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8.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9.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0.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3.xml" ContentType="application/vnd.openxmlformats-officedocument.spreadsheetml.table+xml"/>
  <Override PartName="/xl/queryTables/queryTable6.xml" ContentType="application/vnd.openxmlformats-officedocument.spreadsheetml.query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timelines/timeline2.xml" ContentType="application/vnd.ms-excel.timelin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9421D6991DAD5CC1/Documents/"/>
    </mc:Choice>
  </mc:AlternateContent>
  <xr:revisionPtr revIDLastSave="845" documentId="8_{9575122D-1629-4BB5-A903-20C22703B592}" xr6:coauthVersionLast="47" xr6:coauthVersionMax="47" xr10:uidLastSave="{1A3C5028-805D-4388-B1F0-065E7325608B}"/>
  <bookViews>
    <workbookView xWindow="-108" yWindow="-108" windowWidth="23256" windowHeight="13896" xr2:uid="{00000000-000D-0000-FFFF-FFFF00000000}"/>
  </bookViews>
  <sheets>
    <sheet name="Table1" sheetId="2" r:id="rId1"/>
    <sheet name="Cleaned_dataset_1" sheetId="1" r:id="rId2"/>
    <sheet name="Merge1" sheetId="6" r:id="rId3"/>
    <sheet name="Cleaned_Dataset_2" sheetId="5" r:id="rId4"/>
    <sheet name="Cleaned_dataset_3" sheetId="11" r:id="rId5"/>
    <sheet name="cleaned_dataset A" sheetId="14" r:id="rId6"/>
    <sheet name="Sheet13" sheetId="34" state="hidden" r:id="rId7"/>
    <sheet name="Sheet14" sheetId="35" state="hidden" r:id="rId8"/>
    <sheet name="Sheet15" sheetId="36" state="hidden" r:id="rId9"/>
    <sheet name="Sheet16" sheetId="37" state="hidden" r:id="rId10"/>
    <sheet name="Sheet17" sheetId="38" state="hidden" r:id="rId11"/>
    <sheet name="Sheet20" sheetId="41" state="hidden" r:id="rId12"/>
    <sheet name="Forecast Sheet" sheetId="33" r:id="rId13"/>
    <sheet name="Final Forecast Chart" sheetId="40" r:id="rId14"/>
    <sheet name="rough work" sheetId="15" r:id="rId15"/>
    <sheet name="Lookup_table" sheetId="20" r:id="rId16"/>
    <sheet name="Calculation" sheetId="21" r:id="rId17"/>
    <sheet name="Dashboard 1" sheetId="22" r:id="rId18"/>
    <sheet name="Pivot_analysis" sheetId="17" r:id="rId19"/>
    <sheet name="Sheet21" sheetId="42" r:id="rId20"/>
  </sheets>
  <definedNames>
    <definedName name="ExternalData_1" localSheetId="5" hidden="1">'cleaned_dataset A'!$A$1:$Q$1001</definedName>
    <definedName name="ExternalData_1" localSheetId="3" hidden="1">Cleaned_Dataset_2!$A$1:$G$611</definedName>
    <definedName name="ExternalData_1" localSheetId="4" hidden="1">Cleaned_dataset_3!$A$1:$P$391</definedName>
    <definedName name="ExternalData_1" localSheetId="14" hidden="1">'rough work'!$A:$R</definedName>
    <definedName name="ExternalData_1" localSheetId="0" hidden="1">Table1!$A$1:$J$611</definedName>
    <definedName name="ExternalData_2" localSheetId="2" hidden="1">Merge1!$A$1:$J$611</definedName>
    <definedName name="NativeTimeline_Date">#N/A</definedName>
    <definedName name="Slicer_Day_Type">#N/A</definedName>
    <definedName name="Slicer_Day_Type1">#N/A</definedName>
    <definedName name="Slicer_Weather_Code">#N/A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41" l="1"/>
  <c r="C48" i="41"/>
  <c r="C49" i="41"/>
  <c r="C50" i="41"/>
  <c r="C51" i="41"/>
  <c r="C52" i="41"/>
  <c r="C53" i="41"/>
  <c r="C54" i="41"/>
  <c r="C55" i="41"/>
  <c r="C56" i="41"/>
  <c r="C57" i="41"/>
  <c r="C58" i="41"/>
  <c r="C59" i="41"/>
  <c r="C60" i="41"/>
  <c r="C61" i="41"/>
  <c r="C62" i="41"/>
  <c r="C63" i="41"/>
  <c r="C64" i="41"/>
  <c r="C65" i="41"/>
  <c r="C66" i="41"/>
  <c r="C67" i="41"/>
  <c r="C68" i="41"/>
  <c r="C69" i="41"/>
  <c r="C70" i="41"/>
  <c r="C71" i="41"/>
  <c r="C72" i="41"/>
  <c r="C73" i="41"/>
  <c r="C74" i="41"/>
  <c r="C75" i="41"/>
  <c r="C76" i="41"/>
  <c r="C47" i="38"/>
  <c r="C48" i="38"/>
  <c r="C49" i="38"/>
  <c r="C50" i="38"/>
  <c r="C51" i="38"/>
  <c r="C52" i="38"/>
  <c r="C53" i="38"/>
  <c r="C54" i="38"/>
  <c r="C55" i="38"/>
  <c r="C56" i="38"/>
  <c r="C57" i="38"/>
  <c r="C58" i="38"/>
  <c r="C59" i="38"/>
  <c r="C60" i="38"/>
  <c r="C61" i="38"/>
  <c r="C62" i="38"/>
  <c r="C63" i="38"/>
  <c r="C64" i="38"/>
  <c r="C47" i="37"/>
  <c r="C48" i="37"/>
  <c r="C49" i="37"/>
  <c r="C50" i="37"/>
  <c r="C51" i="37"/>
  <c r="C52" i="37"/>
  <c r="C53" i="37"/>
  <c r="C54" i="37"/>
  <c r="C55" i="37"/>
  <c r="C56" i="37"/>
  <c r="C57" i="37"/>
  <c r="C58" i="37"/>
  <c r="C47" i="36"/>
  <c r="C48" i="36"/>
  <c r="C49" i="36"/>
  <c r="C50" i="36"/>
  <c r="C51" i="36"/>
  <c r="C52" i="36"/>
  <c r="C53" i="36"/>
  <c r="C54" i="36"/>
  <c r="C55" i="36"/>
  <c r="C56" i="36"/>
  <c r="C57" i="36"/>
  <c r="C58" i="36"/>
  <c r="C59" i="36"/>
  <c r="C60" i="36"/>
  <c r="C47" i="35"/>
  <c r="C48" i="35"/>
  <c r="C49" i="35"/>
  <c r="C50" i="35"/>
  <c r="C51" i="35"/>
  <c r="C52" i="35"/>
  <c r="C53" i="35"/>
  <c r="C54" i="35"/>
  <c r="C55" i="35"/>
  <c r="C56" i="35"/>
  <c r="C57" i="35"/>
  <c r="C58" i="35"/>
  <c r="C59" i="35"/>
  <c r="C60" i="35"/>
  <c r="C47" i="34"/>
  <c r="C48" i="34"/>
  <c r="C49" i="34"/>
  <c r="C50" i="34"/>
  <c r="C51" i="34"/>
  <c r="C52" i="34"/>
  <c r="C53" i="34"/>
  <c r="C54" i="34"/>
  <c r="C55" i="34"/>
  <c r="C56" i="34"/>
  <c r="C57" i="34"/>
  <c r="C58" i="34"/>
  <c r="H26" i="21"/>
  <c r="G26" i="21"/>
  <c r="F26" i="21"/>
  <c r="H25" i="21"/>
  <c r="G25" i="21"/>
  <c r="F25" i="21"/>
  <c r="H24" i="21"/>
  <c r="G24" i="21"/>
  <c r="F24" i="21"/>
  <c r="C24" i="21"/>
  <c r="H23" i="21"/>
  <c r="G23" i="21"/>
  <c r="F23" i="21"/>
  <c r="C23" i="21"/>
  <c r="I16" i="21"/>
  <c r="H16" i="21"/>
  <c r="G16" i="21"/>
  <c r="F16" i="21"/>
  <c r="I15" i="21"/>
  <c r="H15" i="21"/>
  <c r="G15" i="21"/>
  <c r="F15" i="21"/>
  <c r="I14" i="21"/>
  <c r="H14" i="21"/>
  <c r="G14" i="21"/>
  <c r="F14" i="21"/>
  <c r="C14" i="21"/>
  <c r="N13" i="21"/>
  <c r="M13" i="21"/>
  <c r="L13" i="21"/>
  <c r="I13" i="21"/>
  <c r="H13" i="21"/>
  <c r="G13" i="21"/>
  <c r="F13" i="21"/>
  <c r="C13" i="21"/>
  <c r="N12" i="21"/>
  <c r="M12" i="21"/>
  <c r="L12" i="21"/>
  <c r="I12" i="21"/>
  <c r="H12" i="21"/>
  <c r="G12" i="21"/>
  <c r="F12" i="21"/>
  <c r="C12" i="21"/>
  <c r="N11" i="21"/>
  <c r="M11" i="21"/>
  <c r="L11" i="21"/>
  <c r="I11" i="21"/>
  <c r="H11" i="21"/>
  <c r="G11" i="21"/>
  <c r="F11" i="21"/>
  <c r="C11" i="21"/>
  <c r="N10" i="21"/>
  <c r="M10" i="21"/>
  <c r="L10" i="21"/>
  <c r="I10" i="21"/>
  <c r="H10" i="21"/>
  <c r="G10" i="21"/>
  <c r="F10" i="21"/>
  <c r="C10" i="21"/>
  <c r="T1043" i="15"/>
  <c r="T1042" i="15"/>
  <c r="T1041" i="15"/>
  <c r="T1040" i="15"/>
  <c r="T1039" i="15"/>
  <c r="T1038" i="15"/>
  <c r="T1037" i="15"/>
  <c r="T1036" i="15"/>
  <c r="T1035" i="15"/>
  <c r="T1034" i="15"/>
  <c r="T1033" i="15"/>
  <c r="T1032" i="15"/>
  <c r="T1031" i="15"/>
  <c r="T1030" i="15"/>
  <c r="T1029" i="15"/>
  <c r="T1028" i="15"/>
  <c r="T1027" i="15"/>
  <c r="U1026" i="15"/>
  <c r="T1026" i="15"/>
  <c r="U1025" i="15"/>
  <c r="T1025" i="15"/>
  <c r="U1024" i="15"/>
  <c r="T1024" i="15"/>
  <c r="U1023" i="15"/>
  <c r="T1023" i="15"/>
  <c r="U1022" i="15"/>
  <c r="T1022" i="15"/>
  <c r="U1021" i="15"/>
  <c r="T1021" i="15"/>
  <c r="U1020" i="15"/>
  <c r="T1020" i="15"/>
  <c r="U1019" i="15"/>
  <c r="T1019" i="15"/>
  <c r="U1018" i="15"/>
  <c r="T1018" i="15"/>
  <c r="U1017" i="15"/>
  <c r="T1017" i="15"/>
  <c r="U1016" i="15"/>
  <c r="T1016" i="15"/>
  <c r="U1015" i="15"/>
  <c r="T1015" i="15"/>
  <c r="U1014" i="15"/>
  <c r="T1014" i="15"/>
  <c r="U1013" i="15"/>
  <c r="T1013" i="15"/>
  <c r="U1012" i="15"/>
  <c r="T1012" i="15"/>
  <c r="U1011" i="15"/>
  <c r="T1011" i="15"/>
  <c r="U1010" i="15"/>
  <c r="T1010" i="15"/>
  <c r="U1009" i="15"/>
  <c r="T1009" i="15"/>
  <c r="U1008" i="15"/>
  <c r="T1008" i="15"/>
  <c r="U1007" i="15"/>
  <c r="T1007" i="15"/>
  <c r="U1006" i="15"/>
  <c r="T1006" i="15"/>
  <c r="U1005" i="15"/>
  <c r="T1005" i="15"/>
  <c r="U1004" i="15"/>
  <c r="T1004" i="15"/>
  <c r="U1003" i="15"/>
  <c r="T1003" i="15"/>
  <c r="W1002" i="15"/>
  <c r="U1002" i="15"/>
  <c r="T1002" i="15"/>
  <c r="W1001" i="15"/>
  <c r="V1001" i="15"/>
  <c r="U1001" i="15"/>
  <c r="T1001" i="15"/>
  <c r="W1000" i="15"/>
  <c r="V1000" i="15"/>
  <c r="U1000" i="15"/>
  <c r="T1000" i="15"/>
  <c r="W999" i="15"/>
  <c r="V999" i="15"/>
  <c r="U999" i="15"/>
  <c r="T999" i="15"/>
  <c r="W998" i="15"/>
  <c r="V998" i="15"/>
  <c r="U998" i="15"/>
  <c r="T998" i="15"/>
  <c r="W997" i="15"/>
  <c r="V997" i="15"/>
  <c r="U997" i="15"/>
  <c r="T997" i="15"/>
  <c r="W996" i="15"/>
  <c r="V996" i="15"/>
  <c r="U996" i="15"/>
  <c r="T996" i="15"/>
  <c r="W995" i="15"/>
  <c r="V995" i="15"/>
  <c r="U995" i="15"/>
  <c r="T995" i="15"/>
  <c r="W994" i="15"/>
  <c r="V994" i="15"/>
  <c r="U994" i="15"/>
  <c r="T994" i="15"/>
  <c r="W993" i="15"/>
  <c r="V993" i="15"/>
  <c r="U993" i="15"/>
  <c r="T993" i="15"/>
  <c r="W992" i="15"/>
  <c r="V992" i="15"/>
  <c r="U992" i="15"/>
  <c r="T992" i="15"/>
  <c r="W991" i="15"/>
  <c r="V991" i="15"/>
  <c r="U991" i="15"/>
  <c r="T991" i="15"/>
  <c r="W990" i="15"/>
  <c r="V990" i="15"/>
  <c r="U990" i="15"/>
  <c r="T990" i="15"/>
  <c r="W989" i="15"/>
  <c r="V989" i="15"/>
  <c r="U989" i="15"/>
  <c r="T989" i="15"/>
  <c r="W988" i="15"/>
  <c r="V988" i="15"/>
  <c r="U988" i="15"/>
  <c r="T988" i="15"/>
  <c r="W987" i="15"/>
  <c r="V987" i="15"/>
  <c r="U987" i="15"/>
  <c r="T987" i="15"/>
  <c r="W986" i="15"/>
  <c r="V986" i="15"/>
  <c r="U986" i="15"/>
  <c r="T986" i="15"/>
  <c r="W985" i="15"/>
  <c r="V985" i="15"/>
  <c r="U985" i="15"/>
  <c r="T985" i="15"/>
  <c r="W984" i="15"/>
  <c r="V984" i="15"/>
  <c r="U984" i="15"/>
  <c r="T984" i="15"/>
  <c r="W983" i="15"/>
  <c r="V983" i="15"/>
  <c r="U983" i="15"/>
  <c r="T983" i="15"/>
  <c r="W982" i="15"/>
  <c r="V982" i="15"/>
  <c r="U982" i="15"/>
  <c r="T982" i="15"/>
  <c r="W981" i="15"/>
  <c r="V981" i="15"/>
  <c r="U981" i="15"/>
  <c r="T981" i="15"/>
  <c r="W980" i="15"/>
  <c r="V980" i="15"/>
  <c r="U980" i="15"/>
  <c r="T980" i="15"/>
  <c r="W979" i="15"/>
  <c r="V979" i="15"/>
  <c r="U979" i="15"/>
  <c r="T979" i="15"/>
  <c r="W978" i="15"/>
  <c r="V978" i="15"/>
  <c r="U978" i="15"/>
  <c r="T978" i="15"/>
  <c r="W977" i="15"/>
  <c r="V977" i="15"/>
  <c r="U977" i="15"/>
  <c r="T977" i="15"/>
  <c r="W976" i="15"/>
  <c r="V976" i="15"/>
  <c r="U976" i="15"/>
  <c r="T976" i="15"/>
  <c r="W975" i="15"/>
  <c r="V975" i="15"/>
  <c r="U975" i="15"/>
  <c r="T975" i="15"/>
  <c r="W974" i="15"/>
  <c r="V974" i="15"/>
  <c r="U974" i="15"/>
  <c r="T974" i="15"/>
  <c r="W973" i="15"/>
  <c r="V973" i="15"/>
  <c r="U973" i="15"/>
  <c r="T973" i="15"/>
  <c r="W972" i="15"/>
  <c r="V972" i="15"/>
  <c r="U972" i="15"/>
  <c r="T972" i="15"/>
  <c r="W971" i="15"/>
  <c r="V971" i="15"/>
  <c r="U971" i="15"/>
  <c r="T971" i="15"/>
  <c r="W970" i="15"/>
  <c r="V970" i="15"/>
  <c r="U970" i="15"/>
  <c r="T970" i="15"/>
  <c r="W969" i="15"/>
  <c r="V969" i="15"/>
  <c r="U969" i="15"/>
  <c r="T969" i="15"/>
  <c r="W968" i="15"/>
  <c r="V968" i="15"/>
  <c r="U968" i="15"/>
  <c r="T968" i="15"/>
  <c r="W967" i="15"/>
  <c r="V967" i="15"/>
  <c r="U967" i="15"/>
  <c r="T967" i="15"/>
  <c r="W966" i="15"/>
  <c r="V966" i="15"/>
  <c r="U966" i="15"/>
  <c r="T966" i="15"/>
  <c r="W965" i="15"/>
  <c r="V965" i="15"/>
  <c r="U965" i="15"/>
  <c r="T965" i="15"/>
  <c r="W964" i="15"/>
  <c r="V964" i="15"/>
  <c r="U964" i="15"/>
  <c r="T964" i="15"/>
  <c r="W963" i="15"/>
  <c r="V963" i="15"/>
  <c r="U963" i="15"/>
  <c r="T963" i="15"/>
  <c r="W962" i="15"/>
  <c r="V962" i="15"/>
  <c r="U962" i="15"/>
  <c r="T962" i="15"/>
  <c r="W961" i="15"/>
  <c r="V961" i="15"/>
  <c r="U961" i="15"/>
  <c r="T961" i="15"/>
  <c r="W960" i="15"/>
  <c r="V960" i="15"/>
  <c r="U960" i="15"/>
  <c r="T960" i="15"/>
  <c r="W959" i="15"/>
  <c r="V959" i="15"/>
  <c r="U959" i="15"/>
  <c r="T959" i="15"/>
  <c r="W958" i="15"/>
  <c r="V958" i="15"/>
  <c r="U958" i="15"/>
  <c r="T958" i="15"/>
  <c r="W957" i="15"/>
  <c r="V957" i="15"/>
  <c r="U957" i="15"/>
  <c r="T957" i="15"/>
  <c r="W956" i="15"/>
  <c r="V956" i="15"/>
  <c r="U956" i="15"/>
  <c r="T956" i="15"/>
  <c r="W955" i="15"/>
  <c r="V955" i="15"/>
  <c r="U955" i="15"/>
  <c r="T955" i="15"/>
  <c r="W954" i="15"/>
  <c r="V954" i="15"/>
  <c r="U954" i="15"/>
  <c r="T954" i="15"/>
  <c r="W953" i="15"/>
  <c r="V953" i="15"/>
  <c r="U953" i="15"/>
  <c r="T953" i="15"/>
  <c r="W952" i="15"/>
  <c r="V952" i="15"/>
  <c r="U952" i="15"/>
  <c r="T952" i="15"/>
  <c r="W951" i="15"/>
  <c r="V951" i="15"/>
  <c r="U951" i="15"/>
  <c r="T951" i="15"/>
  <c r="W950" i="15"/>
  <c r="V950" i="15"/>
  <c r="U950" i="15"/>
  <c r="T950" i="15"/>
  <c r="W949" i="15"/>
  <c r="V949" i="15"/>
  <c r="U949" i="15"/>
  <c r="T949" i="15"/>
  <c r="W948" i="15"/>
  <c r="V948" i="15"/>
  <c r="U948" i="15"/>
  <c r="T948" i="15"/>
  <c r="W947" i="15"/>
  <c r="V947" i="15"/>
  <c r="U947" i="15"/>
  <c r="T947" i="15"/>
  <c r="W946" i="15"/>
  <c r="V946" i="15"/>
  <c r="U946" i="15"/>
  <c r="T946" i="15"/>
  <c r="W945" i="15"/>
  <c r="V945" i="15"/>
  <c r="U945" i="15"/>
  <c r="T945" i="15"/>
  <c r="W944" i="15"/>
  <c r="V944" i="15"/>
  <c r="U944" i="15"/>
  <c r="T944" i="15"/>
  <c r="W943" i="15"/>
  <c r="V943" i="15"/>
  <c r="U943" i="15"/>
  <c r="T943" i="15"/>
  <c r="W942" i="15"/>
  <c r="V942" i="15"/>
  <c r="U942" i="15"/>
  <c r="T942" i="15"/>
  <c r="W941" i="15"/>
  <c r="V941" i="15"/>
  <c r="U941" i="15"/>
  <c r="T941" i="15"/>
  <c r="W940" i="15"/>
  <c r="V940" i="15"/>
  <c r="U940" i="15"/>
  <c r="T940" i="15"/>
  <c r="W939" i="15"/>
  <c r="V939" i="15"/>
  <c r="U939" i="15"/>
  <c r="T939" i="15"/>
  <c r="W938" i="15"/>
  <c r="V938" i="15"/>
  <c r="U938" i="15"/>
  <c r="T938" i="15"/>
  <c r="W937" i="15"/>
  <c r="V937" i="15"/>
  <c r="U937" i="15"/>
  <c r="T937" i="15"/>
  <c r="W936" i="15"/>
  <c r="V936" i="15"/>
  <c r="U936" i="15"/>
  <c r="T936" i="15"/>
  <c r="W935" i="15"/>
  <c r="V935" i="15"/>
  <c r="U935" i="15"/>
  <c r="T935" i="15"/>
  <c r="W934" i="15"/>
  <c r="V934" i="15"/>
  <c r="U934" i="15"/>
  <c r="T934" i="15"/>
  <c r="W933" i="15"/>
  <c r="V933" i="15"/>
  <c r="U933" i="15"/>
  <c r="T933" i="15"/>
  <c r="W932" i="15"/>
  <c r="V932" i="15"/>
  <c r="U932" i="15"/>
  <c r="T932" i="15"/>
  <c r="W931" i="15"/>
  <c r="V931" i="15"/>
  <c r="U931" i="15"/>
  <c r="T931" i="15"/>
  <c r="W930" i="15"/>
  <c r="V930" i="15"/>
  <c r="U930" i="15"/>
  <c r="T930" i="15"/>
  <c r="W929" i="15"/>
  <c r="V929" i="15"/>
  <c r="U929" i="15"/>
  <c r="T929" i="15"/>
  <c r="W928" i="15"/>
  <c r="V928" i="15"/>
  <c r="U928" i="15"/>
  <c r="T928" i="15"/>
  <c r="W927" i="15"/>
  <c r="V927" i="15"/>
  <c r="U927" i="15"/>
  <c r="T927" i="15"/>
  <c r="W926" i="15"/>
  <c r="V926" i="15"/>
  <c r="U926" i="15"/>
  <c r="T926" i="15"/>
  <c r="W925" i="15"/>
  <c r="V925" i="15"/>
  <c r="U925" i="15"/>
  <c r="T925" i="15"/>
  <c r="W924" i="15"/>
  <c r="V924" i="15"/>
  <c r="U924" i="15"/>
  <c r="T924" i="15"/>
  <c r="W923" i="15"/>
  <c r="V923" i="15"/>
  <c r="U923" i="15"/>
  <c r="T923" i="15"/>
  <c r="W922" i="15"/>
  <c r="V922" i="15"/>
  <c r="U922" i="15"/>
  <c r="T922" i="15"/>
  <c r="W921" i="15"/>
  <c r="V921" i="15"/>
  <c r="U921" i="15"/>
  <c r="T921" i="15"/>
  <c r="W920" i="15"/>
  <c r="V920" i="15"/>
  <c r="U920" i="15"/>
  <c r="T920" i="15"/>
  <c r="W919" i="15"/>
  <c r="V919" i="15"/>
  <c r="U919" i="15"/>
  <c r="T919" i="15"/>
  <c r="W918" i="15"/>
  <c r="V918" i="15"/>
  <c r="U918" i="15"/>
  <c r="T918" i="15"/>
  <c r="W917" i="15"/>
  <c r="V917" i="15"/>
  <c r="U917" i="15"/>
  <c r="T917" i="15"/>
  <c r="W916" i="15"/>
  <c r="V916" i="15"/>
  <c r="U916" i="15"/>
  <c r="T916" i="15"/>
  <c r="W915" i="15"/>
  <c r="V915" i="15"/>
  <c r="U915" i="15"/>
  <c r="T915" i="15"/>
  <c r="W914" i="15"/>
  <c r="V914" i="15"/>
  <c r="U914" i="15"/>
  <c r="T914" i="15"/>
  <c r="W913" i="15"/>
  <c r="V913" i="15"/>
  <c r="U913" i="15"/>
  <c r="T913" i="15"/>
  <c r="W912" i="15"/>
  <c r="V912" i="15"/>
  <c r="U912" i="15"/>
  <c r="T912" i="15"/>
  <c r="W911" i="15"/>
  <c r="V911" i="15"/>
  <c r="U911" i="15"/>
  <c r="T911" i="15"/>
  <c r="W910" i="15"/>
  <c r="V910" i="15"/>
  <c r="U910" i="15"/>
  <c r="T910" i="15"/>
  <c r="W909" i="15"/>
  <c r="V909" i="15"/>
  <c r="U909" i="15"/>
  <c r="T909" i="15"/>
  <c r="W908" i="15"/>
  <c r="V908" i="15"/>
  <c r="U908" i="15"/>
  <c r="T908" i="15"/>
  <c r="W907" i="15"/>
  <c r="V907" i="15"/>
  <c r="U907" i="15"/>
  <c r="T907" i="15"/>
  <c r="W906" i="15"/>
  <c r="V906" i="15"/>
  <c r="U906" i="15"/>
  <c r="T906" i="15"/>
  <c r="W905" i="15"/>
  <c r="V905" i="15"/>
  <c r="U905" i="15"/>
  <c r="T905" i="15"/>
  <c r="W904" i="15"/>
  <c r="V904" i="15"/>
  <c r="U904" i="15"/>
  <c r="T904" i="15"/>
  <c r="W903" i="15"/>
  <c r="V903" i="15"/>
  <c r="U903" i="15"/>
  <c r="T903" i="15"/>
  <c r="W902" i="15"/>
  <c r="V902" i="15"/>
  <c r="U902" i="15"/>
  <c r="T902" i="15"/>
  <c r="W901" i="15"/>
  <c r="V901" i="15"/>
  <c r="U901" i="15"/>
  <c r="T901" i="15"/>
  <c r="W900" i="15"/>
  <c r="V900" i="15"/>
  <c r="U900" i="15"/>
  <c r="T900" i="15"/>
  <c r="W899" i="15"/>
  <c r="V899" i="15"/>
  <c r="U899" i="15"/>
  <c r="T899" i="15"/>
  <c r="W898" i="15"/>
  <c r="V898" i="15"/>
  <c r="U898" i="15"/>
  <c r="T898" i="15"/>
  <c r="W897" i="15"/>
  <c r="V897" i="15"/>
  <c r="U897" i="15"/>
  <c r="T897" i="15"/>
  <c r="W896" i="15"/>
  <c r="V896" i="15"/>
  <c r="U896" i="15"/>
  <c r="T896" i="15"/>
  <c r="W895" i="15"/>
  <c r="V895" i="15"/>
  <c r="U895" i="15"/>
  <c r="T895" i="15"/>
  <c r="W894" i="15"/>
  <c r="V894" i="15"/>
  <c r="U894" i="15"/>
  <c r="T894" i="15"/>
  <c r="W893" i="15"/>
  <c r="V893" i="15"/>
  <c r="U893" i="15"/>
  <c r="T893" i="15"/>
  <c r="W892" i="15"/>
  <c r="V892" i="15"/>
  <c r="U892" i="15"/>
  <c r="T892" i="15"/>
  <c r="W891" i="15"/>
  <c r="V891" i="15"/>
  <c r="U891" i="15"/>
  <c r="T891" i="15"/>
  <c r="W890" i="15"/>
  <c r="V890" i="15"/>
  <c r="U890" i="15"/>
  <c r="T890" i="15"/>
  <c r="W889" i="15"/>
  <c r="V889" i="15"/>
  <c r="U889" i="15"/>
  <c r="T889" i="15"/>
  <c r="W888" i="15"/>
  <c r="V888" i="15"/>
  <c r="U888" i="15"/>
  <c r="T888" i="15"/>
  <c r="W887" i="15"/>
  <c r="V887" i="15"/>
  <c r="U887" i="15"/>
  <c r="T887" i="15"/>
  <c r="W886" i="15"/>
  <c r="V886" i="15"/>
  <c r="U886" i="15"/>
  <c r="T886" i="15"/>
  <c r="W885" i="15"/>
  <c r="V885" i="15"/>
  <c r="U885" i="15"/>
  <c r="T885" i="15"/>
  <c r="W884" i="15"/>
  <c r="V884" i="15"/>
  <c r="U884" i="15"/>
  <c r="T884" i="15"/>
  <c r="W883" i="15"/>
  <c r="V883" i="15"/>
  <c r="U883" i="15"/>
  <c r="T883" i="15"/>
  <c r="W882" i="15"/>
  <c r="V882" i="15"/>
  <c r="U882" i="15"/>
  <c r="T882" i="15"/>
  <c r="W881" i="15"/>
  <c r="V881" i="15"/>
  <c r="U881" i="15"/>
  <c r="T881" i="15"/>
  <c r="W880" i="15"/>
  <c r="V880" i="15"/>
  <c r="U880" i="15"/>
  <c r="T880" i="15"/>
  <c r="W879" i="15"/>
  <c r="V879" i="15"/>
  <c r="U879" i="15"/>
  <c r="T879" i="15"/>
  <c r="W878" i="15"/>
  <c r="V878" i="15"/>
  <c r="U878" i="15"/>
  <c r="T878" i="15"/>
  <c r="W877" i="15"/>
  <c r="V877" i="15"/>
  <c r="U877" i="15"/>
  <c r="T877" i="15"/>
  <c r="W876" i="15"/>
  <c r="V876" i="15"/>
  <c r="U876" i="15"/>
  <c r="T876" i="15"/>
  <c r="W875" i="15"/>
  <c r="V875" i="15"/>
  <c r="U875" i="15"/>
  <c r="T875" i="15"/>
  <c r="W874" i="15"/>
  <c r="V874" i="15"/>
  <c r="U874" i="15"/>
  <c r="T874" i="15"/>
  <c r="W873" i="15"/>
  <c r="V873" i="15"/>
  <c r="U873" i="15"/>
  <c r="T873" i="15"/>
  <c r="W872" i="15"/>
  <c r="V872" i="15"/>
  <c r="U872" i="15"/>
  <c r="T872" i="15"/>
  <c r="W871" i="15"/>
  <c r="V871" i="15"/>
  <c r="U871" i="15"/>
  <c r="T871" i="15"/>
  <c r="W870" i="15"/>
  <c r="V870" i="15"/>
  <c r="U870" i="15"/>
  <c r="T870" i="15"/>
  <c r="W869" i="15"/>
  <c r="V869" i="15"/>
  <c r="U869" i="15"/>
  <c r="T869" i="15"/>
  <c r="W868" i="15"/>
  <c r="V868" i="15"/>
  <c r="U868" i="15"/>
  <c r="T868" i="15"/>
  <c r="W867" i="15"/>
  <c r="V867" i="15"/>
  <c r="U867" i="15"/>
  <c r="T867" i="15"/>
  <c r="W866" i="15"/>
  <c r="V866" i="15"/>
  <c r="U866" i="15"/>
  <c r="T866" i="15"/>
  <c r="W865" i="15"/>
  <c r="V865" i="15"/>
  <c r="U865" i="15"/>
  <c r="T865" i="15"/>
  <c r="W864" i="15"/>
  <c r="V864" i="15"/>
  <c r="U864" i="15"/>
  <c r="T864" i="15"/>
  <c r="W863" i="15"/>
  <c r="V863" i="15"/>
  <c r="U863" i="15"/>
  <c r="T863" i="15"/>
  <c r="W862" i="15"/>
  <c r="V862" i="15"/>
  <c r="U862" i="15"/>
  <c r="T862" i="15"/>
  <c r="W861" i="15"/>
  <c r="V861" i="15"/>
  <c r="U861" i="15"/>
  <c r="T861" i="15"/>
  <c r="W860" i="15"/>
  <c r="V860" i="15"/>
  <c r="U860" i="15"/>
  <c r="T860" i="15"/>
  <c r="W859" i="15"/>
  <c r="V859" i="15"/>
  <c r="U859" i="15"/>
  <c r="T859" i="15"/>
  <c r="W858" i="15"/>
  <c r="V858" i="15"/>
  <c r="U858" i="15"/>
  <c r="T858" i="15"/>
  <c r="W857" i="15"/>
  <c r="V857" i="15"/>
  <c r="U857" i="15"/>
  <c r="T857" i="15"/>
  <c r="W856" i="15"/>
  <c r="V856" i="15"/>
  <c r="U856" i="15"/>
  <c r="T856" i="15"/>
  <c r="W855" i="15"/>
  <c r="V855" i="15"/>
  <c r="U855" i="15"/>
  <c r="T855" i="15"/>
  <c r="W854" i="15"/>
  <c r="V854" i="15"/>
  <c r="U854" i="15"/>
  <c r="T854" i="15"/>
  <c r="W853" i="15"/>
  <c r="V853" i="15"/>
  <c r="U853" i="15"/>
  <c r="T853" i="15"/>
  <c r="W852" i="15"/>
  <c r="V852" i="15"/>
  <c r="U852" i="15"/>
  <c r="T852" i="15"/>
  <c r="W851" i="15"/>
  <c r="V851" i="15"/>
  <c r="U851" i="15"/>
  <c r="T851" i="15"/>
  <c r="W850" i="15"/>
  <c r="V850" i="15"/>
  <c r="U850" i="15"/>
  <c r="T850" i="15"/>
  <c r="W849" i="15"/>
  <c r="V849" i="15"/>
  <c r="U849" i="15"/>
  <c r="T849" i="15"/>
  <c r="W848" i="15"/>
  <c r="V848" i="15"/>
  <c r="U848" i="15"/>
  <c r="T848" i="15"/>
  <c r="W847" i="15"/>
  <c r="V847" i="15"/>
  <c r="U847" i="15"/>
  <c r="T847" i="15"/>
  <c r="W846" i="15"/>
  <c r="V846" i="15"/>
  <c r="U846" i="15"/>
  <c r="T846" i="15"/>
  <c r="W845" i="15"/>
  <c r="V845" i="15"/>
  <c r="U845" i="15"/>
  <c r="T845" i="15"/>
  <c r="W844" i="15"/>
  <c r="V844" i="15"/>
  <c r="U844" i="15"/>
  <c r="T844" i="15"/>
  <c r="W843" i="15"/>
  <c r="V843" i="15"/>
  <c r="U843" i="15"/>
  <c r="T843" i="15"/>
  <c r="W842" i="15"/>
  <c r="V842" i="15"/>
  <c r="U842" i="15"/>
  <c r="T842" i="15"/>
  <c r="W841" i="15"/>
  <c r="V841" i="15"/>
  <c r="U841" i="15"/>
  <c r="T841" i="15"/>
  <c r="W840" i="15"/>
  <c r="V840" i="15"/>
  <c r="U840" i="15"/>
  <c r="T840" i="15"/>
  <c r="W839" i="15"/>
  <c r="V839" i="15"/>
  <c r="U839" i="15"/>
  <c r="T839" i="15"/>
  <c r="W838" i="15"/>
  <c r="V838" i="15"/>
  <c r="U838" i="15"/>
  <c r="T838" i="15"/>
  <c r="W837" i="15"/>
  <c r="V837" i="15"/>
  <c r="U837" i="15"/>
  <c r="T837" i="15"/>
  <c r="W836" i="15"/>
  <c r="V836" i="15"/>
  <c r="U836" i="15"/>
  <c r="T836" i="15"/>
  <c r="W835" i="15"/>
  <c r="V835" i="15"/>
  <c r="U835" i="15"/>
  <c r="T835" i="15"/>
  <c r="W834" i="15"/>
  <c r="V834" i="15"/>
  <c r="U834" i="15"/>
  <c r="T834" i="15"/>
  <c r="W833" i="15"/>
  <c r="V833" i="15"/>
  <c r="U833" i="15"/>
  <c r="T833" i="15"/>
  <c r="W832" i="15"/>
  <c r="V832" i="15"/>
  <c r="U832" i="15"/>
  <c r="T832" i="15"/>
  <c r="W831" i="15"/>
  <c r="V831" i="15"/>
  <c r="U831" i="15"/>
  <c r="T831" i="15"/>
  <c r="W830" i="15"/>
  <c r="V830" i="15"/>
  <c r="U830" i="15"/>
  <c r="T830" i="15"/>
  <c r="W829" i="15"/>
  <c r="V829" i="15"/>
  <c r="U829" i="15"/>
  <c r="T829" i="15"/>
  <c r="W828" i="15"/>
  <c r="V828" i="15"/>
  <c r="U828" i="15"/>
  <c r="T828" i="15"/>
  <c r="W827" i="15"/>
  <c r="V827" i="15"/>
  <c r="U827" i="15"/>
  <c r="T827" i="15"/>
  <c r="W826" i="15"/>
  <c r="V826" i="15"/>
  <c r="U826" i="15"/>
  <c r="T826" i="15"/>
  <c r="W825" i="15"/>
  <c r="V825" i="15"/>
  <c r="U825" i="15"/>
  <c r="T825" i="15"/>
  <c r="W824" i="15"/>
  <c r="V824" i="15"/>
  <c r="U824" i="15"/>
  <c r="T824" i="15"/>
  <c r="W823" i="15"/>
  <c r="V823" i="15"/>
  <c r="U823" i="15"/>
  <c r="T823" i="15"/>
  <c r="W822" i="15"/>
  <c r="V822" i="15"/>
  <c r="U822" i="15"/>
  <c r="T822" i="15"/>
  <c r="W821" i="15"/>
  <c r="V821" i="15"/>
  <c r="U821" i="15"/>
  <c r="T821" i="15"/>
  <c r="W820" i="15"/>
  <c r="V820" i="15"/>
  <c r="U820" i="15"/>
  <c r="T820" i="15"/>
  <c r="W819" i="15"/>
  <c r="V819" i="15"/>
  <c r="U819" i="15"/>
  <c r="T819" i="15"/>
  <c r="W818" i="15"/>
  <c r="V818" i="15"/>
  <c r="U818" i="15"/>
  <c r="T818" i="15"/>
  <c r="W817" i="15"/>
  <c r="V817" i="15"/>
  <c r="U817" i="15"/>
  <c r="T817" i="15"/>
  <c r="W816" i="15"/>
  <c r="V816" i="15"/>
  <c r="U816" i="15"/>
  <c r="T816" i="15"/>
  <c r="W815" i="15"/>
  <c r="V815" i="15"/>
  <c r="U815" i="15"/>
  <c r="T815" i="15"/>
  <c r="W814" i="15"/>
  <c r="V814" i="15"/>
  <c r="U814" i="15"/>
  <c r="T814" i="15"/>
  <c r="W813" i="15"/>
  <c r="V813" i="15"/>
  <c r="U813" i="15"/>
  <c r="T813" i="15"/>
  <c r="W812" i="15"/>
  <c r="V812" i="15"/>
  <c r="U812" i="15"/>
  <c r="T812" i="15"/>
  <c r="W811" i="15"/>
  <c r="V811" i="15"/>
  <c r="U811" i="15"/>
  <c r="T811" i="15"/>
  <c r="W810" i="15"/>
  <c r="V810" i="15"/>
  <c r="U810" i="15"/>
  <c r="T810" i="15"/>
  <c r="W809" i="15"/>
  <c r="V809" i="15"/>
  <c r="U809" i="15"/>
  <c r="T809" i="15"/>
  <c r="W808" i="15"/>
  <c r="V808" i="15"/>
  <c r="U808" i="15"/>
  <c r="T808" i="15"/>
  <c r="W807" i="15"/>
  <c r="V807" i="15"/>
  <c r="U807" i="15"/>
  <c r="T807" i="15"/>
  <c r="W806" i="15"/>
  <c r="V806" i="15"/>
  <c r="U806" i="15"/>
  <c r="T806" i="15"/>
  <c r="W805" i="15"/>
  <c r="V805" i="15"/>
  <c r="U805" i="15"/>
  <c r="T805" i="15"/>
  <c r="W804" i="15"/>
  <c r="V804" i="15"/>
  <c r="U804" i="15"/>
  <c r="T804" i="15"/>
  <c r="W803" i="15"/>
  <c r="V803" i="15"/>
  <c r="U803" i="15"/>
  <c r="T803" i="15"/>
  <c r="W802" i="15"/>
  <c r="V802" i="15"/>
  <c r="U802" i="15"/>
  <c r="T802" i="15"/>
  <c r="W801" i="15"/>
  <c r="V801" i="15"/>
  <c r="U801" i="15"/>
  <c r="T801" i="15"/>
  <c r="W800" i="15"/>
  <c r="V800" i="15"/>
  <c r="U800" i="15"/>
  <c r="T800" i="15"/>
  <c r="W799" i="15"/>
  <c r="V799" i="15"/>
  <c r="U799" i="15"/>
  <c r="T799" i="15"/>
  <c r="W798" i="15"/>
  <c r="V798" i="15"/>
  <c r="U798" i="15"/>
  <c r="T798" i="15"/>
  <c r="W797" i="15"/>
  <c r="V797" i="15"/>
  <c r="U797" i="15"/>
  <c r="T797" i="15"/>
  <c r="W796" i="15"/>
  <c r="V796" i="15"/>
  <c r="U796" i="15"/>
  <c r="T796" i="15"/>
  <c r="W795" i="15"/>
  <c r="V795" i="15"/>
  <c r="U795" i="15"/>
  <c r="T795" i="15"/>
  <c r="W794" i="15"/>
  <c r="V794" i="15"/>
  <c r="U794" i="15"/>
  <c r="T794" i="15"/>
  <c r="W793" i="15"/>
  <c r="V793" i="15"/>
  <c r="U793" i="15"/>
  <c r="T793" i="15"/>
  <c r="W792" i="15"/>
  <c r="V792" i="15"/>
  <c r="U792" i="15"/>
  <c r="T792" i="15"/>
  <c r="W791" i="15"/>
  <c r="V791" i="15"/>
  <c r="U791" i="15"/>
  <c r="T791" i="15"/>
  <c r="W790" i="15"/>
  <c r="V790" i="15"/>
  <c r="U790" i="15"/>
  <c r="T790" i="15"/>
  <c r="W789" i="15"/>
  <c r="V789" i="15"/>
  <c r="U789" i="15"/>
  <c r="T789" i="15"/>
  <c r="W788" i="15"/>
  <c r="V788" i="15"/>
  <c r="U788" i="15"/>
  <c r="T788" i="15"/>
  <c r="W787" i="15"/>
  <c r="V787" i="15"/>
  <c r="U787" i="15"/>
  <c r="T787" i="15"/>
  <c r="W786" i="15"/>
  <c r="V786" i="15"/>
  <c r="U786" i="15"/>
  <c r="T786" i="15"/>
  <c r="W785" i="15"/>
  <c r="V785" i="15"/>
  <c r="U785" i="15"/>
  <c r="T785" i="15"/>
  <c r="W784" i="15"/>
  <c r="V784" i="15"/>
  <c r="U784" i="15"/>
  <c r="T784" i="15"/>
  <c r="W783" i="15"/>
  <c r="V783" i="15"/>
  <c r="U783" i="15"/>
  <c r="T783" i="15"/>
  <c r="W782" i="15"/>
  <c r="V782" i="15"/>
  <c r="U782" i="15"/>
  <c r="T782" i="15"/>
  <c r="W781" i="15"/>
  <c r="V781" i="15"/>
  <c r="U781" i="15"/>
  <c r="T781" i="15"/>
  <c r="W780" i="15"/>
  <c r="V780" i="15"/>
  <c r="U780" i="15"/>
  <c r="T780" i="15"/>
  <c r="W779" i="15"/>
  <c r="V779" i="15"/>
  <c r="U779" i="15"/>
  <c r="T779" i="15"/>
  <c r="W778" i="15"/>
  <c r="V778" i="15"/>
  <c r="U778" i="15"/>
  <c r="T778" i="15"/>
  <c r="W777" i="15"/>
  <c r="V777" i="15"/>
  <c r="U777" i="15"/>
  <c r="T777" i="15"/>
  <c r="W776" i="15"/>
  <c r="V776" i="15"/>
  <c r="U776" i="15"/>
  <c r="T776" i="15"/>
  <c r="W775" i="15"/>
  <c r="V775" i="15"/>
  <c r="U775" i="15"/>
  <c r="T775" i="15"/>
  <c r="W774" i="15"/>
  <c r="V774" i="15"/>
  <c r="U774" i="15"/>
  <c r="T774" i="15"/>
  <c r="W773" i="15"/>
  <c r="V773" i="15"/>
  <c r="U773" i="15"/>
  <c r="T773" i="15"/>
  <c r="W772" i="15"/>
  <c r="V772" i="15"/>
  <c r="U772" i="15"/>
  <c r="T772" i="15"/>
  <c r="W771" i="15"/>
  <c r="V771" i="15"/>
  <c r="U771" i="15"/>
  <c r="T771" i="15"/>
  <c r="W770" i="15"/>
  <c r="V770" i="15"/>
  <c r="U770" i="15"/>
  <c r="T770" i="15"/>
  <c r="W769" i="15"/>
  <c r="V769" i="15"/>
  <c r="U769" i="15"/>
  <c r="T769" i="15"/>
  <c r="W768" i="15"/>
  <c r="V768" i="15"/>
  <c r="U768" i="15"/>
  <c r="T768" i="15"/>
  <c r="W767" i="15"/>
  <c r="V767" i="15"/>
  <c r="U767" i="15"/>
  <c r="T767" i="15"/>
  <c r="W766" i="15"/>
  <c r="V766" i="15"/>
  <c r="U766" i="15"/>
  <c r="T766" i="15"/>
  <c r="W765" i="15"/>
  <c r="V765" i="15"/>
  <c r="U765" i="15"/>
  <c r="T765" i="15"/>
  <c r="W764" i="15"/>
  <c r="V764" i="15"/>
  <c r="U764" i="15"/>
  <c r="T764" i="15"/>
  <c r="W763" i="15"/>
  <c r="V763" i="15"/>
  <c r="U763" i="15"/>
  <c r="T763" i="15"/>
  <c r="W762" i="15"/>
  <c r="V762" i="15"/>
  <c r="U762" i="15"/>
  <c r="T762" i="15"/>
  <c r="W761" i="15"/>
  <c r="V761" i="15"/>
  <c r="U761" i="15"/>
  <c r="T761" i="15"/>
  <c r="W760" i="15"/>
  <c r="V760" i="15"/>
  <c r="U760" i="15"/>
  <c r="T760" i="15"/>
  <c r="W759" i="15"/>
  <c r="V759" i="15"/>
  <c r="U759" i="15"/>
  <c r="T759" i="15"/>
  <c r="W758" i="15"/>
  <c r="V758" i="15"/>
  <c r="U758" i="15"/>
  <c r="T758" i="15"/>
  <c r="W757" i="15"/>
  <c r="V757" i="15"/>
  <c r="U757" i="15"/>
  <c r="T757" i="15"/>
  <c r="W756" i="15"/>
  <c r="V756" i="15"/>
  <c r="U756" i="15"/>
  <c r="T756" i="15"/>
  <c r="W755" i="15"/>
  <c r="V755" i="15"/>
  <c r="U755" i="15"/>
  <c r="T755" i="15"/>
  <c r="W754" i="15"/>
  <c r="V754" i="15"/>
  <c r="U754" i="15"/>
  <c r="T754" i="15"/>
  <c r="W753" i="15"/>
  <c r="V753" i="15"/>
  <c r="U753" i="15"/>
  <c r="T753" i="15"/>
  <c r="W752" i="15"/>
  <c r="V752" i="15"/>
  <c r="U752" i="15"/>
  <c r="T752" i="15"/>
  <c r="W751" i="15"/>
  <c r="V751" i="15"/>
  <c r="U751" i="15"/>
  <c r="T751" i="15"/>
  <c r="W750" i="15"/>
  <c r="V750" i="15"/>
  <c r="U750" i="15"/>
  <c r="T750" i="15"/>
  <c r="W749" i="15"/>
  <c r="V749" i="15"/>
  <c r="U749" i="15"/>
  <c r="T749" i="15"/>
  <c r="W748" i="15"/>
  <c r="V748" i="15"/>
  <c r="U748" i="15"/>
  <c r="T748" i="15"/>
  <c r="W747" i="15"/>
  <c r="V747" i="15"/>
  <c r="U747" i="15"/>
  <c r="T747" i="15"/>
  <c r="W746" i="15"/>
  <c r="V746" i="15"/>
  <c r="U746" i="15"/>
  <c r="T746" i="15"/>
  <c r="W745" i="15"/>
  <c r="V745" i="15"/>
  <c r="U745" i="15"/>
  <c r="T745" i="15"/>
  <c r="W744" i="15"/>
  <c r="V744" i="15"/>
  <c r="U744" i="15"/>
  <c r="T744" i="15"/>
  <c r="W743" i="15"/>
  <c r="V743" i="15"/>
  <c r="U743" i="15"/>
  <c r="T743" i="15"/>
  <c r="W742" i="15"/>
  <c r="V742" i="15"/>
  <c r="U742" i="15"/>
  <c r="T742" i="15"/>
  <c r="W741" i="15"/>
  <c r="V741" i="15"/>
  <c r="U741" i="15"/>
  <c r="T741" i="15"/>
  <c r="W740" i="15"/>
  <c r="V740" i="15"/>
  <c r="U740" i="15"/>
  <c r="T740" i="15"/>
  <c r="W739" i="15"/>
  <c r="V739" i="15"/>
  <c r="U739" i="15"/>
  <c r="T739" i="15"/>
  <c r="W738" i="15"/>
  <c r="V738" i="15"/>
  <c r="U738" i="15"/>
  <c r="T738" i="15"/>
  <c r="W737" i="15"/>
  <c r="V737" i="15"/>
  <c r="U737" i="15"/>
  <c r="T737" i="15"/>
  <c r="W736" i="15"/>
  <c r="V736" i="15"/>
  <c r="U736" i="15"/>
  <c r="T736" i="15"/>
  <c r="W735" i="15"/>
  <c r="V735" i="15"/>
  <c r="U735" i="15"/>
  <c r="T735" i="15"/>
  <c r="W734" i="15"/>
  <c r="V734" i="15"/>
  <c r="U734" i="15"/>
  <c r="T734" i="15"/>
  <c r="W733" i="15"/>
  <c r="V733" i="15"/>
  <c r="U733" i="15"/>
  <c r="T733" i="15"/>
  <c r="W732" i="15"/>
  <c r="V732" i="15"/>
  <c r="U732" i="15"/>
  <c r="T732" i="15"/>
  <c r="W731" i="15"/>
  <c r="V731" i="15"/>
  <c r="U731" i="15"/>
  <c r="T731" i="15"/>
  <c r="W730" i="15"/>
  <c r="V730" i="15"/>
  <c r="U730" i="15"/>
  <c r="T730" i="15"/>
  <c r="W729" i="15"/>
  <c r="V729" i="15"/>
  <c r="U729" i="15"/>
  <c r="T729" i="15"/>
  <c r="W728" i="15"/>
  <c r="V728" i="15"/>
  <c r="U728" i="15"/>
  <c r="T728" i="15"/>
  <c r="W727" i="15"/>
  <c r="V727" i="15"/>
  <c r="U727" i="15"/>
  <c r="T727" i="15"/>
  <c r="W726" i="15"/>
  <c r="V726" i="15"/>
  <c r="U726" i="15"/>
  <c r="T726" i="15"/>
  <c r="W725" i="15"/>
  <c r="V725" i="15"/>
  <c r="U725" i="15"/>
  <c r="T725" i="15"/>
  <c r="W724" i="15"/>
  <c r="V724" i="15"/>
  <c r="U724" i="15"/>
  <c r="T724" i="15"/>
  <c r="W723" i="15"/>
  <c r="V723" i="15"/>
  <c r="U723" i="15"/>
  <c r="T723" i="15"/>
  <c r="W722" i="15"/>
  <c r="V722" i="15"/>
  <c r="U722" i="15"/>
  <c r="T722" i="15"/>
  <c r="W721" i="15"/>
  <c r="V721" i="15"/>
  <c r="U721" i="15"/>
  <c r="T721" i="15"/>
  <c r="W720" i="15"/>
  <c r="V720" i="15"/>
  <c r="U720" i="15"/>
  <c r="T720" i="15"/>
  <c r="W719" i="15"/>
  <c r="V719" i="15"/>
  <c r="U719" i="15"/>
  <c r="T719" i="15"/>
  <c r="W718" i="15"/>
  <c r="V718" i="15"/>
  <c r="U718" i="15"/>
  <c r="T718" i="15"/>
  <c r="W717" i="15"/>
  <c r="V717" i="15"/>
  <c r="U717" i="15"/>
  <c r="T717" i="15"/>
  <c r="W716" i="15"/>
  <c r="V716" i="15"/>
  <c r="U716" i="15"/>
  <c r="T716" i="15"/>
  <c r="W715" i="15"/>
  <c r="V715" i="15"/>
  <c r="U715" i="15"/>
  <c r="T715" i="15"/>
  <c r="W714" i="15"/>
  <c r="V714" i="15"/>
  <c r="U714" i="15"/>
  <c r="T714" i="15"/>
  <c r="W713" i="15"/>
  <c r="V713" i="15"/>
  <c r="U713" i="15"/>
  <c r="T713" i="15"/>
  <c r="W712" i="15"/>
  <c r="V712" i="15"/>
  <c r="U712" i="15"/>
  <c r="T712" i="15"/>
  <c r="W711" i="15"/>
  <c r="V711" i="15"/>
  <c r="U711" i="15"/>
  <c r="T711" i="15"/>
  <c r="W710" i="15"/>
  <c r="V710" i="15"/>
  <c r="U710" i="15"/>
  <c r="T710" i="15"/>
  <c r="W709" i="15"/>
  <c r="V709" i="15"/>
  <c r="U709" i="15"/>
  <c r="T709" i="15"/>
  <c r="W708" i="15"/>
  <c r="V708" i="15"/>
  <c r="U708" i="15"/>
  <c r="T708" i="15"/>
  <c r="W707" i="15"/>
  <c r="V707" i="15"/>
  <c r="U707" i="15"/>
  <c r="T707" i="15"/>
  <c r="W706" i="15"/>
  <c r="V706" i="15"/>
  <c r="U706" i="15"/>
  <c r="T706" i="15"/>
  <c r="W705" i="15"/>
  <c r="V705" i="15"/>
  <c r="U705" i="15"/>
  <c r="T705" i="15"/>
  <c r="W704" i="15"/>
  <c r="V704" i="15"/>
  <c r="U704" i="15"/>
  <c r="T704" i="15"/>
  <c r="W703" i="15"/>
  <c r="V703" i="15"/>
  <c r="U703" i="15"/>
  <c r="T703" i="15"/>
  <c r="W702" i="15"/>
  <c r="V702" i="15"/>
  <c r="U702" i="15"/>
  <c r="T702" i="15"/>
  <c r="W701" i="15"/>
  <c r="V701" i="15"/>
  <c r="U701" i="15"/>
  <c r="T701" i="15"/>
  <c r="W700" i="15"/>
  <c r="V700" i="15"/>
  <c r="U700" i="15"/>
  <c r="T700" i="15"/>
  <c r="W699" i="15"/>
  <c r="V699" i="15"/>
  <c r="U699" i="15"/>
  <c r="T699" i="15"/>
  <c r="W698" i="15"/>
  <c r="V698" i="15"/>
  <c r="U698" i="15"/>
  <c r="T698" i="15"/>
  <c r="W697" i="15"/>
  <c r="V697" i="15"/>
  <c r="U697" i="15"/>
  <c r="T697" i="15"/>
  <c r="W696" i="15"/>
  <c r="V696" i="15"/>
  <c r="U696" i="15"/>
  <c r="T696" i="15"/>
  <c r="W695" i="15"/>
  <c r="V695" i="15"/>
  <c r="U695" i="15"/>
  <c r="T695" i="15"/>
  <c r="W694" i="15"/>
  <c r="V694" i="15"/>
  <c r="U694" i="15"/>
  <c r="T694" i="15"/>
  <c r="W693" i="15"/>
  <c r="V693" i="15"/>
  <c r="U693" i="15"/>
  <c r="T693" i="15"/>
  <c r="W692" i="15"/>
  <c r="V692" i="15"/>
  <c r="U692" i="15"/>
  <c r="T692" i="15"/>
  <c r="W691" i="15"/>
  <c r="V691" i="15"/>
  <c r="U691" i="15"/>
  <c r="T691" i="15"/>
  <c r="W690" i="15"/>
  <c r="V690" i="15"/>
  <c r="U690" i="15"/>
  <c r="T690" i="15"/>
  <c r="W689" i="15"/>
  <c r="V689" i="15"/>
  <c r="U689" i="15"/>
  <c r="T689" i="15"/>
  <c r="W688" i="15"/>
  <c r="V688" i="15"/>
  <c r="U688" i="15"/>
  <c r="T688" i="15"/>
  <c r="W687" i="15"/>
  <c r="V687" i="15"/>
  <c r="U687" i="15"/>
  <c r="T687" i="15"/>
  <c r="W686" i="15"/>
  <c r="V686" i="15"/>
  <c r="U686" i="15"/>
  <c r="T686" i="15"/>
  <c r="W685" i="15"/>
  <c r="V685" i="15"/>
  <c r="U685" i="15"/>
  <c r="T685" i="15"/>
  <c r="W684" i="15"/>
  <c r="V684" i="15"/>
  <c r="U684" i="15"/>
  <c r="T684" i="15"/>
  <c r="W683" i="15"/>
  <c r="V683" i="15"/>
  <c r="U683" i="15"/>
  <c r="T683" i="15"/>
  <c r="W682" i="15"/>
  <c r="V682" i="15"/>
  <c r="U682" i="15"/>
  <c r="T682" i="15"/>
  <c r="W681" i="15"/>
  <c r="V681" i="15"/>
  <c r="U681" i="15"/>
  <c r="T681" i="15"/>
  <c r="W680" i="15"/>
  <c r="V680" i="15"/>
  <c r="U680" i="15"/>
  <c r="T680" i="15"/>
  <c r="W679" i="15"/>
  <c r="V679" i="15"/>
  <c r="U679" i="15"/>
  <c r="T679" i="15"/>
  <c r="W678" i="15"/>
  <c r="V678" i="15"/>
  <c r="U678" i="15"/>
  <c r="T678" i="15"/>
  <c r="W677" i="15"/>
  <c r="V677" i="15"/>
  <c r="U677" i="15"/>
  <c r="T677" i="15"/>
  <c r="W676" i="15"/>
  <c r="V676" i="15"/>
  <c r="U676" i="15"/>
  <c r="T676" i="15"/>
  <c r="W675" i="15"/>
  <c r="V675" i="15"/>
  <c r="U675" i="15"/>
  <c r="T675" i="15"/>
  <c r="W674" i="15"/>
  <c r="V674" i="15"/>
  <c r="U674" i="15"/>
  <c r="T674" i="15"/>
  <c r="W673" i="15"/>
  <c r="V673" i="15"/>
  <c r="U673" i="15"/>
  <c r="T673" i="15"/>
  <c r="W672" i="15"/>
  <c r="V672" i="15"/>
  <c r="U672" i="15"/>
  <c r="T672" i="15"/>
  <c r="W671" i="15"/>
  <c r="V671" i="15"/>
  <c r="U671" i="15"/>
  <c r="T671" i="15"/>
  <c r="W670" i="15"/>
  <c r="V670" i="15"/>
  <c r="U670" i="15"/>
  <c r="T670" i="15"/>
  <c r="W669" i="15"/>
  <c r="V669" i="15"/>
  <c r="U669" i="15"/>
  <c r="T669" i="15"/>
  <c r="W668" i="15"/>
  <c r="V668" i="15"/>
  <c r="U668" i="15"/>
  <c r="T668" i="15"/>
  <c r="W667" i="15"/>
  <c r="V667" i="15"/>
  <c r="U667" i="15"/>
  <c r="T667" i="15"/>
  <c r="W666" i="15"/>
  <c r="V666" i="15"/>
  <c r="U666" i="15"/>
  <c r="T666" i="15"/>
  <c r="W665" i="15"/>
  <c r="V665" i="15"/>
  <c r="U665" i="15"/>
  <c r="T665" i="15"/>
  <c r="W664" i="15"/>
  <c r="V664" i="15"/>
  <c r="U664" i="15"/>
  <c r="T664" i="15"/>
  <c r="W663" i="15"/>
  <c r="V663" i="15"/>
  <c r="U663" i="15"/>
  <c r="T663" i="15"/>
  <c r="W662" i="15"/>
  <c r="V662" i="15"/>
  <c r="U662" i="15"/>
  <c r="T662" i="15"/>
  <c r="W661" i="15"/>
  <c r="V661" i="15"/>
  <c r="U661" i="15"/>
  <c r="T661" i="15"/>
  <c r="W660" i="15"/>
  <c r="V660" i="15"/>
  <c r="U660" i="15"/>
  <c r="T660" i="15"/>
  <c r="W659" i="15"/>
  <c r="V659" i="15"/>
  <c r="U659" i="15"/>
  <c r="T659" i="15"/>
  <c r="W658" i="15"/>
  <c r="V658" i="15"/>
  <c r="U658" i="15"/>
  <c r="T658" i="15"/>
  <c r="W657" i="15"/>
  <c r="V657" i="15"/>
  <c r="U657" i="15"/>
  <c r="T657" i="15"/>
  <c r="W656" i="15"/>
  <c r="V656" i="15"/>
  <c r="U656" i="15"/>
  <c r="T656" i="15"/>
  <c r="W655" i="15"/>
  <c r="V655" i="15"/>
  <c r="U655" i="15"/>
  <c r="T655" i="15"/>
  <c r="W654" i="15"/>
  <c r="V654" i="15"/>
  <c r="U654" i="15"/>
  <c r="T654" i="15"/>
  <c r="W653" i="15"/>
  <c r="V653" i="15"/>
  <c r="U653" i="15"/>
  <c r="T653" i="15"/>
  <c r="W652" i="15"/>
  <c r="V652" i="15"/>
  <c r="U652" i="15"/>
  <c r="T652" i="15"/>
  <c r="W651" i="15"/>
  <c r="V651" i="15"/>
  <c r="U651" i="15"/>
  <c r="T651" i="15"/>
  <c r="W650" i="15"/>
  <c r="V650" i="15"/>
  <c r="U650" i="15"/>
  <c r="T650" i="15"/>
  <c r="W649" i="15"/>
  <c r="V649" i="15"/>
  <c r="U649" i="15"/>
  <c r="T649" i="15"/>
  <c r="W648" i="15"/>
  <c r="V648" i="15"/>
  <c r="U648" i="15"/>
  <c r="T648" i="15"/>
  <c r="W647" i="15"/>
  <c r="V647" i="15"/>
  <c r="U647" i="15"/>
  <c r="T647" i="15"/>
  <c r="W646" i="15"/>
  <c r="V646" i="15"/>
  <c r="U646" i="15"/>
  <c r="T646" i="15"/>
  <c r="W645" i="15"/>
  <c r="V645" i="15"/>
  <c r="U645" i="15"/>
  <c r="T645" i="15"/>
  <c r="W644" i="15"/>
  <c r="V644" i="15"/>
  <c r="U644" i="15"/>
  <c r="T644" i="15"/>
  <c r="W643" i="15"/>
  <c r="V643" i="15"/>
  <c r="U643" i="15"/>
  <c r="T643" i="15"/>
  <c r="W642" i="15"/>
  <c r="V642" i="15"/>
  <c r="U642" i="15"/>
  <c r="T642" i="15"/>
  <c r="W641" i="15"/>
  <c r="V641" i="15"/>
  <c r="U641" i="15"/>
  <c r="T641" i="15"/>
  <c r="W640" i="15"/>
  <c r="V640" i="15"/>
  <c r="U640" i="15"/>
  <c r="T640" i="15"/>
  <c r="W639" i="15"/>
  <c r="V639" i="15"/>
  <c r="U639" i="15"/>
  <c r="T639" i="15"/>
  <c r="W638" i="15"/>
  <c r="V638" i="15"/>
  <c r="U638" i="15"/>
  <c r="T638" i="15"/>
  <c r="W637" i="15"/>
  <c r="V637" i="15"/>
  <c r="U637" i="15"/>
  <c r="T637" i="15"/>
  <c r="W636" i="15"/>
  <c r="V636" i="15"/>
  <c r="U636" i="15"/>
  <c r="T636" i="15"/>
  <c r="W635" i="15"/>
  <c r="V635" i="15"/>
  <c r="U635" i="15"/>
  <c r="T635" i="15"/>
  <c r="W634" i="15"/>
  <c r="V634" i="15"/>
  <c r="U634" i="15"/>
  <c r="T634" i="15"/>
  <c r="W633" i="15"/>
  <c r="V633" i="15"/>
  <c r="U633" i="15"/>
  <c r="T633" i="15"/>
  <c r="W632" i="15"/>
  <c r="V632" i="15"/>
  <c r="U632" i="15"/>
  <c r="T632" i="15"/>
  <c r="W631" i="15"/>
  <c r="V631" i="15"/>
  <c r="U631" i="15"/>
  <c r="T631" i="15"/>
  <c r="W630" i="15"/>
  <c r="V630" i="15"/>
  <c r="U630" i="15"/>
  <c r="T630" i="15"/>
  <c r="W629" i="15"/>
  <c r="V629" i="15"/>
  <c r="U629" i="15"/>
  <c r="T629" i="15"/>
  <c r="W628" i="15"/>
  <c r="V628" i="15"/>
  <c r="U628" i="15"/>
  <c r="T628" i="15"/>
  <c r="W627" i="15"/>
  <c r="V627" i="15"/>
  <c r="U627" i="15"/>
  <c r="T627" i="15"/>
  <c r="W626" i="15"/>
  <c r="V626" i="15"/>
  <c r="U626" i="15"/>
  <c r="T626" i="15"/>
  <c r="W625" i="15"/>
  <c r="V625" i="15"/>
  <c r="U625" i="15"/>
  <c r="T625" i="15"/>
  <c r="W624" i="15"/>
  <c r="V624" i="15"/>
  <c r="U624" i="15"/>
  <c r="T624" i="15"/>
  <c r="W623" i="15"/>
  <c r="V623" i="15"/>
  <c r="U623" i="15"/>
  <c r="T623" i="15"/>
  <c r="W622" i="15"/>
  <c r="V622" i="15"/>
  <c r="U622" i="15"/>
  <c r="T622" i="15"/>
  <c r="W621" i="15"/>
  <c r="V621" i="15"/>
  <c r="U621" i="15"/>
  <c r="T621" i="15"/>
  <c r="W620" i="15"/>
  <c r="V620" i="15"/>
  <c r="U620" i="15"/>
  <c r="T620" i="15"/>
  <c r="W619" i="15"/>
  <c r="V619" i="15"/>
  <c r="U619" i="15"/>
  <c r="T619" i="15"/>
  <c r="W618" i="15"/>
  <c r="V618" i="15"/>
  <c r="U618" i="15"/>
  <c r="T618" i="15"/>
  <c r="W617" i="15"/>
  <c r="V617" i="15"/>
  <c r="U617" i="15"/>
  <c r="T617" i="15"/>
  <c r="W616" i="15"/>
  <c r="V616" i="15"/>
  <c r="U616" i="15"/>
  <c r="T616" i="15"/>
  <c r="W615" i="15"/>
  <c r="V615" i="15"/>
  <c r="U615" i="15"/>
  <c r="T615" i="15"/>
  <c r="W614" i="15"/>
  <c r="V614" i="15"/>
  <c r="U614" i="15"/>
  <c r="T614" i="15"/>
  <c r="W613" i="15"/>
  <c r="V613" i="15"/>
  <c r="U613" i="15"/>
  <c r="T613" i="15"/>
  <c r="W612" i="15"/>
  <c r="V612" i="15"/>
  <c r="U612" i="15"/>
  <c r="T612" i="15"/>
  <c r="W611" i="15"/>
  <c r="V611" i="15"/>
  <c r="U611" i="15"/>
  <c r="T611" i="15"/>
  <c r="R611" i="15"/>
  <c r="W610" i="15"/>
  <c r="V610" i="15"/>
  <c r="U610" i="15"/>
  <c r="T610" i="15"/>
  <c r="R610" i="15"/>
  <c r="W609" i="15"/>
  <c r="V609" i="15"/>
  <c r="U609" i="15"/>
  <c r="T609" i="15"/>
  <c r="R609" i="15"/>
  <c r="W608" i="15"/>
  <c r="V608" i="15"/>
  <c r="U608" i="15"/>
  <c r="T608" i="15"/>
  <c r="R608" i="15"/>
  <c r="W607" i="15"/>
  <c r="V607" i="15"/>
  <c r="U607" i="15"/>
  <c r="T607" i="15"/>
  <c r="R607" i="15"/>
  <c r="W606" i="15"/>
  <c r="V606" i="15"/>
  <c r="U606" i="15"/>
  <c r="T606" i="15"/>
  <c r="R606" i="15"/>
  <c r="W605" i="15"/>
  <c r="V605" i="15"/>
  <c r="U605" i="15"/>
  <c r="T605" i="15"/>
  <c r="R605" i="15"/>
  <c r="W604" i="15"/>
  <c r="V604" i="15"/>
  <c r="U604" i="15"/>
  <c r="T604" i="15"/>
  <c r="R604" i="15"/>
  <c r="W603" i="15"/>
  <c r="V603" i="15"/>
  <c r="U603" i="15"/>
  <c r="T603" i="15"/>
  <c r="R603" i="15"/>
  <c r="W602" i="15"/>
  <c r="V602" i="15"/>
  <c r="U602" i="15"/>
  <c r="T602" i="15"/>
  <c r="R602" i="15"/>
  <c r="W601" i="15"/>
  <c r="V601" i="15"/>
  <c r="U601" i="15"/>
  <c r="T601" i="15"/>
  <c r="R601" i="15"/>
  <c r="W600" i="15"/>
  <c r="V600" i="15"/>
  <c r="U600" i="15"/>
  <c r="T600" i="15"/>
  <c r="R600" i="15"/>
  <c r="W599" i="15"/>
  <c r="V599" i="15"/>
  <c r="U599" i="15"/>
  <c r="T599" i="15"/>
  <c r="R599" i="15"/>
  <c r="W598" i="15"/>
  <c r="V598" i="15"/>
  <c r="U598" i="15"/>
  <c r="T598" i="15"/>
  <c r="R598" i="15"/>
  <c r="W597" i="15"/>
  <c r="V597" i="15"/>
  <c r="U597" i="15"/>
  <c r="T597" i="15"/>
  <c r="R597" i="15"/>
  <c r="W596" i="15"/>
  <c r="V596" i="15"/>
  <c r="U596" i="15"/>
  <c r="T596" i="15"/>
  <c r="R596" i="15"/>
  <c r="W595" i="15"/>
  <c r="V595" i="15"/>
  <c r="U595" i="15"/>
  <c r="T595" i="15"/>
  <c r="R595" i="15"/>
  <c r="W594" i="15"/>
  <c r="V594" i="15"/>
  <c r="U594" i="15"/>
  <c r="T594" i="15"/>
  <c r="R594" i="15"/>
  <c r="W593" i="15"/>
  <c r="V593" i="15"/>
  <c r="U593" i="15"/>
  <c r="T593" i="15"/>
  <c r="R593" i="15"/>
  <c r="W592" i="15"/>
  <c r="V592" i="15"/>
  <c r="U592" i="15"/>
  <c r="T592" i="15"/>
  <c r="R592" i="15"/>
  <c r="W591" i="15"/>
  <c r="V591" i="15"/>
  <c r="U591" i="15"/>
  <c r="T591" i="15"/>
  <c r="R591" i="15"/>
  <c r="W590" i="15"/>
  <c r="V590" i="15"/>
  <c r="U590" i="15"/>
  <c r="T590" i="15"/>
  <c r="R590" i="15"/>
  <c r="W589" i="15"/>
  <c r="V589" i="15"/>
  <c r="U589" i="15"/>
  <c r="T589" i="15"/>
  <c r="R589" i="15"/>
  <c r="W588" i="15"/>
  <c r="V588" i="15"/>
  <c r="U588" i="15"/>
  <c r="T588" i="15"/>
  <c r="R588" i="15"/>
  <c r="W587" i="15"/>
  <c r="V587" i="15"/>
  <c r="U587" i="15"/>
  <c r="T587" i="15"/>
  <c r="R587" i="15"/>
  <c r="W586" i="15"/>
  <c r="V586" i="15"/>
  <c r="U586" i="15"/>
  <c r="T586" i="15"/>
  <c r="R586" i="15"/>
  <c r="W585" i="15"/>
  <c r="V585" i="15"/>
  <c r="U585" i="15"/>
  <c r="T585" i="15"/>
  <c r="R585" i="15"/>
  <c r="W584" i="15"/>
  <c r="V584" i="15"/>
  <c r="U584" i="15"/>
  <c r="T584" i="15"/>
  <c r="R584" i="15"/>
  <c r="W583" i="15"/>
  <c r="V583" i="15"/>
  <c r="U583" i="15"/>
  <c r="T583" i="15"/>
  <c r="R583" i="15"/>
  <c r="W582" i="15"/>
  <c r="V582" i="15"/>
  <c r="U582" i="15"/>
  <c r="T582" i="15"/>
  <c r="R582" i="15"/>
  <c r="W581" i="15"/>
  <c r="V581" i="15"/>
  <c r="U581" i="15"/>
  <c r="T581" i="15"/>
  <c r="R581" i="15"/>
  <c r="W580" i="15"/>
  <c r="V580" i="15"/>
  <c r="U580" i="15"/>
  <c r="T580" i="15"/>
  <c r="R580" i="15"/>
  <c r="W579" i="15"/>
  <c r="V579" i="15"/>
  <c r="U579" i="15"/>
  <c r="T579" i="15"/>
  <c r="R579" i="15"/>
  <c r="W578" i="15"/>
  <c r="V578" i="15"/>
  <c r="U578" i="15"/>
  <c r="T578" i="15"/>
  <c r="R578" i="15"/>
  <c r="W577" i="15"/>
  <c r="V577" i="15"/>
  <c r="U577" i="15"/>
  <c r="T577" i="15"/>
  <c r="R577" i="15"/>
  <c r="W576" i="15"/>
  <c r="V576" i="15"/>
  <c r="U576" i="15"/>
  <c r="T576" i="15"/>
  <c r="R576" i="15"/>
  <c r="W575" i="15"/>
  <c r="V575" i="15"/>
  <c r="U575" i="15"/>
  <c r="T575" i="15"/>
  <c r="R575" i="15"/>
  <c r="W574" i="15"/>
  <c r="V574" i="15"/>
  <c r="U574" i="15"/>
  <c r="T574" i="15"/>
  <c r="R574" i="15"/>
  <c r="W573" i="15"/>
  <c r="V573" i="15"/>
  <c r="U573" i="15"/>
  <c r="T573" i="15"/>
  <c r="R573" i="15"/>
  <c r="W572" i="15"/>
  <c r="V572" i="15"/>
  <c r="U572" i="15"/>
  <c r="T572" i="15"/>
  <c r="R572" i="15"/>
  <c r="W571" i="15"/>
  <c r="V571" i="15"/>
  <c r="U571" i="15"/>
  <c r="T571" i="15"/>
  <c r="R571" i="15"/>
  <c r="W570" i="15"/>
  <c r="V570" i="15"/>
  <c r="U570" i="15"/>
  <c r="T570" i="15"/>
  <c r="R570" i="15"/>
  <c r="W569" i="15"/>
  <c r="V569" i="15"/>
  <c r="U569" i="15"/>
  <c r="T569" i="15"/>
  <c r="R569" i="15"/>
  <c r="W568" i="15"/>
  <c r="V568" i="15"/>
  <c r="U568" i="15"/>
  <c r="T568" i="15"/>
  <c r="R568" i="15"/>
  <c r="W567" i="15"/>
  <c r="V567" i="15"/>
  <c r="U567" i="15"/>
  <c r="T567" i="15"/>
  <c r="R567" i="15"/>
  <c r="W566" i="15"/>
  <c r="V566" i="15"/>
  <c r="U566" i="15"/>
  <c r="T566" i="15"/>
  <c r="R566" i="15"/>
  <c r="W565" i="15"/>
  <c r="V565" i="15"/>
  <c r="U565" i="15"/>
  <c r="T565" i="15"/>
  <c r="R565" i="15"/>
  <c r="W564" i="15"/>
  <c r="V564" i="15"/>
  <c r="U564" i="15"/>
  <c r="T564" i="15"/>
  <c r="R564" i="15"/>
  <c r="W563" i="15"/>
  <c r="V563" i="15"/>
  <c r="U563" i="15"/>
  <c r="T563" i="15"/>
  <c r="R563" i="15"/>
  <c r="W562" i="15"/>
  <c r="V562" i="15"/>
  <c r="U562" i="15"/>
  <c r="T562" i="15"/>
  <c r="R562" i="15"/>
  <c r="W561" i="15"/>
  <c r="V561" i="15"/>
  <c r="U561" i="15"/>
  <c r="T561" i="15"/>
  <c r="R561" i="15"/>
  <c r="W560" i="15"/>
  <c r="V560" i="15"/>
  <c r="U560" i="15"/>
  <c r="T560" i="15"/>
  <c r="R560" i="15"/>
  <c r="W559" i="15"/>
  <c r="V559" i="15"/>
  <c r="U559" i="15"/>
  <c r="T559" i="15"/>
  <c r="R559" i="15"/>
  <c r="W558" i="15"/>
  <c r="V558" i="15"/>
  <c r="U558" i="15"/>
  <c r="T558" i="15"/>
  <c r="R558" i="15"/>
  <c r="W557" i="15"/>
  <c r="V557" i="15"/>
  <c r="U557" i="15"/>
  <c r="T557" i="15"/>
  <c r="R557" i="15"/>
  <c r="W556" i="15"/>
  <c r="V556" i="15"/>
  <c r="U556" i="15"/>
  <c r="T556" i="15"/>
  <c r="R556" i="15"/>
  <c r="W555" i="15"/>
  <c r="V555" i="15"/>
  <c r="U555" i="15"/>
  <c r="T555" i="15"/>
  <c r="R555" i="15"/>
  <c r="W554" i="15"/>
  <c r="V554" i="15"/>
  <c r="U554" i="15"/>
  <c r="T554" i="15"/>
  <c r="R554" i="15"/>
  <c r="W553" i="15"/>
  <c r="V553" i="15"/>
  <c r="U553" i="15"/>
  <c r="T553" i="15"/>
  <c r="R553" i="15"/>
  <c r="W552" i="15"/>
  <c r="V552" i="15"/>
  <c r="U552" i="15"/>
  <c r="T552" i="15"/>
  <c r="R552" i="15"/>
  <c r="W551" i="15"/>
  <c r="V551" i="15"/>
  <c r="U551" i="15"/>
  <c r="T551" i="15"/>
  <c r="R551" i="15"/>
  <c r="W550" i="15"/>
  <c r="V550" i="15"/>
  <c r="U550" i="15"/>
  <c r="T550" i="15"/>
  <c r="R550" i="15"/>
  <c r="W549" i="15"/>
  <c r="V549" i="15"/>
  <c r="U549" i="15"/>
  <c r="T549" i="15"/>
  <c r="R549" i="15"/>
  <c r="W548" i="15"/>
  <c r="V548" i="15"/>
  <c r="U548" i="15"/>
  <c r="T548" i="15"/>
  <c r="R548" i="15"/>
  <c r="W547" i="15"/>
  <c r="V547" i="15"/>
  <c r="U547" i="15"/>
  <c r="T547" i="15"/>
  <c r="R547" i="15"/>
  <c r="W546" i="15"/>
  <c r="V546" i="15"/>
  <c r="U546" i="15"/>
  <c r="T546" i="15"/>
  <c r="R546" i="15"/>
  <c r="W545" i="15"/>
  <c r="V545" i="15"/>
  <c r="U545" i="15"/>
  <c r="T545" i="15"/>
  <c r="R545" i="15"/>
  <c r="W544" i="15"/>
  <c r="V544" i="15"/>
  <c r="U544" i="15"/>
  <c r="T544" i="15"/>
  <c r="R544" i="15"/>
  <c r="W543" i="15"/>
  <c r="V543" i="15"/>
  <c r="U543" i="15"/>
  <c r="T543" i="15"/>
  <c r="R543" i="15"/>
  <c r="W542" i="15"/>
  <c r="V542" i="15"/>
  <c r="U542" i="15"/>
  <c r="T542" i="15"/>
  <c r="R542" i="15"/>
  <c r="W541" i="15"/>
  <c r="V541" i="15"/>
  <c r="U541" i="15"/>
  <c r="T541" i="15"/>
  <c r="R541" i="15"/>
  <c r="W540" i="15"/>
  <c r="V540" i="15"/>
  <c r="U540" i="15"/>
  <c r="T540" i="15"/>
  <c r="R540" i="15"/>
  <c r="W539" i="15"/>
  <c r="V539" i="15"/>
  <c r="U539" i="15"/>
  <c r="T539" i="15"/>
  <c r="R539" i="15"/>
  <c r="W538" i="15"/>
  <c r="V538" i="15"/>
  <c r="U538" i="15"/>
  <c r="T538" i="15"/>
  <c r="R538" i="15"/>
  <c r="W537" i="15"/>
  <c r="V537" i="15"/>
  <c r="U537" i="15"/>
  <c r="T537" i="15"/>
  <c r="R537" i="15"/>
  <c r="W536" i="15"/>
  <c r="V536" i="15"/>
  <c r="U536" i="15"/>
  <c r="T536" i="15"/>
  <c r="R536" i="15"/>
  <c r="W535" i="15"/>
  <c r="V535" i="15"/>
  <c r="U535" i="15"/>
  <c r="T535" i="15"/>
  <c r="R535" i="15"/>
  <c r="W534" i="15"/>
  <c r="V534" i="15"/>
  <c r="U534" i="15"/>
  <c r="T534" i="15"/>
  <c r="R534" i="15"/>
  <c r="W533" i="15"/>
  <c r="V533" i="15"/>
  <c r="U533" i="15"/>
  <c r="T533" i="15"/>
  <c r="R533" i="15"/>
  <c r="W532" i="15"/>
  <c r="V532" i="15"/>
  <c r="U532" i="15"/>
  <c r="T532" i="15"/>
  <c r="R532" i="15"/>
  <c r="W531" i="15"/>
  <c r="V531" i="15"/>
  <c r="U531" i="15"/>
  <c r="T531" i="15"/>
  <c r="R531" i="15"/>
  <c r="W530" i="15"/>
  <c r="V530" i="15"/>
  <c r="U530" i="15"/>
  <c r="T530" i="15"/>
  <c r="R530" i="15"/>
  <c r="W529" i="15"/>
  <c r="V529" i="15"/>
  <c r="U529" i="15"/>
  <c r="T529" i="15"/>
  <c r="R529" i="15"/>
  <c r="W528" i="15"/>
  <c r="V528" i="15"/>
  <c r="U528" i="15"/>
  <c r="T528" i="15"/>
  <c r="R528" i="15"/>
  <c r="W527" i="15"/>
  <c r="V527" i="15"/>
  <c r="U527" i="15"/>
  <c r="T527" i="15"/>
  <c r="R527" i="15"/>
  <c r="W526" i="15"/>
  <c r="V526" i="15"/>
  <c r="U526" i="15"/>
  <c r="T526" i="15"/>
  <c r="R526" i="15"/>
  <c r="W525" i="15"/>
  <c r="V525" i="15"/>
  <c r="U525" i="15"/>
  <c r="T525" i="15"/>
  <c r="R525" i="15"/>
  <c r="W524" i="15"/>
  <c r="V524" i="15"/>
  <c r="U524" i="15"/>
  <c r="T524" i="15"/>
  <c r="R524" i="15"/>
  <c r="W523" i="15"/>
  <c r="V523" i="15"/>
  <c r="U523" i="15"/>
  <c r="T523" i="15"/>
  <c r="R523" i="15"/>
  <c r="W522" i="15"/>
  <c r="V522" i="15"/>
  <c r="U522" i="15"/>
  <c r="T522" i="15"/>
  <c r="R522" i="15"/>
  <c r="W521" i="15"/>
  <c r="V521" i="15"/>
  <c r="U521" i="15"/>
  <c r="T521" i="15"/>
  <c r="R521" i="15"/>
  <c r="W520" i="15"/>
  <c r="V520" i="15"/>
  <c r="U520" i="15"/>
  <c r="T520" i="15"/>
  <c r="R520" i="15"/>
  <c r="W519" i="15"/>
  <c r="V519" i="15"/>
  <c r="U519" i="15"/>
  <c r="T519" i="15"/>
  <c r="R519" i="15"/>
  <c r="W518" i="15"/>
  <c r="V518" i="15"/>
  <c r="U518" i="15"/>
  <c r="T518" i="15"/>
  <c r="R518" i="15"/>
  <c r="W517" i="15"/>
  <c r="V517" i="15"/>
  <c r="U517" i="15"/>
  <c r="T517" i="15"/>
  <c r="R517" i="15"/>
  <c r="W516" i="15"/>
  <c r="V516" i="15"/>
  <c r="U516" i="15"/>
  <c r="T516" i="15"/>
  <c r="R516" i="15"/>
  <c r="W515" i="15"/>
  <c r="V515" i="15"/>
  <c r="U515" i="15"/>
  <c r="T515" i="15"/>
  <c r="R515" i="15"/>
  <c r="W514" i="15"/>
  <c r="V514" i="15"/>
  <c r="U514" i="15"/>
  <c r="T514" i="15"/>
  <c r="R514" i="15"/>
  <c r="W513" i="15"/>
  <c r="V513" i="15"/>
  <c r="U513" i="15"/>
  <c r="T513" i="15"/>
  <c r="R513" i="15"/>
  <c r="W512" i="15"/>
  <c r="V512" i="15"/>
  <c r="U512" i="15"/>
  <c r="T512" i="15"/>
  <c r="R512" i="15"/>
  <c r="W511" i="15"/>
  <c r="V511" i="15"/>
  <c r="U511" i="15"/>
  <c r="T511" i="15"/>
  <c r="R511" i="15"/>
  <c r="W510" i="15"/>
  <c r="V510" i="15"/>
  <c r="U510" i="15"/>
  <c r="T510" i="15"/>
  <c r="R510" i="15"/>
  <c r="W509" i="15"/>
  <c r="V509" i="15"/>
  <c r="U509" i="15"/>
  <c r="T509" i="15"/>
  <c r="R509" i="15"/>
  <c r="W508" i="15"/>
  <c r="V508" i="15"/>
  <c r="U508" i="15"/>
  <c r="T508" i="15"/>
  <c r="R508" i="15"/>
  <c r="W507" i="15"/>
  <c r="V507" i="15"/>
  <c r="U507" i="15"/>
  <c r="T507" i="15"/>
  <c r="R507" i="15"/>
  <c r="W506" i="15"/>
  <c r="V506" i="15"/>
  <c r="U506" i="15"/>
  <c r="T506" i="15"/>
  <c r="R506" i="15"/>
  <c r="W505" i="15"/>
  <c r="V505" i="15"/>
  <c r="U505" i="15"/>
  <c r="T505" i="15"/>
  <c r="R505" i="15"/>
  <c r="W504" i="15"/>
  <c r="V504" i="15"/>
  <c r="U504" i="15"/>
  <c r="T504" i="15"/>
  <c r="R504" i="15"/>
  <c r="W503" i="15"/>
  <c r="V503" i="15"/>
  <c r="U503" i="15"/>
  <c r="T503" i="15"/>
  <c r="R503" i="15"/>
  <c r="W502" i="15"/>
  <c r="V502" i="15"/>
  <c r="U502" i="15"/>
  <c r="T502" i="15"/>
  <c r="R502" i="15"/>
  <c r="W501" i="15"/>
  <c r="V501" i="15"/>
  <c r="U501" i="15"/>
  <c r="T501" i="15"/>
  <c r="R501" i="15"/>
  <c r="W500" i="15"/>
  <c r="V500" i="15"/>
  <c r="U500" i="15"/>
  <c r="T500" i="15"/>
  <c r="R500" i="15"/>
  <c r="W499" i="15"/>
  <c r="V499" i="15"/>
  <c r="U499" i="15"/>
  <c r="T499" i="15"/>
  <c r="R499" i="15"/>
  <c r="W498" i="15"/>
  <c r="V498" i="15"/>
  <c r="U498" i="15"/>
  <c r="T498" i="15"/>
  <c r="R498" i="15"/>
  <c r="W497" i="15"/>
  <c r="V497" i="15"/>
  <c r="U497" i="15"/>
  <c r="T497" i="15"/>
  <c r="R497" i="15"/>
  <c r="W496" i="15"/>
  <c r="V496" i="15"/>
  <c r="U496" i="15"/>
  <c r="T496" i="15"/>
  <c r="R496" i="15"/>
  <c r="W495" i="15"/>
  <c r="V495" i="15"/>
  <c r="U495" i="15"/>
  <c r="T495" i="15"/>
  <c r="R495" i="15"/>
  <c r="W494" i="15"/>
  <c r="V494" i="15"/>
  <c r="U494" i="15"/>
  <c r="T494" i="15"/>
  <c r="R494" i="15"/>
  <c r="W493" i="15"/>
  <c r="V493" i="15"/>
  <c r="U493" i="15"/>
  <c r="T493" i="15"/>
  <c r="R493" i="15"/>
  <c r="W492" i="15"/>
  <c r="V492" i="15"/>
  <c r="U492" i="15"/>
  <c r="T492" i="15"/>
  <c r="R492" i="15"/>
  <c r="W491" i="15"/>
  <c r="V491" i="15"/>
  <c r="U491" i="15"/>
  <c r="T491" i="15"/>
  <c r="R491" i="15"/>
  <c r="W490" i="15"/>
  <c r="V490" i="15"/>
  <c r="U490" i="15"/>
  <c r="T490" i="15"/>
  <c r="R490" i="15"/>
  <c r="W489" i="15"/>
  <c r="V489" i="15"/>
  <c r="U489" i="15"/>
  <c r="T489" i="15"/>
  <c r="R489" i="15"/>
  <c r="W488" i="15"/>
  <c r="V488" i="15"/>
  <c r="U488" i="15"/>
  <c r="T488" i="15"/>
  <c r="R488" i="15"/>
  <c r="W487" i="15"/>
  <c r="V487" i="15"/>
  <c r="U487" i="15"/>
  <c r="T487" i="15"/>
  <c r="R487" i="15"/>
  <c r="W486" i="15"/>
  <c r="V486" i="15"/>
  <c r="U486" i="15"/>
  <c r="T486" i="15"/>
  <c r="R486" i="15"/>
  <c r="W485" i="15"/>
  <c r="V485" i="15"/>
  <c r="U485" i="15"/>
  <c r="T485" i="15"/>
  <c r="R485" i="15"/>
  <c r="W484" i="15"/>
  <c r="V484" i="15"/>
  <c r="U484" i="15"/>
  <c r="T484" i="15"/>
  <c r="R484" i="15"/>
  <c r="W483" i="15"/>
  <c r="V483" i="15"/>
  <c r="U483" i="15"/>
  <c r="T483" i="15"/>
  <c r="R483" i="15"/>
  <c r="W482" i="15"/>
  <c r="V482" i="15"/>
  <c r="U482" i="15"/>
  <c r="T482" i="15"/>
  <c r="R482" i="15"/>
  <c r="W481" i="15"/>
  <c r="V481" i="15"/>
  <c r="U481" i="15"/>
  <c r="T481" i="15"/>
  <c r="R481" i="15"/>
  <c r="W480" i="15"/>
  <c r="V480" i="15"/>
  <c r="U480" i="15"/>
  <c r="T480" i="15"/>
  <c r="R480" i="15"/>
  <c r="W479" i="15"/>
  <c r="V479" i="15"/>
  <c r="U479" i="15"/>
  <c r="T479" i="15"/>
  <c r="R479" i="15"/>
  <c r="W478" i="15"/>
  <c r="V478" i="15"/>
  <c r="U478" i="15"/>
  <c r="T478" i="15"/>
  <c r="R478" i="15"/>
  <c r="W477" i="15"/>
  <c r="V477" i="15"/>
  <c r="U477" i="15"/>
  <c r="T477" i="15"/>
  <c r="R477" i="15"/>
  <c r="W476" i="15"/>
  <c r="V476" i="15"/>
  <c r="U476" i="15"/>
  <c r="T476" i="15"/>
  <c r="R476" i="15"/>
  <c r="W475" i="15"/>
  <c r="V475" i="15"/>
  <c r="U475" i="15"/>
  <c r="T475" i="15"/>
  <c r="R475" i="15"/>
  <c r="W474" i="15"/>
  <c r="V474" i="15"/>
  <c r="U474" i="15"/>
  <c r="T474" i="15"/>
  <c r="R474" i="15"/>
  <c r="W473" i="15"/>
  <c r="V473" i="15"/>
  <c r="U473" i="15"/>
  <c r="T473" i="15"/>
  <c r="R473" i="15"/>
  <c r="W472" i="15"/>
  <c r="V472" i="15"/>
  <c r="U472" i="15"/>
  <c r="T472" i="15"/>
  <c r="R472" i="15"/>
  <c r="W471" i="15"/>
  <c r="V471" i="15"/>
  <c r="U471" i="15"/>
  <c r="T471" i="15"/>
  <c r="R471" i="15"/>
  <c r="W470" i="15"/>
  <c r="V470" i="15"/>
  <c r="U470" i="15"/>
  <c r="T470" i="15"/>
  <c r="R470" i="15"/>
  <c r="W469" i="15"/>
  <c r="V469" i="15"/>
  <c r="U469" i="15"/>
  <c r="T469" i="15"/>
  <c r="R469" i="15"/>
  <c r="W468" i="15"/>
  <c r="V468" i="15"/>
  <c r="U468" i="15"/>
  <c r="T468" i="15"/>
  <c r="R468" i="15"/>
  <c r="W467" i="15"/>
  <c r="V467" i="15"/>
  <c r="U467" i="15"/>
  <c r="T467" i="15"/>
  <c r="R467" i="15"/>
  <c r="W466" i="15"/>
  <c r="V466" i="15"/>
  <c r="U466" i="15"/>
  <c r="T466" i="15"/>
  <c r="R466" i="15"/>
  <c r="W465" i="15"/>
  <c r="V465" i="15"/>
  <c r="U465" i="15"/>
  <c r="T465" i="15"/>
  <c r="R465" i="15"/>
  <c r="W464" i="15"/>
  <c r="V464" i="15"/>
  <c r="U464" i="15"/>
  <c r="T464" i="15"/>
  <c r="R464" i="15"/>
  <c r="W463" i="15"/>
  <c r="V463" i="15"/>
  <c r="U463" i="15"/>
  <c r="T463" i="15"/>
  <c r="R463" i="15"/>
  <c r="W462" i="15"/>
  <c r="V462" i="15"/>
  <c r="U462" i="15"/>
  <c r="T462" i="15"/>
  <c r="R462" i="15"/>
  <c r="W461" i="15"/>
  <c r="V461" i="15"/>
  <c r="U461" i="15"/>
  <c r="T461" i="15"/>
  <c r="R461" i="15"/>
  <c r="W460" i="15"/>
  <c r="V460" i="15"/>
  <c r="U460" i="15"/>
  <c r="T460" i="15"/>
  <c r="R460" i="15"/>
  <c r="W459" i="15"/>
  <c r="V459" i="15"/>
  <c r="U459" i="15"/>
  <c r="T459" i="15"/>
  <c r="R459" i="15"/>
  <c r="W458" i="15"/>
  <c r="V458" i="15"/>
  <c r="U458" i="15"/>
  <c r="T458" i="15"/>
  <c r="R458" i="15"/>
  <c r="W457" i="15"/>
  <c r="V457" i="15"/>
  <c r="U457" i="15"/>
  <c r="T457" i="15"/>
  <c r="R457" i="15"/>
  <c r="W456" i="15"/>
  <c r="V456" i="15"/>
  <c r="U456" i="15"/>
  <c r="T456" i="15"/>
  <c r="R456" i="15"/>
  <c r="W455" i="15"/>
  <c r="V455" i="15"/>
  <c r="U455" i="15"/>
  <c r="T455" i="15"/>
  <c r="R455" i="15"/>
  <c r="W454" i="15"/>
  <c r="V454" i="15"/>
  <c r="U454" i="15"/>
  <c r="T454" i="15"/>
  <c r="R454" i="15"/>
  <c r="W453" i="15"/>
  <c r="V453" i="15"/>
  <c r="U453" i="15"/>
  <c r="T453" i="15"/>
  <c r="R453" i="15"/>
  <c r="W452" i="15"/>
  <c r="V452" i="15"/>
  <c r="U452" i="15"/>
  <c r="T452" i="15"/>
  <c r="R452" i="15"/>
  <c r="W451" i="15"/>
  <c r="V451" i="15"/>
  <c r="U451" i="15"/>
  <c r="T451" i="15"/>
  <c r="R451" i="15"/>
  <c r="W450" i="15"/>
  <c r="V450" i="15"/>
  <c r="U450" i="15"/>
  <c r="T450" i="15"/>
  <c r="R450" i="15"/>
  <c r="W449" i="15"/>
  <c r="V449" i="15"/>
  <c r="U449" i="15"/>
  <c r="T449" i="15"/>
  <c r="R449" i="15"/>
  <c r="W448" i="15"/>
  <c r="V448" i="15"/>
  <c r="U448" i="15"/>
  <c r="T448" i="15"/>
  <c r="R448" i="15"/>
  <c r="W447" i="15"/>
  <c r="V447" i="15"/>
  <c r="U447" i="15"/>
  <c r="T447" i="15"/>
  <c r="R447" i="15"/>
  <c r="W446" i="15"/>
  <c r="V446" i="15"/>
  <c r="U446" i="15"/>
  <c r="T446" i="15"/>
  <c r="R446" i="15"/>
  <c r="W445" i="15"/>
  <c r="V445" i="15"/>
  <c r="U445" i="15"/>
  <c r="T445" i="15"/>
  <c r="R445" i="15"/>
  <c r="W444" i="15"/>
  <c r="V444" i="15"/>
  <c r="U444" i="15"/>
  <c r="T444" i="15"/>
  <c r="R444" i="15"/>
  <c r="W443" i="15"/>
  <c r="V443" i="15"/>
  <c r="U443" i="15"/>
  <c r="T443" i="15"/>
  <c r="R443" i="15"/>
  <c r="W442" i="15"/>
  <c r="V442" i="15"/>
  <c r="U442" i="15"/>
  <c r="T442" i="15"/>
  <c r="R442" i="15"/>
  <c r="W441" i="15"/>
  <c r="V441" i="15"/>
  <c r="U441" i="15"/>
  <c r="T441" i="15"/>
  <c r="R441" i="15"/>
  <c r="W440" i="15"/>
  <c r="V440" i="15"/>
  <c r="U440" i="15"/>
  <c r="T440" i="15"/>
  <c r="R440" i="15"/>
  <c r="W439" i="15"/>
  <c r="V439" i="15"/>
  <c r="U439" i="15"/>
  <c r="T439" i="15"/>
  <c r="R439" i="15"/>
  <c r="W438" i="15"/>
  <c r="V438" i="15"/>
  <c r="U438" i="15"/>
  <c r="T438" i="15"/>
  <c r="R438" i="15"/>
  <c r="W437" i="15"/>
  <c r="V437" i="15"/>
  <c r="U437" i="15"/>
  <c r="T437" i="15"/>
  <c r="R437" i="15"/>
  <c r="W436" i="15"/>
  <c r="V436" i="15"/>
  <c r="U436" i="15"/>
  <c r="T436" i="15"/>
  <c r="R436" i="15"/>
  <c r="W435" i="15"/>
  <c r="V435" i="15"/>
  <c r="U435" i="15"/>
  <c r="T435" i="15"/>
  <c r="R435" i="15"/>
  <c r="W434" i="15"/>
  <c r="V434" i="15"/>
  <c r="U434" i="15"/>
  <c r="T434" i="15"/>
  <c r="R434" i="15"/>
  <c r="W433" i="15"/>
  <c r="V433" i="15"/>
  <c r="U433" i="15"/>
  <c r="T433" i="15"/>
  <c r="R433" i="15"/>
  <c r="W432" i="15"/>
  <c r="V432" i="15"/>
  <c r="U432" i="15"/>
  <c r="T432" i="15"/>
  <c r="R432" i="15"/>
  <c r="W431" i="15"/>
  <c r="V431" i="15"/>
  <c r="U431" i="15"/>
  <c r="T431" i="15"/>
  <c r="R431" i="15"/>
  <c r="W430" i="15"/>
  <c r="V430" i="15"/>
  <c r="U430" i="15"/>
  <c r="T430" i="15"/>
  <c r="R430" i="15"/>
  <c r="W429" i="15"/>
  <c r="V429" i="15"/>
  <c r="U429" i="15"/>
  <c r="T429" i="15"/>
  <c r="R429" i="15"/>
  <c r="W428" i="15"/>
  <c r="V428" i="15"/>
  <c r="U428" i="15"/>
  <c r="T428" i="15"/>
  <c r="R428" i="15"/>
  <c r="W427" i="15"/>
  <c r="V427" i="15"/>
  <c r="U427" i="15"/>
  <c r="T427" i="15"/>
  <c r="R427" i="15"/>
  <c r="W426" i="15"/>
  <c r="V426" i="15"/>
  <c r="U426" i="15"/>
  <c r="T426" i="15"/>
  <c r="R426" i="15"/>
  <c r="W425" i="15"/>
  <c r="V425" i="15"/>
  <c r="U425" i="15"/>
  <c r="T425" i="15"/>
  <c r="R425" i="15"/>
  <c r="W424" i="15"/>
  <c r="V424" i="15"/>
  <c r="U424" i="15"/>
  <c r="T424" i="15"/>
  <c r="R424" i="15"/>
  <c r="W423" i="15"/>
  <c r="V423" i="15"/>
  <c r="U423" i="15"/>
  <c r="T423" i="15"/>
  <c r="R423" i="15"/>
  <c r="W422" i="15"/>
  <c r="V422" i="15"/>
  <c r="U422" i="15"/>
  <c r="T422" i="15"/>
  <c r="R422" i="15"/>
  <c r="W421" i="15"/>
  <c r="V421" i="15"/>
  <c r="U421" i="15"/>
  <c r="T421" i="15"/>
  <c r="R421" i="15"/>
  <c r="W420" i="15"/>
  <c r="V420" i="15"/>
  <c r="U420" i="15"/>
  <c r="T420" i="15"/>
  <c r="R420" i="15"/>
  <c r="W419" i="15"/>
  <c r="V419" i="15"/>
  <c r="U419" i="15"/>
  <c r="T419" i="15"/>
  <c r="R419" i="15"/>
  <c r="W418" i="15"/>
  <c r="V418" i="15"/>
  <c r="U418" i="15"/>
  <c r="T418" i="15"/>
  <c r="R418" i="15"/>
  <c r="W417" i="15"/>
  <c r="V417" i="15"/>
  <c r="U417" i="15"/>
  <c r="T417" i="15"/>
  <c r="R417" i="15"/>
  <c r="W416" i="15"/>
  <c r="V416" i="15"/>
  <c r="U416" i="15"/>
  <c r="T416" i="15"/>
  <c r="R416" i="15"/>
  <c r="W415" i="15"/>
  <c r="V415" i="15"/>
  <c r="U415" i="15"/>
  <c r="T415" i="15"/>
  <c r="R415" i="15"/>
  <c r="W414" i="15"/>
  <c r="V414" i="15"/>
  <c r="U414" i="15"/>
  <c r="T414" i="15"/>
  <c r="R414" i="15"/>
  <c r="W413" i="15"/>
  <c r="V413" i="15"/>
  <c r="U413" i="15"/>
  <c r="T413" i="15"/>
  <c r="R413" i="15"/>
  <c r="W412" i="15"/>
  <c r="V412" i="15"/>
  <c r="U412" i="15"/>
  <c r="T412" i="15"/>
  <c r="R412" i="15"/>
  <c r="W411" i="15"/>
  <c r="V411" i="15"/>
  <c r="U411" i="15"/>
  <c r="T411" i="15"/>
  <c r="R411" i="15"/>
  <c r="W410" i="15"/>
  <c r="V410" i="15"/>
  <c r="U410" i="15"/>
  <c r="T410" i="15"/>
  <c r="R410" i="15"/>
  <c r="W409" i="15"/>
  <c r="V409" i="15"/>
  <c r="U409" i="15"/>
  <c r="T409" i="15"/>
  <c r="R409" i="15"/>
  <c r="W408" i="15"/>
  <c r="V408" i="15"/>
  <c r="U408" i="15"/>
  <c r="T408" i="15"/>
  <c r="R408" i="15"/>
  <c r="W407" i="15"/>
  <c r="V407" i="15"/>
  <c r="U407" i="15"/>
  <c r="T407" i="15"/>
  <c r="R407" i="15"/>
  <c r="W406" i="15"/>
  <c r="V406" i="15"/>
  <c r="U406" i="15"/>
  <c r="T406" i="15"/>
  <c r="R406" i="15"/>
  <c r="W405" i="15"/>
  <c r="V405" i="15"/>
  <c r="U405" i="15"/>
  <c r="T405" i="15"/>
  <c r="R405" i="15"/>
  <c r="W404" i="15"/>
  <c r="V404" i="15"/>
  <c r="U404" i="15"/>
  <c r="T404" i="15"/>
  <c r="R404" i="15"/>
  <c r="W403" i="15"/>
  <c r="V403" i="15"/>
  <c r="U403" i="15"/>
  <c r="T403" i="15"/>
  <c r="R403" i="15"/>
  <c r="W402" i="15"/>
  <c r="V402" i="15"/>
  <c r="U402" i="15"/>
  <c r="T402" i="15"/>
  <c r="R402" i="15"/>
  <c r="W401" i="15"/>
  <c r="V401" i="15"/>
  <c r="U401" i="15"/>
  <c r="T401" i="15"/>
  <c r="R401" i="15"/>
  <c r="W400" i="15"/>
  <c r="V400" i="15"/>
  <c r="U400" i="15"/>
  <c r="T400" i="15"/>
  <c r="R400" i="15"/>
  <c r="W399" i="15"/>
  <c r="V399" i="15"/>
  <c r="U399" i="15"/>
  <c r="T399" i="15"/>
  <c r="R399" i="15"/>
  <c r="W398" i="15"/>
  <c r="V398" i="15"/>
  <c r="U398" i="15"/>
  <c r="T398" i="15"/>
  <c r="R398" i="15"/>
  <c r="W397" i="15"/>
  <c r="V397" i="15"/>
  <c r="U397" i="15"/>
  <c r="T397" i="15"/>
  <c r="R397" i="15"/>
  <c r="W396" i="15"/>
  <c r="V396" i="15"/>
  <c r="U396" i="15"/>
  <c r="T396" i="15"/>
  <c r="R396" i="15"/>
  <c r="W395" i="15"/>
  <c r="V395" i="15"/>
  <c r="U395" i="15"/>
  <c r="T395" i="15"/>
  <c r="R395" i="15"/>
  <c r="W394" i="15"/>
  <c r="V394" i="15"/>
  <c r="U394" i="15"/>
  <c r="T394" i="15"/>
  <c r="R394" i="15"/>
  <c r="W393" i="15"/>
  <c r="V393" i="15"/>
  <c r="U393" i="15"/>
  <c r="T393" i="15"/>
  <c r="R393" i="15"/>
  <c r="W392" i="15"/>
  <c r="V392" i="15"/>
  <c r="U392" i="15"/>
  <c r="T392" i="15"/>
  <c r="R392" i="15"/>
  <c r="W391" i="15"/>
  <c r="V391" i="15"/>
  <c r="U391" i="15"/>
  <c r="T391" i="15"/>
  <c r="R391" i="15"/>
  <c r="W390" i="15"/>
  <c r="V390" i="15"/>
  <c r="U390" i="15"/>
  <c r="T390" i="15"/>
  <c r="R390" i="15"/>
  <c r="W389" i="15"/>
  <c r="V389" i="15"/>
  <c r="U389" i="15"/>
  <c r="T389" i="15"/>
  <c r="R389" i="15"/>
  <c r="W388" i="15"/>
  <c r="V388" i="15"/>
  <c r="U388" i="15"/>
  <c r="T388" i="15"/>
  <c r="R388" i="15"/>
  <c r="W387" i="15"/>
  <c r="V387" i="15"/>
  <c r="U387" i="15"/>
  <c r="T387" i="15"/>
  <c r="R387" i="15"/>
  <c r="W386" i="15"/>
  <c r="V386" i="15"/>
  <c r="U386" i="15"/>
  <c r="T386" i="15"/>
  <c r="R386" i="15"/>
  <c r="W385" i="15"/>
  <c r="V385" i="15"/>
  <c r="U385" i="15"/>
  <c r="T385" i="15"/>
  <c r="R385" i="15"/>
  <c r="W384" i="15"/>
  <c r="V384" i="15"/>
  <c r="U384" i="15"/>
  <c r="T384" i="15"/>
  <c r="R384" i="15"/>
  <c r="W383" i="15"/>
  <c r="V383" i="15"/>
  <c r="U383" i="15"/>
  <c r="T383" i="15"/>
  <c r="R383" i="15"/>
  <c r="W382" i="15"/>
  <c r="V382" i="15"/>
  <c r="U382" i="15"/>
  <c r="T382" i="15"/>
  <c r="R382" i="15"/>
  <c r="W381" i="15"/>
  <c r="V381" i="15"/>
  <c r="U381" i="15"/>
  <c r="T381" i="15"/>
  <c r="R381" i="15"/>
  <c r="W380" i="15"/>
  <c r="V380" i="15"/>
  <c r="U380" i="15"/>
  <c r="T380" i="15"/>
  <c r="R380" i="15"/>
  <c r="W379" i="15"/>
  <c r="V379" i="15"/>
  <c r="U379" i="15"/>
  <c r="T379" i="15"/>
  <c r="R379" i="15"/>
  <c r="W378" i="15"/>
  <c r="V378" i="15"/>
  <c r="U378" i="15"/>
  <c r="T378" i="15"/>
  <c r="R378" i="15"/>
  <c r="W377" i="15"/>
  <c r="V377" i="15"/>
  <c r="U377" i="15"/>
  <c r="T377" i="15"/>
  <c r="R377" i="15"/>
  <c r="W376" i="15"/>
  <c r="V376" i="15"/>
  <c r="U376" i="15"/>
  <c r="T376" i="15"/>
  <c r="R376" i="15"/>
  <c r="W375" i="15"/>
  <c r="V375" i="15"/>
  <c r="U375" i="15"/>
  <c r="T375" i="15"/>
  <c r="R375" i="15"/>
  <c r="W374" i="15"/>
  <c r="V374" i="15"/>
  <c r="U374" i="15"/>
  <c r="T374" i="15"/>
  <c r="R374" i="15"/>
  <c r="W373" i="15"/>
  <c r="V373" i="15"/>
  <c r="U373" i="15"/>
  <c r="T373" i="15"/>
  <c r="R373" i="15"/>
  <c r="W372" i="15"/>
  <c r="V372" i="15"/>
  <c r="U372" i="15"/>
  <c r="T372" i="15"/>
  <c r="R372" i="15"/>
  <c r="W371" i="15"/>
  <c r="V371" i="15"/>
  <c r="U371" i="15"/>
  <c r="T371" i="15"/>
  <c r="R371" i="15"/>
  <c r="W370" i="15"/>
  <c r="V370" i="15"/>
  <c r="U370" i="15"/>
  <c r="T370" i="15"/>
  <c r="R370" i="15"/>
  <c r="W369" i="15"/>
  <c r="V369" i="15"/>
  <c r="U369" i="15"/>
  <c r="T369" i="15"/>
  <c r="R369" i="15"/>
  <c r="W368" i="15"/>
  <c r="V368" i="15"/>
  <c r="U368" i="15"/>
  <c r="T368" i="15"/>
  <c r="R368" i="15"/>
  <c r="W367" i="15"/>
  <c r="V367" i="15"/>
  <c r="U367" i="15"/>
  <c r="T367" i="15"/>
  <c r="R367" i="15"/>
  <c r="W366" i="15"/>
  <c r="V366" i="15"/>
  <c r="U366" i="15"/>
  <c r="T366" i="15"/>
  <c r="R366" i="15"/>
  <c r="W365" i="15"/>
  <c r="V365" i="15"/>
  <c r="U365" i="15"/>
  <c r="T365" i="15"/>
  <c r="R365" i="15"/>
  <c r="W364" i="15"/>
  <c r="V364" i="15"/>
  <c r="U364" i="15"/>
  <c r="T364" i="15"/>
  <c r="R364" i="15"/>
  <c r="W363" i="15"/>
  <c r="V363" i="15"/>
  <c r="U363" i="15"/>
  <c r="T363" i="15"/>
  <c r="R363" i="15"/>
  <c r="W362" i="15"/>
  <c r="V362" i="15"/>
  <c r="U362" i="15"/>
  <c r="T362" i="15"/>
  <c r="R362" i="15"/>
  <c r="W361" i="15"/>
  <c r="V361" i="15"/>
  <c r="U361" i="15"/>
  <c r="T361" i="15"/>
  <c r="R361" i="15"/>
  <c r="W360" i="15"/>
  <c r="V360" i="15"/>
  <c r="U360" i="15"/>
  <c r="T360" i="15"/>
  <c r="R360" i="15"/>
  <c r="W359" i="15"/>
  <c r="V359" i="15"/>
  <c r="U359" i="15"/>
  <c r="T359" i="15"/>
  <c r="R359" i="15"/>
  <c r="W358" i="15"/>
  <c r="V358" i="15"/>
  <c r="U358" i="15"/>
  <c r="T358" i="15"/>
  <c r="R358" i="15"/>
  <c r="W357" i="15"/>
  <c r="V357" i="15"/>
  <c r="U357" i="15"/>
  <c r="T357" i="15"/>
  <c r="R357" i="15"/>
  <c r="W356" i="15"/>
  <c r="V356" i="15"/>
  <c r="U356" i="15"/>
  <c r="T356" i="15"/>
  <c r="R356" i="15"/>
  <c r="W355" i="15"/>
  <c r="V355" i="15"/>
  <c r="U355" i="15"/>
  <c r="T355" i="15"/>
  <c r="R355" i="15"/>
  <c r="W354" i="15"/>
  <c r="V354" i="15"/>
  <c r="U354" i="15"/>
  <c r="T354" i="15"/>
  <c r="R354" i="15"/>
  <c r="W353" i="15"/>
  <c r="V353" i="15"/>
  <c r="U353" i="15"/>
  <c r="T353" i="15"/>
  <c r="R353" i="15"/>
  <c r="W352" i="15"/>
  <c r="V352" i="15"/>
  <c r="U352" i="15"/>
  <c r="T352" i="15"/>
  <c r="R352" i="15"/>
  <c r="W351" i="15"/>
  <c r="V351" i="15"/>
  <c r="U351" i="15"/>
  <c r="T351" i="15"/>
  <c r="R351" i="15"/>
  <c r="W350" i="15"/>
  <c r="V350" i="15"/>
  <c r="U350" i="15"/>
  <c r="T350" i="15"/>
  <c r="R350" i="15"/>
  <c r="W349" i="15"/>
  <c r="V349" i="15"/>
  <c r="U349" i="15"/>
  <c r="T349" i="15"/>
  <c r="R349" i="15"/>
  <c r="W348" i="15"/>
  <c r="V348" i="15"/>
  <c r="U348" i="15"/>
  <c r="T348" i="15"/>
  <c r="R348" i="15"/>
  <c r="W347" i="15"/>
  <c r="V347" i="15"/>
  <c r="U347" i="15"/>
  <c r="T347" i="15"/>
  <c r="R347" i="15"/>
  <c r="W346" i="15"/>
  <c r="V346" i="15"/>
  <c r="U346" i="15"/>
  <c r="T346" i="15"/>
  <c r="R346" i="15"/>
  <c r="W345" i="15"/>
  <c r="V345" i="15"/>
  <c r="U345" i="15"/>
  <c r="T345" i="15"/>
  <c r="R345" i="15"/>
  <c r="W344" i="15"/>
  <c r="V344" i="15"/>
  <c r="U344" i="15"/>
  <c r="T344" i="15"/>
  <c r="R344" i="15"/>
  <c r="W343" i="15"/>
  <c r="V343" i="15"/>
  <c r="U343" i="15"/>
  <c r="T343" i="15"/>
  <c r="R343" i="15"/>
  <c r="W342" i="15"/>
  <c r="V342" i="15"/>
  <c r="U342" i="15"/>
  <c r="T342" i="15"/>
  <c r="R342" i="15"/>
  <c r="W341" i="15"/>
  <c r="V341" i="15"/>
  <c r="U341" i="15"/>
  <c r="T341" i="15"/>
  <c r="R341" i="15"/>
  <c r="W340" i="15"/>
  <c r="V340" i="15"/>
  <c r="U340" i="15"/>
  <c r="T340" i="15"/>
  <c r="R340" i="15"/>
  <c r="W339" i="15"/>
  <c r="V339" i="15"/>
  <c r="U339" i="15"/>
  <c r="T339" i="15"/>
  <c r="R339" i="15"/>
  <c r="W338" i="15"/>
  <c r="V338" i="15"/>
  <c r="U338" i="15"/>
  <c r="T338" i="15"/>
  <c r="R338" i="15"/>
  <c r="W337" i="15"/>
  <c r="V337" i="15"/>
  <c r="U337" i="15"/>
  <c r="T337" i="15"/>
  <c r="R337" i="15"/>
  <c r="W336" i="15"/>
  <c r="V336" i="15"/>
  <c r="U336" i="15"/>
  <c r="T336" i="15"/>
  <c r="R336" i="15"/>
  <c r="W335" i="15"/>
  <c r="V335" i="15"/>
  <c r="U335" i="15"/>
  <c r="T335" i="15"/>
  <c r="R335" i="15"/>
  <c r="W334" i="15"/>
  <c r="V334" i="15"/>
  <c r="U334" i="15"/>
  <c r="T334" i="15"/>
  <c r="R334" i="15"/>
  <c r="W333" i="15"/>
  <c r="V333" i="15"/>
  <c r="U333" i="15"/>
  <c r="T333" i="15"/>
  <c r="R333" i="15"/>
  <c r="W332" i="15"/>
  <c r="V332" i="15"/>
  <c r="U332" i="15"/>
  <c r="T332" i="15"/>
  <c r="R332" i="15"/>
  <c r="W331" i="15"/>
  <c r="V331" i="15"/>
  <c r="U331" i="15"/>
  <c r="T331" i="15"/>
  <c r="R331" i="15"/>
  <c r="W330" i="15"/>
  <c r="V330" i="15"/>
  <c r="U330" i="15"/>
  <c r="T330" i="15"/>
  <c r="R330" i="15"/>
  <c r="W329" i="15"/>
  <c r="V329" i="15"/>
  <c r="U329" i="15"/>
  <c r="T329" i="15"/>
  <c r="R329" i="15"/>
  <c r="W328" i="15"/>
  <c r="V328" i="15"/>
  <c r="U328" i="15"/>
  <c r="T328" i="15"/>
  <c r="R328" i="15"/>
  <c r="W327" i="15"/>
  <c r="V327" i="15"/>
  <c r="U327" i="15"/>
  <c r="T327" i="15"/>
  <c r="R327" i="15"/>
  <c r="W326" i="15"/>
  <c r="V326" i="15"/>
  <c r="U326" i="15"/>
  <c r="T326" i="15"/>
  <c r="R326" i="15"/>
  <c r="W325" i="15"/>
  <c r="V325" i="15"/>
  <c r="U325" i="15"/>
  <c r="T325" i="15"/>
  <c r="R325" i="15"/>
  <c r="W324" i="15"/>
  <c r="V324" i="15"/>
  <c r="U324" i="15"/>
  <c r="T324" i="15"/>
  <c r="R324" i="15"/>
  <c r="W323" i="15"/>
  <c r="V323" i="15"/>
  <c r="U323" i="15"/>
  <c r="T323" i="15"/>
  <c r="R323" i="15"/>
  <c r="W322" i="15"/>
  <c r="V322" i="15"/>
  <c r="U322" i="15"/>
  <c r="T322" i="15"/>
  <c r="R322" i="15"/>
  <c r="W321" i="15"/>
  <c r="V321" i="15"/>
  <c r="U321" i="15"/>
  <c r="T321" i="15"/>
  <c r="R321" i="15"/>
  <c r="W320" i="15"/>
  <c r="V320" i="15"/>
  <c r="U320" i="15"/>
  <c r="T320" i="15"/>
  <c r="R320" i="15"/>
  <c r="W319" i="15"/>
  <c r="V319" i="15"/>
  <c r="U319" i="15"/>
  <c r="T319" i="15"/>
  <c r="R319" i="15"/>
  <c r="W318" i="15"/>
  <c r="V318" i="15"/>
  <c r="U318" i="15"/>
  <c r="T318" i="15"/>
  <c r="R318" i="15"/>
  <c r="W317" i="15"/>
  <c r="V317" i="15"/>
  <c r="U317" i="15"/>
  <c r="T317" i="15"/>
  <c r="R317" i="15"/>
  <c r="W316" i="15"/>
  <c r="V316" i="15"/>
  <c r="U316" i="15"/>
  <c r="T316" i="15"/>
  <c r="R316" i="15"/>
  <c r="W315" i="15"/>
  <c r="V315" i="15"/>
  <c r="U315" i="15"/>
  <c r="T315" i="15"/>
  <c r="R315" i="15"/>
  <c r="W314" i="15"/>
  <c r="V314" i="15"/>
  <c r="U314" i="15"/>
  <c r="T314" i="15"/>
  <c r="R314" i="15"/>
  <c r="W313" i="15"/>
  <c r="V313" i="15"/>
  <c r="U313" i="15"/>
  <c r="T313" i="15"/>
  <c r="R313" i="15"/>
  <c r="W312" i="15"/>
  <c r="V312" i="15"/>
  <c r="U312" i="15"/>
  <c r="T312" i="15"/>
  <c r="R312" i="15"/>
  <c r="W311" i="15"/>
  <c r="V311" i="15"/>
  <c r="U311" i="15"/>
  <c r="T311" i="15"/>
  <c r="R311" i="15"/>
  <c r="W310" i="15"/>
  <c r="V310" i="15"/>
  <c r="U310" i="15"/>
  <c r="T310" i="15"/>
  <c r="R310" i="15"/>
  <c r="W309" i="15"/>
  <c r="V309" i="15"/>
  <c r="U309" i="15"/>
  <c r="T309" i="15"/>
  <c r="R309" i="15"/>
  <c r="W308" i="15"/>
  <c r="V308" i="15"/>
  <c r="U308" i="15"/>
  <c r="T308" i="15"/>
  <c r="R308" i="15"/>
  <c r="W307" i="15"/>
  <c r="V307" i="15"/>
  <c r="U307" i="15"/>
  <c r="T307" i="15"/>
  <c r="R307" i="15"/>
  <c r="W306" i="15"/>
  <c r="V306" i="15"/>
  <c r="U306" i="15"/>
  <c r="T306" i="15"/>
  <c r="R306" i="15"/>
  <c r="W305" i="15"/>
  <c r="V305" i="15"/>
  <c r="U305" i="15"/>
  <c r="T305" i="15"/>
  <c r="R305" i="15"/>
  <c r="W304" i="15"/>
  <c r="V304" i="15"/>
  <c r="U304" i="15"/>
  <c r="T304" i="15"/>
  <c r="R304" i="15"/>
  <c r="W303" i="15"/>
  <c r="V303" i="15"/>
  <c r="U303" i="15"/>
  <c r="T303" i="15"/>
  <c r="R303" i="15"/>
  <c r="W302" i="15"/>
  <c r="V302" i="15"/>
  <c r="U302" i="15"/>
  <c r="T302" i="15"/>
  <c r="R302" i="15"/>
  <c r="W301" i="15"/>
  <c r="V301" i="15"/>
  <c r="U301" i="15"/>
  <c r="T301" i="15"/>
  <c r="R301" i="15"/>
  <c r="W300" i="15"/>
  <c r="V300" i="15"/>
  <c r="U300" i="15"/>
  <c r="T300" i="15"/>
  <c r="R300" i="15"/>
  <c r="W299" i="15"/>
  <c r="V299" i="15"/>
  <c r="U299" i="15"/>
  <c r="T299" i="15"/>
  <c r="R299" i="15"/>
  <c r="W298" i="15"/>
  <c r="V298" i="15"/>
  <c r="U298" i="15"/>
  <c r="T298" i="15"/>
  <c r="R298" i="15"/>
  <c r="W297" i="15"/>
  <c r="V297" i="15"/>
  <c r="U297" i="15"/>
  <c r="T297" i="15"/>
  <c r="R297" i="15"/>
  <c r="W296" i="15"/>
  <c r="V296" i="15"/>
  <c r="U296" i="15"/>
  <c r="T296" i="15"/>
  <c r="R296" i="15"/>
  <c r="W295" i="15"/>
  <c r="V295" i="15"/>
  <c r="U295" i="15"/>
  <c r="T295" i="15"/>
  <c r="R295" i="15"/>
  <c r="W294" i="15"/>
  <c r="V294" i="15"/>
  <c r="U294" i="15"/>
  <c r="T294" i="15"/>
  <c r="R294" i="15"/>
  <c r="W293" i="15"/>
  <c r="V293" i="15"/>
  <c r="U293" i="15"/>
  <c r="T293" i="15"/>
  <c r="R293" i="15"/>
  <c r="W292" i="15"/>
  <c r="V292" i="15"/>
  <c r="U292" i="15"/>
  <c r="T292" i="15"/>
  <c r="R292" i="15"/>
  <c r="W291" i="15"/>
  <c r="V291" i="15"/>
  <c r="U291" i="15"/>
  <c r="T291" i="15"/>
  <c r="R291" i="15"/>
  <c r="W290" i="15"/>
  <c r="V290" i="15"/>
  <c r="U290" i="15"/>
  <c r="T290" i="15"/>
  <c r="R290" i="15"/>
  <c r="W289" i="15"/>
  <c r="V289" i="15"/>
  <c r="U289" i="15"/>
  <c r="T289" i="15"/>
  <c r="R289" i="15"/>
  <c r="W288" i="15"/>
  <c r="V288" i="15"/>
  <c r="U288" i="15"/>
  <c r="T288" i="15"/>
  <c r="R288" i="15"/>
  <c r="W287" i="15"/>
  <c r="V287" i="15"/>
  <c r="U287" i="15"/>
  <c r="T287" i="15"/>
  <c r="R287" i="15"/>
  <c r="W286" i="15"/>
  <c r="V286" i="15"/>
  <c r="U286" i="15"/>
  <c r="T286" i="15"/>
  <c r="R286" i="15"/>
  <c r="W285" i="15"/>
  <c r="V285" i="15"/>
  <c r="U285" i="15"/>
  <c r="T285" i="15"/>
  <c r="R285" i="15"/>
  <c r="W284" i="15"/>
  <c r="V284" i="15"/>
  <c r="U284" i="15"/>
  <c r="T284" i="15"/>
  <c r="R284" i="15"/>
  <c r="W283" i="15"/>
  <c r="V283" i="15"/>
  <c r="U283" i="15"/>
  <c r="T283" i="15"/>
  <c r="R283" i="15"/>
  <c r="W282" i="15"/>
  <c r="V282" i="15"/>
  <c r="U282" i="15"/>
  <c r="T282" i="15"/>
  <c r="R282" i="15"/>
  <c r="W281" i="15"/>
  <c r="V281" i="15"/>
  <c r="U281" i="15"/>
  <c r="T281" i="15"/>
  <c r="R281" i="15"/>
  <c r="W280" i="15"/>
  <c r="V280" i="15"/>
  <c r="U280" i="15"/>
  <c r="T280" i="15"/>
  <c r="R280" i="15"/>
  <c r="W279" i="15"/>
  <c r="V279" i="15"/>
  <c r="U279" i="15"/>
  <c r="T279" i="15"/>
  <c r="R279" i="15"/>
  <c r="W278" i="15"/>
  <c r="V278" i="15"/>
  <c r="U278" i="15"/>
  <c r="T278" i="15"/>
  <c r="R278" i="15"/>
  <c r="W277" i="15"/>
  <c r="V277" i="15"/>
  <c r="U277" i="15"/>
  <c r="T277" i="15"/>
  <c r="R277" i="15"/>
  <c r="W276" i="15"/>
  <c r="V276" i="15"/>
  <c r="U276" i="15"/>
  <c r="T276" i="15"/>
  <c r="R276" i="15"/>
  <c r="W275" i="15"/>
  <c r="V275" i="15"/>
  <c r="U275" i="15"/>
  <c r="T275" i="15"/>
  <c r="R275" i="15"/>
  <c r="W274" i="15"/>
  <c r="V274" i="15"/>
  <c r="U274" i="15"/>
  <c r="T274" i="15"/>
  <c r="R274" i="15"/>
  <c r="W273" i="15"/>
  <c r="V273" i="15"/>
  <c r="U273" i="15"/>
  <c r="T273" i="15"/>
  <c r="R273" i="15"/>
  <c r="W272" i="15"/>
  <c r="V272" i="15"/>
  <c r="U272" i="15"/>
  <c r="T272" i="15"/>
  <c r="R272" i="15"/>
  <c r="W271" i="15"/>
  <c r="V271" i="15"/>
  <c r="U271" i="15"/>
  <c r="T271" i="15"/>
  <c r="R271" i="15"/>
  <c r="W270" i="15"/>
  <c r="V270" i="15"/>
  <c r="U270" i="15"/>
  <c r="T270" i="15"/>
  <c r="R270" i="15"/>
  <c r="W269" i="15"/>
  <c r="V269" i="15"/>
  <c r="U269" i="15"/>
  <c r="T269" i="15"/>
  <c r="R269" i="15"/>
  <c r="W268" i="15"/>
  <c r="V268" i="15"/>
  <c r="U268" i="15"/>
  <c r="T268" i="15"/>
  <c r="R268" i="15"/>
  <c r="W267" i="15"/>
  <c r="V267" i="15"/>
  <c r="U267" i="15"/>
  <c r="T267" i="15"/>
  <c r="R267" i="15"/>
  <c r="W266" i="15"/>
  <c r="V266" i="15"/>
  <c r="U266" i="15"/>
  <c r="T266" i="15"/>
  <c r="R266" i="15"/>
  <c r="W265" i="15"/>
  <c r="V265" i="15"/>
  <c r="U265" i="15"/>
  <c r="T265" i="15"/>
  <c r="R265" i="15"/>
  <c r="W264" i="15"/>
  <c r="V264" i="15"/>
  <c r="U264" i="15"/>
  <c r="T264" i="15"/>
  <c r="R264" i="15"/>
  <c r="W263" i="15"/>
  <c r="V263" i="15"/>
  <c r="U263" i="15"/>
  <c r="T263" i="15"/>
  <c r="R263" i="15"/>
  <c r="W262" i="15"/>
  <c r="V262" i="15"/>
  <c r="U262" i="15"/>
  <c r="T262" i="15"/>
  <c r="R262" i="15"/>
  <c r="W261" i="15"/>
  <c r="V261" i="15"/>
  <c r="U261" i="15"/>
  <c r="T261" i="15"/>
  <c r="R261" i="15"/>
  <c r="W260" i="15"/>
  <c r="V260" i="15"/>
  <c r="U260" i="15"/>
  <c r="T260" i="15"/>
  <c r="R260" i="15"/>
  <c r="W259" i="15"/>
  <c r="V259" i="15"/>
  <c r="U259" i="15"/>
  <c r="T259" i="15"/>
  <c r="R259" i="15"/>
  <c r="W258" i="15"/>
  <c r="V258" i="15"/>
  <c r="U258" i="15"/>
  <c r="T258" i="15"/>
  <c r="R258" i="15"/>
  <c r="W257" i="15"/>
  <c r="V257" i="15"/>
  <c r="U257" i="15"/>
  <c r="T257" i="15"/>
  <c r="R257" i="15"/>
  <c r="W256" i="15"/>
  <c r="V256" i="15"/>
  <c r="U256" i="15"/>
  <c r="T256" i="15"/>
  <c r="R256" i="15"/>
  <c r="W255" i="15"/>
  <c r="V255" i="15"/>
  <c r="U255" i="15"/>
  <c r="T255" i="15"/>
  <c r="R255" i="15"/>
  <c r="W254" i="15"/>
  <c r="V254" i="15"/>
  <c r="U254" i="15"/>
  <c r="T254" i="15"/>
  <c r="R254" i="15"/>
  <c r="W253" i="15"/>
  <c r="V253" i="15"/>
  <c r="U253" i="15"/>
  <c r="T253" i="15"/>
  <c r="R253" i="15"/>
  <c r="W252" i="15"/>
  <c r="V252" i="15"/>
  <c r="U252" i="15"/>
  <c r="T252" i="15"/>
  <c r="R252" i="15"/>
  <c r="W251" i="15"/>
  <c r="V251" i="15"/>
  <c r="U251" i="15"/>
  <c r="T251" i="15"/>
  <c r="R251" i="15"/>
  <c r="W250" i="15"/>
  <c r="V250" i="15"/>
  <c r="U250" i="15"/>
  <c r="T250" i="15"/>
  <c r="R250" i="15"/>
  <c r="W249" i="15"/>
  <c r="V249" i="15"/>
  <c r="U249" i="15"/>
  <c r="T249" i="15"/>
  <c r="R249" i="15"/>
  <c r="W248" i="15"/>
  <c r="V248" i="15"/>
  <c r="U248" i="15"/>
  <c r="T248" i="15"/>
  <c r="R248" i="15"/>
  <c r="W247" i="15"/>
  <c r="V247" i="15"/>
  <c r="U247" i="15"/>
  <c r="T247" i="15"/>
  <c r="R247" i="15"/>
  <c r="W246" i="15"/>
  <c r="V246" i="15"/>
  <c r="U246" i="15"/>
  <c r="T246" i="15"/>
  <c r="R246" i="15"/>
  <c r="W245" i="15"/>
  <c r="V245" i="15"/>
  <c r="U245" i="15"/>
  <c r="T245" i="15"/>
  <c r="R245" i="15"/>
  <c r="W244" i="15"/>
  <c r="V244" i="15"/>
  <c r="U244" i="15"/>
  <c r="T244" i="15"/>
  <c r="R244" i="15"/>
  <c r="W243" i="15"/>
  <c r="V243" i="15"/>
  <c r="U243" i="15"/>
  <c r="T243" i="15"/>
  <c r="R243" i="15"/>
  <c r="W242" i="15"/>
  <c r="V242" i="15"/>
  <c r="U242" i="15"/>
  <c r="T242" i="15"/>
  <c r="R242" i="15"/>
  <c r="W241" i="15"/>
  <c r="V241" i="15"/>
  <c r="U241" i="15"/>
  <c r="T241" i="15"/>
  <c r="R241" i="15"/>
  <c r="W240" i="15"/>
  <c r="V240" i="15"/>
  <c r="U240" i="15"/>
  <c r="T240" i="15"/>
  <c r="R240" i="15"/>
  <c r="W239" i="15"/>
  <c r="V239" i="15"/>
  <c r="U239" i="15"/>
  <c r="T239" i="15"/>
  <c r="R239" i="15"/>
  <c r="W238" i="15"/>
  <c r="V238" i="15"/>
  <c r="U238" i="15"/>
  <c r="T238" i="15"/>
  <c r="R238" i="15"/>
  <c r="W237" i="15"/>
  <c r="V237" i="15"/>
  <c r="U237" i="15"/>
  <c r="T237" i="15"/>
  <c r="R237" i="15"/>
  <c r="W236" i="15"/>
  <c r="V236" i="15"/>
  <c r="U236" i="15"/>
  <c r="T236" i="15"/>
  <c r="R236" i="15"/>
  <c r="W235" i="15"/>
  <c r="V235" i="15"/>
  <c r="U235" i="15"/>
  <c r="T235" i="15"/>
  <c r="R235" i="15"/>
  <c r="W234" i="15"/>
  <c r="V234" i="15"/>
  <c r="U234" i="15"/>
  <c r="T234" i="15"/>
  <c r="R234" i="15"/>
  <c r="W233" i="15"/>
  <c r="V233" i="15"/>
  <c r="U233" i="15"/>
  <c r="T233" i="15"/>
  <c r="R233" i="15"/>
  <c r="W232" i="15"/>
  <c r="V232" i="15"/>
  <c r="U232" i="15"/>
  <c r="T232" i="15"/>
  <c r="R232" i="15"/>
  <c r="W231" i="15"/>
  <c r="V231" i="15"/>
  <c r="U231" i="15"/>
  <c r="T231" i="15"/>
  <c r="R231" i="15"/>
  <c r="W230" i="15"/>
  <c r="V230" i="15"/>
  <c r="U230" i="15"/>
  <c r="T230" i="15"/>
  <c r="R230" i="15"/>
  <c r="W229" i="15"/>
  <c r="V229" i="15"/>
  <c r="U229" i="15"/>
  <c r="T229" i="15"/>
  <c r="R229" i="15"/>
  <c r="W228" i="15"/>
  <c r="V228" i="15"/>
  <c r="U228" i="15"/>
  <c r="T228" i="15"/>
  <c r="R228" i="15"/>
  <c r="W227" i="15"/>
  <c r="V227" i="15"/>
  <c r="U227" i="15"/>
  <c r="T227" i="15"/>
  <c r="R227" i="15"/>
  <c r="W226" i="15"/>
  <c r="V226" i="15"/>
  <c r="U226" i="15"/>
  <c r="T226" i="15"/>
  <c r="R226" i="15"/>
  <c r="W225" i="15"/>
  <c r="V225" i="15"/>
  <c r="U225" i="15"/>
  <c r="T225" i="15"/>
  <c r="R225" i="15"/>
  <c r="W224" i="15"/>
  <c r="V224" i="15"/>
  <c r="U224" i="15"/>
  <c r="T224" i="15"/>
  <c r="R224" i="15"/>
  <c r="W223" i="15"/>
  <c r="V223" i="15"/>
  <c r="U223" i="15"/>
  <c r="T223" i="15"/>
  <c r="R223" i="15"/>
  <c r="W222" i="15"/>
  <c r="V222" i="15"/>
  <c r="U222" i="15"/>
  <c r="T222" i="15"/>
  <c r="R222" i="15"/>
  <c r="W221" i="15"/>
  <c r="V221" i="15"/>
  <c r="U221" i="15"/>
  <c r="T221" i="15"/>
  <c r="R221" i="15"/>
  <c r="W220" i="15"/>
  <c r="V220" i="15"/>
  <c r="U220" i="15"/>
  <c r="T220" i="15"/>
  <c r="R220" i="15"/>
  <c r="W219" i="15"/>
  <c r="V219" i="15"/>
  <c r="U219" i="15"/>
  <c r="T219" i="15"/>
  <c r="R219" i="15"/>
  <c r="W218" i="15"/>
  <c r="V218" i="15"/>
  <c r="U218" i="15"/>
  <c r="T218" i="15"/>
  <c r="R218" i="15"/>
  <c r="W217" i="15"/>
  <c r="V217" i="15"/>
  <c r="U217" i="15"/>
  <c r="T217" i="15"/>
  <c r="R217" i="15"/>
  <c r="W216" i="15"/>
  <c r="V216" i="15"/>
  <c r="U216" i="15"/>
  <c r="T216" i="15"/>
  <c r="R216" i="15"/>
  <c r="W215" i="15"/>
  <c r="V215" i="15"/>
  <c r="U215" i="15"/>
  <c r="T215" i="15"/>
  <c r="R215" i="15"/>
  <c r="W214" i="15"/>
  <c r="V214" i="15"/>
  <c r="U214" i="15"/>
  <c r="T214" i="15"/>
  <c r="R214" i="15"/>
  <c r="W213" i="15"/>
  <c r="V213" i="15"/>
  <c r="U213" i="15"/>
  <c r="T213" i="15"/>
  <c r="R213" i="15"/>
  <c r="W212" i="15"/>
  <c r="V212" i="15"/>
  <c r="U212" i="15"/>
  <c r="T212" i="15"/>
  <c r="R212" i="15"/>
  <c r="W211" i="15"/>
  <c r="V211" i="15"/>
  <c r="U211" i="15"/>
  <c r="T211" i="15"/>
  <c r="R211" i="15"/>
  <c r="W210" i="15"/>
  <c r="V210" i="15"/>
  <c r="U210" i="15"/>
  <c r="T210" i="15"/>
  <c r="R210" i="15"/>
  <c r="W209" i="15"/>
  <c r="V209" i="15"/>
  <c r="U209" i="15"/>
  <c r="T209" i="15"/>
  <c r="R209" i="15"/>
  <c r="W208" i="15"/>
  <c r="V208" i="15"/>
  <c r="U208" i="15"/>
  <c r="T208" i="15"/>
  <c r="R208" i="15"/>
  <c r="W207" i="15"/>
  <c r="V207" i="15"/>
  <c r="U207" i="15"/>
  <c r="T207" i="15"/>
  <c r="R207" i="15"/>
  <c r="W206" i="15"/>
  <c r="V206" i="15"/>
  <c r="U206" i="15"/>
  <c r="T206" i="15"/>
  <c r="R206" i="15"/>
  <c r="W205" i="15"/>
  <c r="V205" i="15"/>
  <c r="U205" i="15"/>
  <c r="T205" i="15"/>
  <c r="R205" i="15"/>
  <c r="W204" i="15"/>
  <c r="V204" i="15"/>
  <c r="U204" i="15"/>
  <c r="T204" i="15"/>
  <c r="R204" i="15"/>
  <c r="W203" i="15"/>
  <c r="V203" i="15"/>
  <c r="U203" i="15"/>
  <c r="T203" i="15"/>
  <c r="R203" i="15"/>
  <c r="W202" i="15"/>
  <c r="V202" i="15"/>
  <c r="U202" i="15"/>
  <c r="T202" i="15"/>
  <c r="R202" i="15"/>
  <c r="W201" i="15"/>
  <c r="V201" i="15"/>
  <c r="U201" i="15"/>
  <c r="T201" i="15"/>
  <c r="R201" i="15"/>
  <c r="W200" i="15"/>
  <c r="V200" i="15"/>
  <c r="U200" i="15"/>
  <c r="T200" i="15"/>
  <c r="R200" i="15"/>
  <c r="W199" i="15"/>
  <c r="V199" i="15"/>
  <c r="U199" i="15"/>
  <c r="T199" i="15"/>
  <c r="R199" i="15"/>
  <c r="W198" i="15"/>
  <c r="V198" i="15"/>
  <c r="U198" i="15"/>
  <c r="T198" i="15"/>
  <c r="R198" i="15"/>
  <c r="W197" i="15"/>
  <c r="V197" i="15"/>
  <c r="U197" i="15"/>
  <c r="T197" i="15"/>
  <c r="R197" i="15"/>
  <c r="W196" i="15"/>
  <c r="V196" i="15"/>
  <c r="U196" i="15"/>
  <c r="T196" i="15"/>
  <c r="R196" i="15"/>
  <c r="W195" i="15"/>
  <c r="V195" i="15"/>
  <c r="U195" i="15"/>
  <c r="T195" i="15"/>
  <c r="R195" i="15"/>
  <c r="W194" i="15"/>
  <c r="V194" i="15"/>
  <c r="U194" i="15"/>
  <c r="T194" i="15"/>
  <c r="R194" i="15"/>
  <c r="W193" i="15"/>
  <c r="V193" i="15"/>
  <c r="U193" i="15"/>
  <c r="T193" i="15"/>
  <c r="R193" i="15"/>
  <c r="W192" i="15"/>
  <c r="V192" i="15"/>
  <c r="U192" i="15"/>
  <c r="T192" i="15"/>
  <c r="R192" i="15"/>
  <c r="W191" i="15"/>
  <c r="V191" i="15"/>
  <c r="U191" i="15"/>
  <c r="T191" i="15"/>
  <c r="R191" i="15"/>
  <c r="W190" i="15"/>
  <c r="V190" i="15"/>
  <c r="U190" i="15"/>
  <c r="T190" i="15"/>
  <c r="R190" i="15"/>
  <c r="W189" i="15"/>
  <c r="V189" i="15"/>
  <c r="U189" i="15"/>
  <c r="T189" i="15"/>
  <c r="R189" i="15"/>
  <c r="W188" i="15"/>
  <c r="V188" i="15"/>
  <c r="U188" i="15"/>
  <c r="T188" i="15"/>
  <c r="R188" i="15"/>
  <c r="W187" i="15"/>
  <c r="V187" i="15"/>
  <c r="U187" i="15"/>
  <c r="T187" i="15"/>
  <c r="R187" i="15"/>
  <c r="W186" i="15"/>
  <c r="V186" i="15"/>
  <c r="U186" i="15"/>
  <c r="T186" i="15"/>
  <c r="R186" i="15"/>
  <c r="W185" i="15"/>
  <c r="V185" i="15"/>
  <c r="U185" i="15"/>
  <c r="T185" i="15"/>
  <c r="R185" i="15"/>
  <c r="W184" i="15"/>
  <c r="V184" i="15"/>
  <c r="U184" i="15"/>
  <c r="T184" i="15"/>
  <c r="R184" i="15"/>
  <c r="W183" i="15"/>
  <c r="V183" i="15"/>
  <c r="U183" i="15"/>
  <c r="T183" i="15"/>
  <c r="R183" i="15"/>
  <c r="W182" i="15"/>
  <c r="V182" i="15"/>
  <c r="U182" i="15"/>
  <c r="T182" i="15"/>
  <c r="R182" i="15"/>
  <c r="W181" i="15"/>
  <c r="V181" i="15"/>
  <c r="U181" i="15"/>
  <c r="T181" i="15"/>
  <c r="R181" i="15"/>
  <c r="W180" i="15"/>
  <c r="V180" i="15"/>
  <c r="U180" i="15"/>
  <c r="T180" i="15"/>
  <c r="R180" i="15"/>
  <c r="W179" i="15"/>
  <c r="V179" i="15"/>
  <c r="U179" i="15"/>
  <c r="T179" i="15"/>
  <c r="R179" i="15"/>
  <c r="W178" i="15"/>
  <c r="V178" i="15"/>
  <c r="U178" i="15"/>
  <c r="T178" i="15"/>
  <c r="R178" i="15"/>
  <c r="W177" i="15"/>
  <c r="V177" i="15"/>
  <c r="U177" i="15"/>
  <c r="T177" i="15"/>
  <c r="R177" i="15"/>
  <c r="W176" i="15"/>
  <c r="V176" i="15"/>
  <c r="U176" i="15"/>
  <c r="T176" i="15"/>
  <c r="R176" i="15"/>
  <c r="W175" i="15"/>
  <c r="V175" i="15"/>
  <c r="U175" i="15"/>
  <c r="T175" i="15"/>
  <c r="R175" i="15"/>
  <c r="W174" i="15"/>
  <c r="V174" i="15"/>
  <c r="U174" i="15"/>
  <c r="T174" i="15"/>
  <c r="R174" i="15"/>
  <c r="W173" i="15"/>
  <c r="V173" i="15"/>
  <c r="U173" i="15"/>
  <c r="T173" i="15"/>
  <c r="R173" i="15"/>
  <c r="W172" i="15"/>
  <c r="V172" i="15"/>
  <c r="U172" i="15"/>
  <c r="T172" i="15"/>
  <c r="R172" i="15"/>
  <c r="W171" i="15"/>
  <c r="V171" i="15"/>
  <c r="U171" i="15"/>
  <c r="T171" i="15"/>
  <c r="R171" i="15"/>
  <c r="W170" i="15"/>
  <c r="V170" i="15"/>
  <c r="U170" i="15"/>
  <c r="T170" i="15"/>
  <c r="R170" i="15"/>
  <c r="W169" i="15"/>
  <c r="V169" i="15"/>
  <c r="U169" i="15"/>
  <c r="T169" i="15"/>
  <c r="R169" i="15"/>
  <c r="W168" i="15"/>
  <c r="V168" i="15"/>
  <c r="U168" i="15"/>
  <c r="T168" i="15"/>
  <c r="R168" i="15"/>
  <c r="W167" i="15"/>
  <c r="V167" i="15"/>
  <c r="U167" i="15"/>
  <c r="T167" i="15"/>
  <c r="R167" i="15"/>
  <c r="W166" i="15"/>
  <c r="V166" i="15"/>
  <c r="U166" i="15"/>
  <c r="T166" i="15"/>
  <c r="R166" i="15"/>
  <c r="W165" i="15"/>
  <c r="V165" i="15"/>
  <c r="U165" i="15"/>
  <c r="T165" i="15"/>
  <c r="R165" i="15"/>
  <c r="W164" i="15"/>
  <c r="V164" i="15"/>
  <c r="U164" i="15"/>
  <c r="T164" i="15"/>
  <c r="R164" i="15"/>
  <c r="W163" i="15"/>
  <c r="V163" i="15"/>
  <c r="U163" i="15"/>
  <c r="T163" i="15"/>
  <c r="R163" i="15"/>
  <c r="W162" i="15"/>
  <c r="V162" i="15"/>
  <c r="U162" i="15"/>
  <c r="T162" i="15"/>
  <c r="R162" i="15"/>
  <c r="W161" i="15"/>
  <c r="V161" i="15"/>
  <c r="U161" i="15"/>
  <c r="T161" i="15"/>
  <c r="R161" i="15"/>
  <c r="W160" i="15"/>
  <c r="V160" i="15"/>
  <c r="U160" i="15"/>
  <c r="T160" i="15"/>
  <c r="R160" i="15"/>
  <c r="W159" i="15"/>
  <c r="V159" i="15"/>
  <c r="U159" i="15"/>
  <c r="T159" i="15"/>
  <c r="R159" i="15"/>
  <c r="W158" i="15"/>
  <c r="V158" i="15"/>
  <c r="U158" i="15"/>
  <c r="T158" i="15"/>
  <c r="R158" i="15"/>
  <c r="W157" i="15"/>
  <c r="V157" i="15"/>
  <c r="U157" i="15"/>
  <c r="T157" i="15"/>
  <c r="R157" i="15"/>
  <c r="W156" i="15"/>
  <c r="V156" i="15"/>
  <c r="U156" i="15"/>
  <c r="T156" i="15"/>
  <c r="R156" i="15"/>
  <c r="W155" i="15"/>
  <c r="V155" i="15"/>
  <c r="U155" i="15"/>
  <c r="T155" i="15"/>
  <c r="R155" i="15"/>
  <c r="W154" i="15"/>
  <c r="V154" i="15"/>
  <c r="U154" i="15"/>
  <c r="T154" i="15"/>
  <c r="R154" i="15"/>
  <c r="W153" i="15"/>
  <c r="V153" i="15"/>
  <c r="U153" i="15"/>
  <c r="T153" i="15"/>
  <c r="R153" i="15"/>
  <c r="W152" i="15"/>
  <c r="V152" i="15"/>
  <c r="U152" i="15"/>
  <c r="T152" i="15"/>
  <c r="R152" i="15"/>
  <c r="W151" i="15"/>
  <c r="V151" i="15"/>
  <c r="U151" i="15"/>
  <c r="T151" i="15"/>
  <c r="R151" i="15"/>
  <c r="W150" i="15"/>
  <c r="V150" i="15"/>
  <c r="U150" i="15"/>
  <c r="T150" i="15"/>
  <c r="R150" i="15"/>
  <c r="W149" i="15"/>
  <c r="V149" i="15"/>
  <c r="U149" i="15"/>
  <c r="T149" i="15"/>
  <c r="R149" i="15"/>
  <c r="W148" i="15"/>
  <c r="V148" i="15"/>
  <c r="U148" i="15"/>
  <c r="T148" i="15"/>
  <c r="R148" i="15"/>
  <c r="W147" i="15"/>
  <c r="V147" i="15"/>
  <c r="U147" i="15"/>
  <c r="T147" i="15"/>
  <c r="R147" i="15"/>
  <c r="W146" i="15"/>
  <c r="V146" i="15"/>
  <c r="U146" i="15"/>
  <c r="T146" i="15"/>
  <c r="R146" i="15"/>
  <c r="W145" i="15"/>
  <c r="V145" i="15"/>
  <c r="U145" i="15"/>
  <c r="T145" i="15"/>
  <c r="R145" i="15"/>
  <c r="W144" i="15"/>
  <c r="V144" i="15"/>
  <c r="U144" i="15"/>
  <c r="T144" i="15"/>
  <c r="R144" i="15"/>
  <c r="W143" i="15"/>
  <c r="V143" i="15"/>
  <c r="U143" i="15"/>
  <c r="T143" i="15"/>
  <c r="R143" i="15"/>
  <c r="W142" i="15"/>
  <c r="V142" i="15"/>
  <c r="U142" i="15"/>
  <c r="T142" i="15"/>
  <c r="R142" i="15"/>
  <c r="W141" i="15"/>
  <c r="V141" i="15"/>
  <c r="U141" i="15"/>
  <c r="T141" i="15"/>
  <c r="R141" i="15"/>
  <c r="W140" i="15"/>
  <c r="V140" i="15"/>
  <c r="U140" i="15"/>
  <c r="T140" i="15"/>
  <c r="R140" i="15"/>
  <c r="W139" i="15"/>
  <c r="V139" i="15"/>
  <c r="U139" i="15"/>
  <c r="T139" i="15"/>
  <c r="R139" i="15"/>
  <c r="W138" i="15"/>
  <c r="V138" i="15"/>
  <c r="U138" i="15"/>
  <c r="T138" i="15"/>
  <c r="R138" i="15"/>
  <c r="W137" i="15"/>
  <c r="V137" i="15"/>
  <c r="U137" i="15"/>
  <c r="T137" i="15"/>
  <c r="R137" i="15"/>
  <c r="W136" i="15"/>
  <c r="V136" i="15"/>
  <c r="U136" i="15"/>
  <c r="T136" i="15"/>
  <c r="R136" i="15"/>
  <c r="W135" i="15"/>
  <c r="V135" i="15"/>
  <c r="U135" i="15"/>
  <c r="T135" i="15"/>
  <c r="R135" i="15"/>
  <c r="W134" i="15"/>
  <c r="V134" i="15"/>
  <c r="U134" i="15"/>
  <c r="T134" i="15"/>
  <c r="R134" i="15"/>
  <c r="W133" i="15"/>
  <c r="V133" i="15"/>
  <c r="U133" i="15"/>
  <c r="T133" i="15"/>
  <c r="R133" i="15"/>
  <c r="W132" i="15"/>
  <c r="V132" i="15"/>
  <c r="U132" i="15"/>
  <c r="T132" i="15"/>
  <c r="R132" i="15"/>
  <c r="W131" i="15"/>
  <c r="V131" i="15"/>
  <c r="U131" i="15"/>
  <c r="T131" i="15"/>
  <c r="R131" i="15"/>
  <c r="W130" i="15"/>
  <c r="V130" i="15"/>
  <c r="U130" i="15"/>
  <c r="T130" i="15"/>
  <c r="R130" i="15"/>
  <c r="W129" i="15"/>
  <c r="V129" i="15"/>
  <c r="U129" i="15"/>
  <c r="T129" i="15"/>
  <c r="R129" i="15"/>
  <c r="W128" i="15"/>
  <c r="V128" i="15"/>
  <c r="U128" i="15"/>
  <c r="T128" i="15"/>
  <c r="R128" i="15"/>
  <c r="W127" i="15"/>
  <c r="V127" i="15"/>
  <c r="U127" i="15"/>
  <c r="T127" i="15"/>
  <c r="R127" i="15"/>
  <c r="W126" i="15"/>
  <c r="V126" i="15"/>
  <c r="U126" i="15"/>
  <c r="T126" i="15"/>
  <c r="R126" i="15"/>
  <c r="W125" i="15"/>
  <c r="V125" i="15"/>
  <c r="U125" i="15"/>
  <c r="T125" i="15"/>
  <c r="R125" i="15"/>
  <c r="W124" i="15"/>
  <c r="V124" i="15"/>
  <c r="U124" i="15"/>
  <c r="T124" i="15"/>
  <c r="R124" i="15"/>
  <c r="W123" i="15"/>
  <c r="V123" i="15"/>
  <c r="U123" i="15"/>
  <c r="T123" i="15"/>
  <c r="R123" i="15"/>
  <c r="W122" i="15"/>
  <c r="V122" i="15"/>
  <c r="U122" i="15"/>
  <c r="T122" i="15"/>
  <c r="R122" i="15"/>
  <c r="W121" i="15"/>
  <c r="V121" i="15"/>
  <c r="U121" i="15"/>
  <c r="T121" i="15"/>
  <c r="R121" i="15"/>
  <c r="W120" i="15"/>
  <c r="V120" i="15"/>
  <c r="U120" i="15"/>
  <c r="T120" i="15"/>
  <c r="R120" i="15"/>
  <c r="W119" i="15"/>
  <c r="V119" i="15"/>
  <c r="U119" i="15"/>
  <c r="T119" i="15"/>
  <c r="R119" i="15"/>
  <c r="W118" i="15"/>
  <c r="V118" i="15"/>
  <c r="U118" i="15"/>
  <c r="T118" i="15"/>
  <c r="R118" i="15"/>
  <c r="W117" i="15"/>
  <c r="V117" i="15"/>
  <c r="U117" i="15"/>
  <c r="T117" i="15"/>
  <c r="R117" i="15"/>
  <c r="W116" i="15"/>
  <c r="V116" i="15"/>
  <c r="U116" i="15"/>
  <c r="T116" i="15"/>
  <c r="R116" i="15"/>
  <c r="W115" i="15"/>
  <c r="V115" i="15"/>
  <c r="U115" i="15"/>
  <c r="T115" i="15"/>
  <c r="R115" i="15"/>
  <c r="W114" i="15"/>
  <c r="V114" i="15"/>
  <c r="U114" i="15"/>
  <c r="T114" i="15"/>
  <c r="R114" i="15"/>
  <c r="W113" i="15"/>
  <c r="V113" i="15"/>
  <c r="U113" i="15"/>
  <c r="T113" i="15"/>
  <c r="R113" i="15"/>
  <c r="W112" i="15"/>
  <c r="V112" i="15"/>
  <c r="U112" i="15"/>
  <c r="T112" i="15"/>
  <c r="R112" i="15"/>
  <c r="W111" i="15"/>
  <c r="V111" i="15"/>
  <c r="U111" i="15"/>
  <c r="T111" i="15"/>
  <c r="R111" i="15"/>
  <c r="W110" i="15"/>
  <c r="V110" i="15"/>
  <c r="U110" i="15"/>
  <c r="T110" i="15"/>
  <c r="R110" i="15"/>
  <c r="W109" i="15"/>
  <c r="V109" i="15"/>
  <c r="U109" i="15"/>
  <c r="T109" i="15"/>
  <c r="R109" i="15"/>
  <c r="W108" i="15"/>
  <c r="V108" i="15"/>
  <c r="U108" i="15"/>
  <c r="T108" i="15"/>
  <c r="R108" i="15"/>
  <c r="W107" i="15"/>
  <c r="V107" i="15"/>
  <c r="U107" i="15"/>
  <c r="T107" i="15"/>
  <c r="R107" i="15"/>
  <c r="W106" i="15"/>
  <c r="V106" i="15"/>
  <c r="U106" i="15"/>
  <c r="T106" i="15"/>
  <c r="R106" i="15"/>
  <c r="W105" i="15"/>
  <c r="V105" i="15"/>
  <c r="U105" i="15"/>
  <c r="T105" i="15"/>
  <c r="R105" i="15"/>
  <c r="W104" i="15"/>
  <c r="V104" i="15"/>
  <c r="U104" i="15"/>
  <c r="T104" i="15"/>
  <c r="R104" i="15"/>
  <c r="W103" i="15"/>
  <c r="V103" i="15"/>
  <c r="U103" i="15"/>
  <c r="T103" i="15"/>
  <c r="R103" i="15"/>
  <c r="W102" i="15"/>
  <c r="V102" i="15"/>
  <c r="U102" i="15"/>
  <c r="T102" i="15"/>
  <c r="R102" i="15"/>
  <c r="W101" i="15"/>
  <c r="V101" i="15"/>
  <c r="U101" i="15"/>
  <c r="T101" i="15"/>
  <c r="R101" i="15"/>
  <c r="W100" i="15"/>
  <c r="V100" i="15"/>
  <c r="U100" i="15"/>
  <c r="T100" i="15"/>
  <c r="R100" i="15"/>
  <c r="W99" i="15"/>
  <c r="V99" i="15"/>
  <c r="U99" i="15"/>
  <c r="T99" i="15"/>
  <c r="R99" i="15"/>
  <c r="W98" i="15"/>
  <c r="V98" i="15"/>
  <c r="U98" i="15"/>
  <c r="T98" i="15"/>
  <c r="R98" i="15"/>
  <c r="W97" i="15"/>
  <c r="V97" i="15"/>
  <c r="U97" i="15"/>
  <c r="T97" i="15"/>
  <c r="R97" i="15"/>
  <c r="W96" i="15"/>
  <c r="V96" i="15"/>
  <c r="U96" i="15"/>
  <c r="T96" i="15"/>
  <c r="R96" i="15"/>
  <c r="W95" i="15"/>
  <c r="V95" i="15"/>
  <c r="U95" i="15"/>
  <c r="T95" i="15"/>
  <c r="R95" i="15"/>
  <c r="W94" i="15"/>
  <c r="V94" i="15"/>
  <c r="U94" i="15"/>
  <c r="T94" i="15"/>
  <c r="R94" i="15"/>
  <c r="W93" i="15"/>
  <c r="V93" i="15"/>
  <c r="U93" i="15"/>
  <c r="T93" i="15"/>
  <c r="R93" i="15"/>
  <c r="W92" i="15"/>
  <c r="V92" i="15"/>
  <c r="U92" i="15"/>
  <c r="T92" i="15"/>
  <c r="R92" i="15"/>
  <c r="W91" i="15"/>
  <c r="V91" i="15"/>
  <c r="U91" i="15"/>
  <c r="T91" i="15"/>
  <c r="R91" i="15"/>
  <c r="W90" i="15"/>
  <c r="V90" i="15"/>
  <c r="U90" i="15"/>
  <c r="T90" i="15"/>
  <c r="R90" i="15"/>
  <c r="W89" i="15"/>
  <c r="V89" i="15"/>
  <c r="U89" i="15"/>
  <c r="T89" i="15"/>
  <c r="R89" i="15"/>
  <c r="W88" i="15"/>
  <c r="V88" i="15"/>
  <c r="U88" i="15"/>
  <c r="T88" i="15"/>
  <c r="R88" i="15"/>
  <c r="W87" i="15"/>
  <c r="V87" i="15"/>
  <c r="U87" i="15"/>
  <c r="T87" i="15"/>
  <c r="R87" i="15"/>
  <c r="W86" i="15"/>
  <c r="V86" i="15"/>
  <c r="U86" i="15"/>
  <c r="T86" i="15"/>
  <c r="R86" i="15"/>
  <c r="W85" i="15"/>
  <c r="V85" i="15"/>
  <c r="U85" i="15"/>
  <c r="T85" i="15"/>
  <c r="R85" i="15"/>
  <c r="W84" i="15"/>
  <c r="V84" i="15"/>
  <c r="U84" i="15"/>
  <c r="T84" i="15"/>
  <c r="R84" i="15"/>
  <c r="W83" i="15"/>
  <c r="V83" i="15"/>
  <c r="U83" i="15"/>
  <c r="T83" i="15"/>
  <c r="R83" i="15"/>
  <c r="W82" i="15"/>
  <c r="V82" i="15"/>
  <c r="U82" i="15"/>
  <c r="T82" i="15"/>
  <c r="R82" i="15"/>
  <c r="W81" i="15"/>
  <c r="V81" i="15"/>
  <c r="U81" i="15"/>
  <c r="T81" i="15"/>
  <c r="R81" i="15"/>
  <c r="W80" i="15"/>
  <c r="V80" i="15"/>
  <c r="U80" i="15"/>
  <c r="T80" i="15"/>
  <c r="R80" i="15"/>
  <c r="W79" i="15"/>
  <c r="V79" i="15"/>
  <c r="U79" i="15"/>
  <c r="T79" i="15"/>
  <c r="R79" i="15"/>
  <c r="W78" i="15"/>
  <c r="V78" i="15"/>
  <c r="U78" i="15"/>
  <c r="T78" i="15"/>
  <c r="R78" i="15"/>
  <c r="W77" i="15"/>
  <c r="V77" i="15"/>
  <c r="U77" i="15"/>
  <c r="T77" i="15"/>
  <c r="R77" i="15"/>
  <c r="W76" i="15"/>
  <c r="V76" i="15"/>
  <c r="U76" i="15"/>
  <c r="T76" i="15"/>
  <c r="R76" i="15"/>
  <c r="W75" i="15"/>
  <c r="V75" i="15"/>
  <c r="U75" i="15"/>
  <c r="T75" i="15"/>
  <c r="R75" i="15"/>
  <c r="W74" i="15"/>
  <c r="V74" i="15"/>
  <c r="U74" i="15"/>
  <c r="T74" i="15"/>
  <c r="R74" i="15"/>
  <c r="W73" i="15"/>
  <c r="V73" i="15"/>
  <c r="U73" i="15"/>
  <c r="T73" i="15"/>
  <c r="R73" i="15"/>
  <c r="W72" i="15"/>
  <c r="V72" i="15"/>
  <c r="U72" i="15"/>
  <c r="T72" i="15"/>
  <c r="R72" i="15"/>
  <c r="W71" i="15"/>
  <c r="V71" i="15"/>
  <c r="U71" i="15"/>
  <c r="T71" i="15"/>
  <c r="R71" i="15"/>
  <c r="W70" i="15"/>
  <c r="V70" i="15"/>
  <c r="U70" i="15"/>
  <c r="T70" i="15"/>
  <c r="R70" i="15"/>
  <c r="W69" i="15"/>
  <c r="V69" i="15"/>
  <c r="U69" i="15"/>
  <c r="T69" i="15"/>
  <c r="R69" i="15"/>
  <c r="W68" i="15"/>
  <c r="V68" i="15"/>
  <c r="U68" i="15"/>
  <c r="T68" i="15"/>
  <c r="R68" i="15"/>
  <c r="W67" i="15"/>
  <c r="V67" i="15"/>
  <c r="U67" i="15"/>
  <c r="T67" i="15"/>
  <c r="R67" i="15"/>
  <c r="W66" i="15"/>
  <c r="V66" i="15"/>
  <c r="U66" i="15"/>
  <c r="T66" i="15"/>
  <c r="R66" i="15"/>
  <c r="W65" i="15"/>
  <c r="V65" i="15"/>
  <c r="U65" i="15"/>
  <c r="T65" i="15"/>
  <c r="R65" i="15"/>
  <c r="W64" i="15"/>
  <c r="V64" i="15"/>
  <c r="U64" i="15"/>
  <c r="T64" i="15"/>
  <c r="R64" i="15"/>
  <c r="W63" i="15"/>
  <c r="V63" i="15"/>
  <c r="U63" i="15"/>
  <c r="T63" i="15"/>
  <c r="R63" i="15"/>
  <c r="W62" i="15"/>
  <c r="V62" i="15"/>
  <c r="U62" i="15"/>
  <c r="T62" i="15"/>
  <c r="R62" i="15"/>
  <c r="W61" i="15"/>
  <c r="V61" i="15"/>
  <c r="U61" i="15"/>
  <c r="T61" i="15"/>
  <c r="R61" i="15"/>
  <c r="W60" i="15"/>
  <c r="V60" i="15"/>
  <c r="U60" i="15"/>
  <c r="T60" i="15"/>
  <c r="R60" i="15"/>
  <c r="W59" i="15"/>
  <c r="V59" i="15"/>
  <c r="U59" i="15"/>
  <c r="T59" i="15"/>
  <c r="R59" i="15"/>
  <c r="W58" i="15"/>
  <c r="V58" i="15"/>
  <c r="U58" i="15"/>
  <c r="T58" i="15"/>
  <c r="R58" i="15"/>
  <c r="W57" i="15"/>
  <c r="V57" i="15"/>
  <c r="U57" i="15"/>
  <c r="T57" i="15"/>
  <c r="R57" i="15"/>
  <c r="W56" i="15"/>
  <c r="V56" i="15"/>
  <c r="U56" i="15"/>
  <c r="T56" i="15"/>
  <c r="R56" i="15"/>
  <c r="W55" i="15"/>
  <c r="V55" i="15"/>
  <c r="U55" i="15"/>
  <c r="T55" i="15"/>
  <c r="R55" i="15"/>
  <c r="W54" i="15"/>
  <c r="V54" i="15"/>
  <c r="U54" i="15"/>
  <c r="T54" i="15"/>
  <c r="R54" i="15"/>
  <c r="W53" i="15"/>
  <c r="V53" i="15"/>
  <c r="U53" i="15"/>
  <c r="T53" i="15"/>
  <c r="R53" i="15"/>
  <c r="W52" i="15"/>
  <c r="V52" i="15"/>
  <c r="U52" i="15"/>
  <c r="T52" i="15"/>
  <c r="R52" i="15"/>
  <c r="W51" i="15"/>
  <c r="V51" i="15"/>
  <c r="U51" i="15"/>
  <c r="T51" i="15"/>
  <c r="R51" i="15"/>
  <c r="W50" i="15"/>
  <c r="V50" i="15"/>
  <c r="U50" i="15"/>
  <c r="T50" i="15"/>
  <c r="R50" i="15"/>
  <c r="W49" i="15"/>
  <c r="V49" i="15"/>
  <c r="U49" i="15"/>
  <c r="T49" i="15"/>
  <c r="R49" i="15"/>
  <c r="W48" i="15"/>
  <c r="V48" i="15"/>
  <c r="U48" i="15"/>
  <c r="T48" i="15"/>
  <c r="R48" i="15"/>
  <c r="W47" i="15"/>
  <c r="V47" i="15"/>
  <c r="U47" i="15"/>
  <c r="T47" i="15"/>
  <c r="R47" i="15"/>
  <c r="W46" i="15"/>
  <c r="V46" i="15"/>
  <c r="U46" i="15"/>
  <c r="T46" i="15"/>
  <c r="R46" i="15"/>
  <c r="W45" i="15"/>
  <c r="V45" i="15"/>
  <c r="U45" i="15"/>
  <c r="T45" i="15"/>
  <c r="R45" i="15"/>
  <c r="W44" i="15"/>
  <c r="V44" i="15"/>
  <c r="U44" i="15"/>
  <c r="T44" i="15"/>
  <c r="R44" i="15"/>
  <c r="W43" i="15"/>
  <c r="V43" i="15"/>
  <c r="U43" i="15"/>
  <c r="T43" i="15"/>
  <c r="R43" i="15"/>
  <c r="W42" i="15"/>
  <c r="V42" i="15"/>
  <c r="U42" i="15"/>
  <c r="T42" i="15"/>
  <c r="R42" i="15"/>
  <c r="W41" i="15"/>
  <c r="V41" i="15"/>
  <c r="U41" i="15"/>
  <c r="T41" i="15"/>
  <c r="R41" i="15"/>
  <c r="W40" i="15"/>
  <c r="V40" i="15"/>
  <c r="U40" i="15"/>
  <c r="T40" i="15"/>
  <c r="R40" i="15"/>
  <c r="W39" i="15"/>
  <c r="V39" i="15"/>
  <c r="U39" i="15"/>
  <c r="T39" i="15"/>
  <c r="R39" i="15"/>
  <c r="W38" i="15"/>
  <c r="V38" i="15"/>
  <c r="U38" i="15"/>
  <c r="T38" i="15"/>
  <c r="R38" i="15"/>
  <c r="W37" i="15"/>
  <c r="V37" i="15"/>
  <c r="U37" i="15"/>
  <c r="T37" i="15"/>
  <c r="R37" i="15"/>
  <c r="W36" i="15"/>
  <c r="V36" i="15"/>
  <c r="U36" i="15"/>
  <c r="T36" i="15"/>
  <c r="R36" i="15"/>
  <c r="W35" i="15"/>
  <c r="V35" i="15"/>
  <c r="U35" i="15"/>
  <c r="T35" i="15"/>
  <c r="R35" i="15"/>
  <c r="W34" i="15"/>
  <c r="V34" i="15"/>
  <c r="U34" i="15"/>
  <c r="T34" i="15"/>
  <c r="R34" i="15"/>
  <c r="W33" i="15"/>
  <c r="V33" i="15"/>
  <c r="U33" i="15"/>
  <c r="T33" i="15"/>
  <c r="R33" i="15"/>
  <c r="W32" i="15"/>
  <c r="V32" i="15"/>
  <c r="U32" i="15"/>
  <c r="T32" i="15"/>
  <c r="R32" i="15"/>
  <c r="W31" i="15"/>
  <c r="V31" i="15"/>
  <c r="U31" i="15"/>
  <c r="T31" i="15"/>
  <c r="R31" i="15"/>
  <c r="W30" i="15"/>
  <c r="V30" i="15"/>
  <c r="U30" i="15"/>
  <c r="T30" i="15"/>
  <c r="R30" i="15"/>
  <c r="W29" i="15"/>
  <c r="V29" i="15"/>
  <c r="U29" i="15"/>
  <c r="T29" i="15"/>
  <c r="R29" i="15"/>
  <c r="W28" i="15"/>
  <c r="V28" i="15"/>
  <c r="U28" i="15"/>
  <c r="T28" i="15"/>
  <c r="R28" i="15"/>
  <c r="W27" i="15"/>
  <c r="V27" i="15"/>
  <c r="U27" i="15"/>
  <c r="T27" i="15"/>
  <c r="R27" i="15"/>
  <c r="W26" i="15"/>
  <c r="V26" i="15"/>
  <c r="U26" i="15"/>
  <c r="T26" i="15"/>
  <c r="R26" i="15"/>
  <c r="W25" i="15"/>
  <c r="V25" i="15"/>
  <c r="U25" i="15"/>
  <c r="T25" i="15"/>
  <c r="R25" i="15"/>
  <c r="W24" i="15"/>
  <c r="V24" i="15"/>
  <c r="U24" i="15"/>
  <c r="T24" i="15"/>
  <c r="R24" i="15"/>
  <c r="W23" i="15"/>
  <c r="V23" i="15"/>
  <c r="U23" i="15"/>
  <c r="T23" i="15"/>
  <c r="R23" i="15"/>
  <c r="W22" i="15"/>
  <c r="V22" i="15"/>
  <c r="U22" i="15"/>
  <c r="T22" i="15"/>
  <c r="R22" i="15"/>
  <c r="W21" i="15"/>
  <c r="V21" i="15"/>
  <c r="U21" i="15"/>
  <c r="T21" i="15"/>
  <c r="R21" i="15"/>
  <c r="W20" i="15"/>
  <c r="V20" i="15"/>
  <c r="U20" i="15"/>
  <c r="T20" i="15"/>
  <c r="R20" i="15"/>
  <c r="W19" i="15"/>
  <c r="V19" i="15"/>
  <c r="U19" i="15"/>
  <c r="T19" i="15"/>
  <c r="R19" i="15"/>
  <c r="W18" i="15"/>
  <c r="V18" i="15"/>
  <c r="U18" i="15"/>
  <c r="T18" i="15"/>
  <c r="R18" i="15"/>
  <c r="W17" i="15"/>
  <c r="V17" i="15"/>
  <c r="U17" i="15"/>
  <c r="T17" i="15"/>
  <c r="R17" i="15"/>
  <c r="W16" i="15"/>
  <c r="V16" i="15"/>
  <c r="U16" i="15"/>
  <c r="T16" i="15"/>
  <c r="R16" i="15"/>
  <c r="W15" i="15"/>
  <c r="V15" i="15"/>
  <c r="U15" i="15"/>
  <c r="R15" i="15"/>
  <c r="W14" i="15"/>
  <c r="V14" i="15"/>
  <c r="U14" i="15"/>
  <c r="R14" i="15"/>
  <c r="W13" i="15"/>
  <c r="V13" i="15"/>
  <c r="U13" i="15"/>
  <c r="T13" i="15"/>
  <c r="R13" i="15"/>
  <c r="W12" i="15"/>
  <c r="V12" i="15"/>
  <c r="U12" i="15"/>
  <c r="R12" i="15"/>
  <c r="W11" i="15"/>
  <c r="V11" i="15"/>
  <c r="U11" i="15"/>
  <c r="T11" i="15"/>
  <c r="R11" i="15"/>
  <c r="W10" i="15"/>
  <c r="V10" i="15"/>
  <c r="R10" i="15"/>
  <c r="W9" i="15"/>
  <c r="V9" i="15"/>
  <c r="R9" i="15"/>
  <c r="W8" i="15"/>
  <c r="V8" i="15"/>
  <c r="R8" i="15"/>
  <c r="W7" i="15"/>
  <c r="V7" i="15"/>
  <c r="R7" i="15"/>
  <c r="W6" i="15"/>
  <c r="V6" i="15"/>
  <c r="R6" i="15"/>
  <c r="W5" i="15"/>
  <c r="V5" i="15"/>
  <c r="R5" i="15"/>
  <c r="W4" i="15"/>
  <c r="V4" i="15"/>
  <c r="R4" i="15"/>
  <c r="W3" i="15"/>
  <c r="V3" i="15"/>
  <c r="R3" i="15"/>
  <c r="W2" i="15"/>
  <c r="V2" i="15"/>
  <c r="R2" i="15"/>
  <c r="Q611" i="14"/>
  <c r="Q610" i="14"/>
  <c r="Q609" i="14"/>
  <c r="Q608" i="14"/>
  <c r="Q607" i="14"/>
  <c r="Q606" i="14"/>
  <c r="Q605" i="14"/>
  <c r="Q604" i="14"/>
  <c r="Q603" i="14"/>
  <c r="Q602" i="14"/>
  <c r="Q601" i="14"/>
  <c r="Q600" i="14"/>
  <c r="Q599" i="14"/>
  <c r="Q598" i="14"/>
  <c r="Q597" i="14"/>
  <c r="Q596" i="14"/>
  <c r="Q595" i="14"/>
  <c r="Q594" i="14"/>
  <c r="Q593" i="14"/>
  <c r="Q592" i="14"/>
  <c r="Q591" i="14"/>
  <c r="Q590" i="14"/>
  <c r="Q589" i="14"/>
  <c r="Q588" i="14"/>
  <c r="Q587" i="14"/>
  <c r="Q586" i="14"/>
  <c r="Q585" i="14"/>
  <c r="Q584" i="14"/>
  <c r="Q583" i="14"/>
  <c r="Q582" i="14"/>
  <c r="Q581" i="14"/>
  <c r="Q580" i="14"/>
  <c r="Q579" i="14"/>
  <c r="Q578" i="14"/>
  <c r="Q577" i="14"/>
  <c r="Q576" i="14"/>
  <c r="Q575" i="14"/>
  <c r="Q574" i="14"/>
  <c r="Q573" i="14"/>
  <c r="Q572" i="14"/>
  <c r="Q571" i="14"/>
  <c r="Q570" i="14"/>
  <c r="Q569" i="14"/>
  <c r="Q568" i="14"/>
  <c r="Q567" i="14"/>
  <c r="Q566" i="14"/>
  <c r="Q565" i="14"/>
  <c r="Q564" i="14"/>
  <c r="Q563" i="14"/>
  <c r="Q562" i="14"/>
  <c r="Q561" i="14"/>
  <c r="Q560" i="14"/>
  <c r="Q559" i="14"/>
  <c r="Q558" i="14"/>
  <c r="Q557" i="14"/>
  <c r="Q556" i="14"/>
  <c r="Q555" i="14"/>
  <c r="Q554" i="14"/>
  <c r="Q553" i="14"/>
  <c r="Q552" i="14"/>
  <c r="Q551" i="14"/>
  <c r="Q550" i="14"/>
  <c r="Q549" i="14"/>
  <c r="Q548" i="14"/>
  <c r="Q547" i="14"/>
  <c r="Q546" i="14"/>
  <c r="Q545" i="14"/>
  <c r="Q544" i="14"/>
  <c r="Q543" i="14"/>
  <c r="Q542" i="14"/>
  <c r="Q541" i="14"/>
  <c r="Q540" i="14"/>
  <c r="Q539" i="14"/>
  <c r="Q538" i="14"/>
  <c r="Q537" i="14"/>
  <c r="Q536" i="14"/>
  <c r="Q535" i="14"/>
  <c r="Q534" i="14"/>
  <c r="Q533" i="14"/>
  <c r="Q532" i="14"/>
  <c r="Q531" i="14"/>
  <c r="Q530" i="14"/>
  <c r="Q529" i="14"/>
  <c r="Q528" i="14"/>
  <c r="Q527" i="14"/>
  <c r="Q526" i="14"/>
  <c r="Q525" i="14"/>
  <c r="Q524" i="14"/>
  <c r="Q523" i="14"/>
  <c r="Q522" i="14"/>
  <c r="Q521" i="14"/>
  <c r="Q520" i="14"/>
  <c r="Q519" i="14"/>
  <c r="Q518" i="14"/>
  <c r="Q517" i="14"/>
  <c r="Q516" i="14"/>
  <c r="Q515" i="14"/>
  <c r="Q514" i="14"/>
  <c r="Q513" i="14"/>
  <c r="Q512" i="14"/>
  <c r="Q511" i="14"/>
  <c r="Q510" i="14"/>
  <c r="Q509" i="14"/>
  <c r="Q508" i="14"/>
  <c r="Q507" i="14"/>
  <c r="Q506" i="14"/>
  <c r="Q505" i="14"/>
  <c r="Q504" i="14"/>
  <c r="Q503" i="14"/>
  <c r="Q502" i="14"/>
  <c r="Q501" i="14"/>
  <c r="Q500" i="14"/>
  <c r="Q499" i="14"/>
  <c r="Q498" i="14"/>
  <c r="Q497" i="14"/>
  <c r="Q496" i="14"/>
  <c r="Q495" i="14"/>
  <c r="Q494" i="14"/>
  <c r="Q493" i="14"/>
  <c r="Q492" i="14"/>
  <c r="Q491" i="14"/>
  <c r="Q490" i="14"/>
  <c r="Q489" i="14"/>
  <c r="Q488" i="14"/>
  <c r="Q487" i="14"/>
  <c r="Q486" i="14"/>
  <c r="Q485" i="14"/>
  <c r="Q484" i="14"/>
  <c r="Q483" i="14"/>
  <c r="Q482" i="14"/>
  <c r="Q481" i="14"/>
  <c r="Q480" i="14"/>
  <c r="Q479" i="14"/>
  <c r="Q478" i="14"/>
  <c r="Q477" i="14"/>
  <c r="Q476" i="14"/>
  <c r="Q475" i="14"/>
  <c r="Q474" i="14"/>
  <c r="Q473" i="14"/>
  <c r="Q472" i="14"/>
  <c r="Q471" i="14"/>
  <c r="Q470" i="14"/>
  <c r="Q469" i="14"/>
  <c r="Q468" i="14"/>
  <c r="Q467" i="14"/>
  <c r="Q466" i="14"/>
  <c r="Q465" i="14"/>
  <c r="Q464" i="14"/>
  <c r="Q463" i="14"/>
  <c r="Q462" i="14"/>
  <c r="Q461" i="14"/>
  <c r="Q460" i="14"/>
  <c r="Q459" i="14"/>
  <c r="Q458" i="14"/>
  <c r="Q457" i="14"/>
  <c r="Q456" i="14"/>
  <c r="Q455" i="14"/>
  <c r="Q454" i="14"/>
  <c r="Q453" i="14"/>
  <c r="Q452" i="14"/>
  <c r="Q451" i="14"/>
  <c r="Q450" i="14"/>
  <c r="Q449" i="14"/>
  <c r="Q448" i="14"/>
  <c r="Q447" i="14"/>
  <c r="Q446" i="14"/>
  <c r="Q445" i="14"/>
  <c r="Q444" i="14"/>
  <c r="Q443" i="14"/>
  <c r="Q442" i="14"/>
  <c r="Q441" i="14"/>
  <c r="Q440" i="14"/>
  <c r="Q439" i="14"/>
  <c r="Q438" i="14"/>
  <c r="Q437" i="14"/>
  <c r="Q436" i="14"/>
  <c r="Q435" i="14"/>
  <c r="Q434" i="14"/>
  <c r="Q433" i="14"/>
  <c r="Q432" i="14"/>
  <c r="Q431" i="14"/>
  <c r="Q430" i="14"/>
  <c r="Q429" i="14"/>
  <c r="Q428" i="14"/>
  <c r="Q427" i="14"/>
  <c r="Q426" i="14"/>
  <c r="Q425" i="14"/>
  <c r="Q424" i="14"/>
  <c r="Q423" i="14"/>
  <c r="Q422" i="14"/>
  <c r="Q421" i="14"/>
  <c r="Q420" i="14"/>
  <c r="Q419" i="14"/>
  <c r="Q418" i="14"/>
  <c r="Q417" i="14"/>
  <c r="Q416" i="14"/>
  <c r="Q415" i="14"/>
  <c r="Q414" i="14"/>
  <c r="Q413" i="14"/>
  <c r="Q412" i="14"/>
  <c r="Q411" i="14"/>
  <c r="Q410" i="14"/>
  <c r="Q409" i="14"/>
  <c r="Q408" i="14"/>
  <c r="Q407" i="14"/>
  <c r="Q406" i="14"/>
  <c r="Q405" i="14"/>
  <c r="Q404" i="14"/>
  <c r="Q403" i="14"/>
  <c r="Q402" i="14"/>
  <c r="Q401" i="14"/>
  <c r="Q400" i="14"/>
  <c r="Q399" i="14"/>
  <c r="Q398" i="14"/>
  <c r="Q397" i="14"/>
  <c r="Q396" i="14"/>
  <c r="Q395" i="14"/>
  <c r="Q394" i="14"/>
  <c r="Q393" i="14"/>
  <c r="Q392" i="14"/>
  <c r="Q391" i="14"/>
  <c r="Q390" i="14"/>
  <c r="Q389" i="14"/>
  <c r="Q388" i="14"/>
  <c r="Q387" i="14"/>
  <c r="Q386" i="14"/>
  <c r="Q385" i="14"/>
  <c r="Q384" i="14"/>
  <c r="Q383" i="14"/>
  <c r="Q382" i="14"/>
  <c r="Q381" i="14"/>
  <c r="Q380" i="14"/>
  <c r="Q379" i="14"/>
  <c r="Q378" i="14"/>
  <c r="Q377" i="14"/>
  <c r="Q376" i="14"/>
  <c r="Q375" i="14"/>
  <c r="Q374" i="14"/>
  <c r="Q373" i="14"/>
  <c r="Q372" i="14"/>
  <c r="Q371" i="14"/>
  <c r="Q370" i="14"/>
  <c r="Q369" i="14"/>
  <c r="Q368" i="14"/>
  <c r="Q367" i="14"/>
  <c r="Q366" i="14"/>
  <c r="Q365" i="14"/>
  <c r="Q364" i="14"/>
  <c r="Q363" i="14"/>
  <c r="Q362" i="14"/>
  <c r="Q361" i="14"/>
  <c r="Q360" i="14"/>
  <c r="Q359" i="14"/>
  <c r="Q358" i="14"/>
  <c r="Q357" i="14"/>
  <c r="Q356" i="14"/>
  <c r="Q355" i="14"/>
  <c r="Q354" i="14"/>
  <c r="Q353" i="14"/>
  <c r="Q352" i="14"/>
  <c r="Q351" i="14"/>
  <c r="Q350" i="14"/>
  <c r="Q349" i="14"/>
  <c r="Q348" i="14"/>
  <c r="Q347" i="14"/>
  <c r="Q346" i="14"/>
  <c r="Q345" i="14"/>
  <c r="Q344" i="14"/>
  <c r="Q343" i="14"/>
  <c r="Q342" i="14"/>
  <c r="Q341" i="14"/>
  <c r="Q340" i="14"/>
  <c r="Q339" i="14"/>
  <c r="Q338" i="14"/>
  <c r="Q337" i="14"/>
  <c r="Q336" i="14"/>
  <c r="Q335" i="14"/>
  <c r="Q334" i="14"/>
  <c r="Q333" i="14"/>
  <c r="Q332" i="14"/>
  <c r="Q331" i="14"/>
  <c r="Q330" i="14"/>
  <c r="Q329" i="14"/>
  <c r="Q328" i="14"/>
  <c r="Q327" i="14"/>
  <c r="Q326" i="14"/>
  <c r="Q325" i="14"/>
  <c r="Q324" i="14"/>
  <c r="Q323" i="14"/>
  <c r="Q322" i="14"/>
  <c r="Q321" i="14"/>
  <c r="Q320" i="14"/>
  <c r="Q319" i="14"/>
  <c r="Q318" i="14"/>
  <c r="Q317" i="14"/>
  <c r="Q316" i="14"/>
  <c r="Q315" i="14"/>
  <c r="Q314" i="14"/>
  <c r="Q313" i="14"/>
  <c r="Q312" i="14"/>
  <c r="Q311" i="14"/>
  <c r="Q310" i="14"/>
  <c r="Q309" i="14"/>
  <c r="Q308" i="14"/>
  <c r="Q307" i="14"/>
  <c r="Q306" i="14"/>
  <c r="Q305" i="14"/>
  <c r="Q304" i="14"/>
  <c r="Q303" i="14"/>
  <c r="Q302" i="14"/>
  <c r="Q301" i="14"/>
  <c r="Q300" i="14"/>
  <c r="Q299" i="14"/>
  <c r="Q298" i="14"/>
  <c r="Q297" i="14"/>
  <c r="Q296" i="14"/>
  <c r="Q295" i="14"/>
  <c r="Q294" i="14"/>
  <c r="Q293" i="14"/>
  <c r="Q292" i="14"/>
  <c r="Q291" i="14"/>
  <c r="Q290" i="14"/>
  <c r="Q289" i="14"/>
  <c r="Q288" i="14"/>
  <c r="Q287" i="14"/>
  <c r="Q286" i="14"/>
  <c r="Q285" i="14"/>
  <c r="Q284" i="14"/>
  <c r="Q283" i="14"/>
  <c r="Q282" i="14"/>
  <c r="Q281" i="14"/>
  <c r="Q280" i="14"/>
  <c r="Q279" i="14"/>
  <c r="Q278" i="14"/>
  <c r="Q277" i="14"/>
  <c r="Q276" i="14"/>
  <c r="Q275" i="14"/>
  <c r="Q274" i="14"/>
  <c r="Q273" i="14"/>
  <c r="Q272" i="14"/>
  <c r="Q271" i="14"/>
  <c r="Q270" i="14"/>
  <c r="Q269" i="14"/>
  <c r="Q268" i="14"/>
  <c r="Q267" i="14"/>
  <c r="Q266" i="14"/>
  <c r="Q265" i="14"/>
  <c r="Q264" i="14"/>
  <c r="Q263" i="14"/>
  <c r="Q262" i="14"/>
  <c r="Q261" i="14"/>
  <c r="Q260" i="14"/>
  <c r="Q259" i="14"/>
  <c r="Q258" i="14"/>
  <c r="Q257" i="14"/>
  <c r="Q256" i="14"/>
  <c r="Q255" i="14"/>
  <c r="Q254" i="14"/>
  <c r="Q253" i="14"/>
  <c r="Q252" i="14"/>
  <c r="Q251" i="14"/>
  <c r="Q250" i="14"/>
  <c r="Q249" i="14"/>
  <c r="Q248" i="14"/>
  <c r="Q247" i="14"/>
  <c r="Q246" i="14"/>
  <c r="Q245" i="14"/>
  <c r="Q244" i="14"/>
  <c r="Q243" i="14"/>
  <c r="Q242" i="14"/>
  <c r="Q241" i="14"/>
  <c r="Q240" i="14"/>
  <c r="Q239" i="14"/>
  <c r="Q238" i="14"/>
  <c r="Q237" i="14"/>
  <c r="Q236" i="14"/>
  <c r="Q235" i="14"/>
  <c r="Q234" i="14"/>
  <c r="Q233" i="14"/>
  <c r="Q232" i="14"/>
  <c r="Q231" i="14"/>
  <c r="Q230" i="14"/>
  <c r="Q229" i="14"/>
  <c r="Q228" i="14"/>
  <c r="Q227" i="14"/>
  <c r="Q226" i="14"/>
  <c r="Q225" i="14"/>
  <c r="Q224" i="14"/>
  <c r="Q223" i="14"/>
  <c r="Q222" i="14"/>
  <c r="Q221" i="14"/>
  <c r="Q220" i="14"/>
  <c r="Q219" i="14"/>
  <c r="Q218" i="14"/>
  <c r="Q217" i="14"/>
  <c r="Q216" i="14"/>
  <c r="Q215" i="14"/>
  <c r="Q214" i="14"/>
  <c r="Q213" i="14"/>
  <c r="Q212" i="14"/>
  <c r="Q211" i="14"/>
  <c r="Q210" i="14"/>
  <c r="Q209" i="14"/>
  <c r="Q208" i="14"/>
  <c r="Q207" i="14"/>
  <c r="Q206" i="14"/>
  <c r="Q205" i="14"/>
  <c r="Q204" i="14"/>
  <c r="Q203" i="14"/>
  <c r="Q202" i="14"/>
  <c r="Q201" i="14"/>
  <c r="Q200" i="14"/>
  <c r="Q199" i="14"/>
  <c r="Q198" i="14"/>
  <c r="Q197" i="14"/>
  <c r="Q196" i="14"/>
  <c r="Q195" i="14"/>
  <c r="Q194" i="14"/>
  <c r="Q193" i="14"/>
  <c r="Q192" i="14"/>
  <c r="Q191" i="14"/>
  <c r="Q190" i="14"/>
  <c r="Q189" i="14"/>
  <c r="Q188" i="14"/>
  <c r="Q187" i="14"/>
  <c r="Q186" i="14"/>
  <c r="Q185" i="14"/>
  <c r="Q184" i="14"/>
  <c r="Q183" i="14"/>
  <c r="Q182" i="14"/>
  <c r="Q181" i="14"/>
  <c r="Q180" i="14"/>
  <c r="Q179" i="14"/>
  <c r="Q178" i="14"/>
  <c r="Q177" i="14"/>
  <c r="Q176" i="14"/>
  <c r="Q175" i="14"/>
  <c r="Q174" i="14"/>
  <c r="Q173" i="14"/>
  <c r="Q172" i="14"/>
  <c r="Q171" i="14"/>
  <c r="Q170" i="14"/>
  <c r="Q169" i="14"/>
  <c r="Q168" i="14"/>
  <c r="Q167" i="14"/>
  <c r="Q166" i="14"/>
  <c r="Q165" i="14"/>
  <c r="Q164" i="14"/>
  <c r="Q163" i="14"/>
  <c r="Q162" i="14"/>
  <c r="Q161" i="14"/>
  <c r="Q160" i="14"/>
  <c r="Q159" i="14"/>
  <c r="Q158" i="14"/>
  <c r="Q157" i="14"/>
  <c r="Q156" i="14"/>
  <c r="Q155" i="14"/>
  <c r="Q154" i="14"/>
  <c r="Q153" i="14"/>
  <c r="Q152" i="14"/>
  <c r="Q151" i="14"/>
  <c r="Q150" i="14"/>
  <c r="Q149" i="14"/>
  <c r="Q148" i="14"/>
  <c r="Q147" i="14"/>
  <c r="Q146" i="14"/>
  <c r="Q145" i="14"/>
  <c r="Q144" i="14"/>
  <c r="Q143" i="14"/>
  <c r="Q142" i="14"/>
  <c r="Q141" i="14"/>
  <c r="Q140" i="14"/>
  <c r="Q139" i="14"/>
  <c r="Q138" i="14"/>
  <c r="Q137" i="14"/>
  <c r="Q136" i="14"/>
  <c r="Q135" i="14"/>
  <c r="Q134" i="14"/>
  <c r="Q133" i="14"/>
  <c r="Q132" i="14"/>
  <c r="Q131" i="14"/>
  <c r="Q130" i="14"/>
  <c r="Q129" i="14"/>
  <c r="Q128" i="14"/>
  <c r="Q127" i="14"/>
  <c r="Q126" i="14"/>
  <c r="Q125" i="14"/>
  <c r="Q124" i="14"/>
  <c r="Q123" i="14"/>
  <c r="Q122" i="14"/>
  <c r="Q121" i="14"/>
  <c r="Q120" i="14"/>
  <c r="Q119" i="14"/>
  <c r="Q118" i="14"/>
  <c r="Q117" i="14"/>
  <c r="Q116" i="14"/>
  <c r="Q115" i="14"/>
  <c r="Q114" i="14"/>
  <c r="Q113" i="14"/>
  <c r="Q112" i="14"/>
  <c r="Q111" i="14"/>
  <c r="Q110" i="14"/>
  <c r="Q109" i="14"/>
  <c r="Q108" i="14"/>
  <c r="Q107" i="14"/>
  <c r="Q106" i="14"/>
  <c r="Q105" i="14"/>
  <c r="Q104" i="14"/>
  <c r="Q103" i="14"/>
  <c r="Q102" i="14"/>
  <c r="Q101" i="14"/>
  <c r="Q100" i="14"/>
  <c r="Q99" i="14"/>
  <c r="Q98" i="14"/>
  <c r="Q97" i="14"/>
  <c r="Q96" i="14"/>
  <c r="Q95" i="14"/>
  <c r="Q94" i="14"/>
  <c r="Q93" i="14"/>
  <c r="Q92" i="14"/>
  <c r="Q91" i="14"/>
  <c r="Q90" i="14"/>
  <c r="Q89" i="14"/>
  <c r="Q88" i="14"/>
  <c r="Q87" i="14"/>
  <c r="Q86" i="14"/>
  <c r="Q85" i="14"/>
  <c r="Q84" i="14"/>
  <c r="Q83" i="14"/>
  <c r="Q82" i="14"/>
  <c r="Q81" i="14"/>
  <c r="Q80" i="14"/>
  <c r="Q79" i="14"/>
  <c r="Q78" i="14"/>
  <c r="Q77" i="14"/>
  <c r="Q76" i="14"/>
  <c r="Q75" i="14"/>
  <c r="Q74" i="14"/>
  <c r="Q73" i="14"/>
  <c r="Q72" i="14"/>
  <c r="Q71" i="14"/>
  <c r="Q70" i="14"/>
  <c r="Q69" i="14"/>
  <c r="Q68" i="14"/>
  <c r="Q67" i="14"/>
  <c r="Q66" i="14"/>
  <c r="Q65" i="14"/>
  <c r="Q64" i="14"/>
  <c r="Q63" i="14"/>
  <c r="Q62" i="14"/>
  <c r="Q61" i="14"/>
  <c r="Q60" i="14"/>
  <c r="Q59" i="14"/>
  <c r="Q58" i="14"/>
  <c r="Q57" i="14"/>
  <c r="Q56" i="14"/>
  <c r="Q55" i="14"/>
  <c r="Q54" i="14"/>
  <c r="Q53" i="14"/>
  <c r="Q52" i="14"/>
  <c r="Q51" i="14"/>
  <c r="Q50" i="14"/>
  <c r="Q49" i="14"/>
  <c r="Q48" i="14"/>
  <c r="Q47" i="14"/>
  <c r="Q46" i="14"/>
  <c r="Q45" i="14"/>
  <c r="Q44" i="14"/>
  <c r="Q43" i="14"/>
  <c r="Q42" i="14"/>
  <c r="Q41" i="14"/>
  <c r="Q40" i="14"/>
  <c r="Q39" i="14"/>
  <c r="Q38" i="14"/>
  <c r="Q37" i="14"/>
  <c r="Q36" i="14"/>
  <c r="Q35" i="14"/>
  <c r="Q34" i="14"/>
  <c r="Q33" i="14"/>
  <c r="Q32" i="14"/>
  <c r="Q31" i="14"/>
  <c r="Q30" i="14"/>
  <c r="Q29" i="14"/>
  <c r="Q28" i="14"/>
  <c r="Q27" i="14"/>
  <c r="Q26" i="14"/>
  <c r="Q25" i="14"/>
  <c r="Q24" i="14"/>
  <c r="Q23" i="14"/>
  <c r="Q22" i="14"/>
  <c r="Q21" i="14"/>
  <c r="Q20" i="14"/>
  <c r="Q19" i="14"/>
  <c r="Q18" i="14"/>
  <c r="Q17" i="14"/>
  <c r="Q16" i="14"/>
  <c r="Q15" i="14"/>
  <c r="Q14" i="14"/>
  <c r="Q13" i="14"/>
  <c r="Q12" i="14"/>
  <c r="Q11" i="14"/>
  <c r="Q10" i="14"/>
  <c r="Q9" i="14"/>
  <c r="Q8" i="14"/>
  <c r="Q7" i="14"/>
  <c r="Q6" i="14"/>
  <c r="Q5" i="14"/>
  <c r="Q4" i="14"/>
  <c r="Q3" i="14"/>
  <c r="Q2" i="14"/>
  <c r="D47" i="41" l="1"/>
  <c r="E47" i="41"/>
  <c r="E48" i="41"/>
  <c r="D48" i="41"/>
  <c r="D49" i="41"/>
  <c r="E49" i="41"/>
  <c r="E50" i="41"/>
  <c r="D50" i="41"/>
  <c r="D51" i="41"/>
  <c r="E51" i="41"/>
  <c r="D52" i="41"/>
  <c r="E52" i="41"/>
  <c r="D53" i="41"/>
  <c r="E53" i="41"/>
  <c r="E54" i="41"/>
  <c r="D54" i="41"/>
  <c r="D55" i="41"/>
  <c r="E55" i="41"/>
  <c r="D56" i="41"/>
  <c r="E56" i="41"/>
  <c r="E57" i="41"/>
  <c r="D57" i="41"/>
  <c r="D58" i="41"/>
  <c r="E58" i="41"/>
  <c r="D59" i="41"/>
  <c r="E59" i="41"/>
  <c r="D60" i="41"/>
  <c r="E60" i="41"/>
  <c r="D61" i="41"/>
  <c r="E61" i="41"/>
  <c r="D62" i="41"/>
  <c r="E62" i="41"/>
  <c r="D63" i="41"/>
  <c r="E63" i="41"/>
  <c r="D64" i="41"/>
  <c r="E64" i="41"/>
  <c r="D65" i="41"/>
  <c r="E65" i="41"/>
  <c r="E66" i="41"/>
  <c r="D66" i="41"/>
  <c r="D67" i="41"/>
  <c r="E67" i="41"/>
  <c r="E68" i="41"/>
  <c r="D68" i="41"/>
  <c r="E69" i="41"/>
  <c r="D69" i="41"/>
  <c r="E70" i="41"/>
  <c r="D70" i="41"/>
  <c r="D71" i="41"/>
  <c r="E71" i="41"/>
  <c r="E72" i="41"/>
  <c r="D72" i="41"/>
  <c r="E73" i="41"/>
  <c r="D73" i="41"/>
  <c r="D74" i="41"/>
  <c r="E74" i="41"/>
  <c r="E75" i="41"/>
  <c r="D75" i="41"/>
  <c r="E76" i="41"/>
  <c r="D76" i="41"/>
  <c r="E47" i="38"/>
  <c r="D47" i="38"/>
  <c r="D48" i="38"/>
  <c r="E48" i="38"/>
  <c r="D49" i="38"/>
  <c r="E49" i="38"/>
  <c r="D50" i="38"/>
  <c r="E50" i="38"/>
  <c r="E51" i="38"/>
  <c r="D51" i="38"/>
  <c r="D52" i="38"/>
  <c r="E52" i="38"/>
  <c r="D53" i="38"/>
  <c r="E53" i="38"/>
  <c r="D54" i="38"/>
  <c r="E54" i="38"/>
  <c r="D55" i="38"/>
  <c r="E55" i="38"/>
  <c r="D56" i="38"/>
  <c r="E56" i="38"/>
  <c r="D57" i="38"/>
  <c r="E57" i="38"/>
  <c r="D58" i="38"/>
  <c r="E58" i="38"/>
  <c r="D59" i="38"/>
  <c r="E59" i="38"/>
  <c r="E60" i="38"/>
  <c r="D60" i="38"/>
  <c r="E61" i="38"/>
  <c r="D61" i="38"/>
  <c r="D62" i="38"/>
  <c r="E62" i="38"/>
  <c r="D63" i="38"/>
  <c r="E63" i="38"/>
  <c r="D64" i="38"/>
  <c r="E64" i="38"/>
  <c r="D47" i="37"/>
  <c r="E47" i="37"/>
  <c r="D48" i="37"/>
  <c r="E48" i="37"/>
  <c r="D49" i="37"/>
  <c r="E49" i="37"/>
  <c r="D50" i="37"/>
  <c r="E50" i="37"/>
  <c r="D51" i="37"/>
  <c r="E51" i="37"/>
  <c r="D52" i="37"/>
  <c r="E52" i="37"/>
  <c r="D53" i="37"/>
  <c r="E53" i="37"/>
  <c r="D54" i="37"/>
  <c r="E54" i="37"/>
  <c r="D55" i="37"/>
  <c r="E55" i="37"/>
  <c r="D56" i="37"/>
  <c r="E56" i="37"/>
  <c r="D57" i="37"/>
  <c r="E57" i="37"/>
  <c r="D58" i="37"/>
  <c r="E58" i="37"/>
  <c r="D47" i="36"/>
  <c r="E47" i="36"/>
  <c r="E48" i="36"/>
  <c r="D48" i="36"/>
  <c r="D49" i="36"/>
  <c r="E49" i="36"/>
  <c r="D50" i="36"/>
  <c r="E50" i="36"/>
  <c r="D51" i="36"/>
  <c r="E51" i="36"/>
  <c r="D52" i="36"/>
  <c r="E52" i="36"/>
  <c r="E53" i="36"/>
  <c r="D53" i="36"/>
  <c r="D54" i="36"/>
  <c r="E54" i="36"/>
  <c r="D55" i="36"/>
  <c r="E55" i="36"/>
  <c r="E56" i="36"/>
  <c r="D56" i="36"/>
  <c r="D57" i="36"/>
  <c r="E57" i="36"/>
  <c r="D58" i="36"/>
  <c r="E58" i="36"/>
  <c r="D59" i="36"/>
  <c r="E59" i="36"/>
  <c r="D60" i="36"/>
  <c r="E60" i="36"/>
  <c r="D47" i="35"/>
  <c r="E47" i="35"/>
  <c r="D48" i="35"/>
  <c r="E48" i="35"/>
  <c r="D49" i="35"/>
  <c r="E49" i="35"/>
  <c r="D50" i="35"/>
  <c r="E50" i="35"/>
  <c r="D51" i="35"/>
  <c r="E51" i="35"/>
  <c r="D52" i="35"/>
  <c r="E52" i="35"/>
  <c r="D53" i="35"/>
  <c r="E53" i="35"/>
  <c r="D54" i="35"/>
  <c r="E54" i="35"/>
  <c r="D55" i="35"/>
  <c r="E55" i="35"/>
  <c r="D56" i="35"/>
  <c r="E56" i="35"/>
  <c r="D57" i="35"/>
  <c r="E57" i="35"/>
  <c r="D58" i="35"/>
  <c r="E58" i="35"/>
  <c r="D59" i="35"/>
  <c r="E59" i="35"/>
  <c r="D60" i="35"/>
  <c r="E60" i="35"/>
  <c r="D47" i="34"/>
  <c r="E47" i="34"/>
  <c r="D48" i="34"/>
  <c r="E48" i="34"/>
  <c r="D49" i="34"/>
  <c r="E49" i="34"/>
  <c r="D50" i="34"/>
  <c r="E50" i="34"/>
  <c r="D51" i="34"/>
  <c r="E51" i="34"/>
  <c r="D52" i="34"/>
  <c r="E52" i="34"/>
  <c r="D53" i="34"/>
  <c r="E53" i="34"/>
  <c r="D54" i="34"/>
  <c r="E54" i="34"/>
  <c r="D55" i="34"/>
  <c r="E55" i="34"/>
  <c r="D56" i="34"/>
  <c r="E56" i="34"/>
  <c r="D57" i="34"/>
  <c r="E57" i="34"/>
  <c r="D58" i="34"/>
  <c r="E58" i="3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FD64D-10AB-4FE2-B7AE-9562BA79465D}"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74B391C0-A99F-4126-AE3D-E3F49DA8D98F}"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C6BF9A82-9723-4350-B300-77CD61876D13}" keepAlive="1" name="Query - Append1 (3)" description="Connection to the 'Append1 (3)' query in the workbook." type="5" refreshedVersion="8" background="1" saveData="1">
    <dbPr connection="Provider=Microsoft.Mashup.OleDb.1;Data Source=$Workbook$;Location=&quot;Append1 (3)&quot;;Extended Properties=&quot;&quot;" command="SELECT * FROM [Append1 (3)]"/>
  </connection>
  <connection id="4" xr16:uid="{7D71A022-A803-4B84-8CED-7CC6A9D1F00D}" keepAlive="1" name="Query - Append1 (4)" description="Connection to the 'Append1 (4)' query in the workbook." type="5" refreshedVersion="8" background="1" saveData="1">
    <dbPr connection="Provider=Microsoft.Mashup.OleDb.1;Data Source=$Workbook$;Location=&quot;Append1 (4)&quot;;Extended Properties=&quot;&quot;" command="SELECT * FROM [Append1 (4)]"/>
  </connection>
  <connection id="5" xr16:uid="{2457D69D-8B5B-4827-8230-B7B8D819C7B4}" keepAlive="1" name="Query - dataseet_3" description="Connection to the 'dataseet_3' query in the workbook." type="5" refreshedVersion="8" background="1" saveData="1">
    <dbPr connection="Provider=Microsoft.Mashup.OleDb.1;Data Source=$Workbook$;Location=dataseet_3;Extended Properties=&quot;&quot;" command="SELECT * FROM [dataseet_3]"/>
  </connection>
  <connection id="6" xr16:uid="{F604D5AD-6656-4720-9A08-CCE5901E4D13}"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7" xr16:uid="{E2ED7AE7-15E7-42EF-865B-D5FC39ABCFEE}"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8" xr16:uid="{EB463CB4-34B7-4CD9-96A8-1227AC1AAA7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<sst xmlns="http://schemas.openxmlformats.org/spreadsheetml/2006/main" count="6262" uniqueCount="140">
  <si>
    <t>instant</t>
  </si>
  <si>
    <t>dteday</t>
  </si>
  <si>
    <t>season</t>
  </si>
  <si>
    <t>yr</t>
  </si>
  <si>
    <t>mnth</t>
  </si>
  <si>
    <t>hr</t>
  </si>
  <si>
    <t>holiday</t>
  </si>
  <si>
    <t>weekday</t>
  </si>
  <si>
    <t>weathersit</t>
  </si>
  <si>
    <t>temp</t>
  </si>
  <si>
    <t>atemp</t>
  </si>
  <si>
    <t>hum</t>
  </si>
  <si>
    <t>windspeed</t>
  </si>
  <si>
    <t>casual</t>
  </si>
  <si>
    <t>registered</t>
  </si>
  <si>
    <t>cnt</t>
  </si>
  <si>
    <t>Record_Id</t>
  </si>
  <si>
    <t>Date</t>
  </si>
  <si>
    <t>Season_Code</t>
  </si>
  <si>
    <t>Year</t>
  </si>
  <si>
    <t>Month</t>
  </si>
  <si>
    <t>Hour</t>
  </si>
  <si>
    <t>Holiday</t>
  </si>
  <si>
    <t>Day_Code</t>
  </si>
  <si>
    <t>Day_Type</t>
  </si>
  <si>
    <t>Weather_Code</t>
  </si>
  <si>
    <t>Temperature</t>
  </si>
  <si>
    <t>Assumed_Temperature</t>
  </si>
  <si>
    <t>Humidity</t>
  </si>
  <si>
    <t>Wind_Speed</t>
  </si>
  <si>
    <t>Casual_Rentals</t>
  </si>
  <si>
    <t>Registered_Rentals</t>
  </si>
  <si>
    <t>Total_Rentals</t>
  </si>
  <si>
    <t>Weather_Description</t>
  </si>
  <si>
    <t>Lookup_Tables</t>
  </si>
  <si>
    <t>Season_Lookup</t>
  </si>
  <si>
    <t>season_code</t>
  </si>
  <si>
    <t>seasson</t>
  </si>
  <si>
    <t>winter</t>
  </si>
  <si>
    <t>Weather_code</t>
  </si>
  <si>
    <t>weather</t>
  </si>
  <si>
    <t xml:space="preserve">       Weather_lookup</t>
  </si>
  <si>
    <t>Heavy Rain</t>
  </si>
  <si>
    <t>Weekday_Lookup</t>
  </si>
  <si>
    <t>Day_code</t>
  </si>
  <si>
    <t>day</t>
  </si>
  <si>
    <t>Sunday</t>
  </si>
  <si>
    <t>Monday</t>
  </si>
  <si>
    <t>Tuesday</t>
  </si>
  <si>
    <t>Wednesday</t>
  </si>
  <si>
    <t>Thursday</t>
  </si>
  <si>
    <t>Friday</t>
  </si>
  <si>
    <t>Saturday</t>
  </si>
  <si>
    <t>Month_Lookup</t>
  </si>
  <si>
    <t>Month_code</t>
  </si>
  <si>
    <t>January</t>
  </si>
  <si>
    <t>February</t>
  </si>
  <si>
    <t>March</t>
  </si>
  <si>
    <t>April</t>
  </si>
  <si>
    <t>May</t>
  </si>
  <si>
    <t>June</t>
  </si>
  <si>
    <t>July</t>
  </si>
  <si>
    <t>August</t>
  </si>
  <si>
    <t>September</t>
  </si>
  <si>
    <t>October</t>
  </si>
  <si>
    <t>November</t>
  </si>
  <si>
    <t>December</t>
  </si>
  <si>
    <t>SUNDAY</t>
  </si>
  <si>
    <t>Clear</t>
  </si>
  <si>
    <t>Cloudy</t>
  </si>
  <si>
    <t>Light Rain</t>
  </si>
  <si>
    <t>Weather_Type</t>
  </si>
  <si>
    <t>Measure</t>
  </si>
  <si>
    <t>1. Total Rental</t>
  </si>
  <si>
    <t>Casual Rentals</t>
  </si>
  <si>
    <t>Messure</t>
  </si>
  <si>
    <t>Formula</t>
  </si>
  <si>
    <t>Total Rentals</t>
  </si>
  <si>
    <t>Total Casual Rentals</t>
  </si>
  <si>
    <t>Total Registered Rental</t>
  </si>
  <si>
    <t>Total Number Of Record</t>
  </si>
  <si>
    <t>Total Peak demand hour</t>
  </si>
  <si>
    <t>2. Descriptive Statistics</t>
  </si>
  <si>
    <t xml:space="preserve">Variable </t>
  </si>
  <si>
    <t>Average</t>
  </si>
  <si>
    <t>Minimum</t>
  </si>
  <si>
    <t>Maximum</t>
  </si>
  <si>
    <t>Sample Std Dev</t>
  </si>
  <si>
    <t xml:space="preserve">Registered Rentals </t>
  </si>
  <si>
    <t>Assumed Temperature</t>
  </si>
  <si>
    <t>Wind Speed</t>
  </si>
  <si>
    <t>BIKE SHARING DEMAND ANALYSIS -Statistical Summary &amp; Data Insight</t>
  </si>
  <si>
    <t>3. Weather-Demand Relationship</t>
  </si>
  <si>
    <t>Weather Variable</t>
  </si>
  <si>
    <t>Registered Rentals</t>
  </si>
  <si>
    <t>Total Rental</t>
  </si>
  <si>
    <t>Apparent Temperature</t>
  </si>
  <si>
    <t xml:space="preserve">4. Demand by Day Type and Holiday </t>
  </si>
  <si>
    <t>Average Rentals on Non-Holidays</t>
  </si>
  <si>
    <t>Average Rentals on Holidays</t>
  </si>
  <si>
    <t>5. Weather Condition Summary</t>
  </si>
  <si>
    <t xml:space="preserve">Weather               </t>
  </si>
  <si>
    <t xml:space="preserve">Clear </t>
  </si>
  <si>
    <t>Count of Record</t>
  </si>
  <si>
    <t>Average Rentals per Record</t>
  </si>
  <si>
    <t>Light  Rain</t>
  </si>
  <si>
    <t>Sum of Total_Rentals</t>
  </si>
  <si>
    <t>Row Labels</t>
  </si>
  <si>
    <t>Grand Total</t>
  </si>
  <si>
    <t>Column Labels</t>
  </si>
  <si>
    <t>(All)</t>
  </si>
  <si>
    <t>Sum of Casual_Rentals</t>
  </si>
  <si>
    <t>Sum of Registered_Rentals</t>
  </si>
  <si>
    <t>wewe</t>
  </si>
  <si>
    <t>Sum of Weather_Code</t>
  </si>
  <si>
    <t>Winter</t>
  </si>
  <si>
    <t>Light rain</t>
  </si>
  <si>
    <t>Spring</t>
  </si>
  <si>
    <t>Summer</t>
  </si>
  <si>
    <t>Fall</t>
  </si>
  <si>
    <t>Forecast(Total_Rentals)</t>
  </si>
  <si>
    <t>Lower Confidence Bound(Total_Rentals)</t>
  </si>
  <si>
    <t>Upper Confidence Bound(Total_Rentals)</t>
  </si>
  <si>
    <t>Forecast(Casual_Rentals)</t>
  </si>
  <si>
    <t>Lower Confidence Bound(Casual_Rentals)</t>
  </si>
  <si>
    <t>Upper Confidence Bound(Casual_Rentals)</t>
  </si>
  <si>
    <t>Forecast(Registered_Rentals)</t>
  </si>
  <si>
    <t>Lower Confidence Bound(Registered_Rentals)</t>
  </si>
  <si>
    <t>Upper Confidence Bound(Registered_Rentals)</t>
  </si>
  <si>
    <t>Forecast(Temperature)</t>
  </si>
  <si>
    <t>Lower Confidence Bound(Temperature)</t>
  </si>
  <si>
    <t>Upper Confidence Bound(Temperature)</t>
  </si>
  <si>
    <t>Forecast(Humidity)</t>
  </si>
  <si>
    <t>Lower Confidence Bound(Humidity)</t>
  </si>
  <si>
    <t>Upper Confidence Bound(Humidity)</t>
  </si>
  <si>
    <t>Forecast(Wind_Speed)</t>
  </si>
  <si>
    <t>Lower Confidence Bound(Wind_Speed)</t>
  </si>
  <si>
    <t>Upper Confidence Bound(Wind_Speed)</t>
  </si>
  <si>
    <t>Bike Rental Demand Forecast chart</t>
  </si>
  <si>
    <t>Bike Rental Demand Forecast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</si>
</sst>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0"/>
      <color rgb="FF000000"/>
      <name val="Tw Cen MT"/>
      <scheme val="minor"/>
    </font>
    <font>
      <sz val="10"/>
      <color theme="1"/>
      <name val="Tw Cen MT"/>
      <scheme val="minor"/>
    </font>
    <font>
      <sz val="8"/>
      <name val="Tw Cen MT"/>
      <scheme val="minor"/>
    </font>
    <font>
      <sz val="10"/>
      <color rgb="FFFF0000"/>
      <name val="Tw Cen MT"/>
      <family val="2"/>
      <scheme val="minor"/>
    </font>
    <font>
      <sz val="10"/>
      <color rgb="FF000000"/>
      <name val="Tw Cen MT"/>
      <family val="2"/>
      <scheme val="minor"/>
    </font>
    <font>
      <b/>
      <sz val="14"/>
      <color rgb="FF000000"/>
      <name val="Tw Cen MT"/>
      <family val="2"/>
      <scheme val="minor"/>
    </font>
    <font>
      <b/>
      <sz val="10"/>
      <color rgb="FF000000"/>
      <name val="Tw Cen MT"/>
      <family val="2"/>
      <scheme val="minor"/>
    </font>
    <font>
      <sz val="8"/>
      <name val="Tw Cen MT"/>
      <family val="2"/>
      <scheme val="minor"/>
    </font>
    <font>
      <b/>
      <sz val="11"/>
      <color rgb="FF000000"/>
      <name val="Tw Cen MT"/>
      <family val="2"/>
      <scheme val="minor"/>
    </font>
    <font>
      <b/>
      <sz val="10"/>
      <color theme="3"/>
      <name val="Tw Cen MT"/>
      <family val="2"/>
      <scheme val="minor"/>
    </font>
    <font>
      <sz val="10"/>
      <name val="Tw Cen MT"/>
      <family val="2"/>
      <scheme val="minor"/>
    </font>
    <font>
      <b/>
      <sz val="20"/>
      <color rgb="FF000000"/>
      <name val="Tw Cen MT"/>
      <family val="2"/>
      <scheme val="minor"/>
    </font>
  </fonts>
  <fills count="17">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66"/>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xf numFmtId="164" fontId="1" fillId="0" borderId="0" xfId="0" applyNumberFormat="1" applyFont="1"/>
    <xf numFmtId="22" fontId="0" fillId="0" borderId="0" xfId="0" applyNumberFormat="1"/>
    <xf numFmtId="14"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0" fontId="3" fillId="2" borderId="0" xfId="0" applyFont="1" applyFill="1"/>
    <xf numFmtId="14" fontId="3" fillId="2" borderId="0" xfId="0" applyNumberFormat="1" applyFont="1" applyFill="1"/>
    <xf numFmtId="0" fontId="0" fillId="0" borderId="0" xfId="0" applyAlignment="1">
      <alignment horizontal="center"/>
    </xf>
    <xf numFmtId="0" fontId="6" fillId="0" borderId="1" xfId="0" applyFont="1" applyBorder="1" applyAlignment="1">
      <alignment horizontal="center"/>
    </xf>
    <xf numFmtId="0" fontId="4" fillId="0" borderId="1" xfId="0" applyFont="1" applyBorder="1" applyAlignment="1">
      <alignment horizontal="center"/>
    </xf>
    <xf numFmtId="0" fontId="6" fillId="4" borderId="1" xfId="0" applyFont="1" applyFill="1" applyBorder="1" applyAlignment="1">
      <alignment horizontal="center"/>
    </xf>
    <xf numFmtId="0" fontId="6" fillId="6" borderId="1" xfId="0" applyFont="1" applyFill="1" applyBorder="1" applyAlignment="1">
      <alignment horizontal="center"/>
    </xf>
    <xf numFmtId="0" fontId="6" fillId="8" borderId="1" xfId="0" applyFont="1" applyFill="1" applyBorder="1" applyAlignment="1">
      <alignment horizontal="center"/>
    </xf>
    <xf numFmtId="0" fontId="6" fillId="9" borderId="1" xfId="0" applyFont="1" applyFill="1" applyBorder="1" applyAlignment="1">
      <alignment horizontal="center"/>
    </xf>
    <xf numFmtId="0" fontId="6" fillId="5" borderId="0" xfId="0" applyFont="1" applyFill="1"/>
    <xf numFmtId="0" fontId="0" fillId="10" borderId="0" xfId="0" applyFill="1" applyAlignment="1">
      <alignment horizontal="center" vertical="center"/>
    </xf>
    <xf numFmtId="0" fontId="8" fillId="11" borderId="0" xfId="0" applyFont="1" applyFill="1" applyAlignment="1">
      <alignment horizontal="center"/>
    </xf>
    <xf numFmtId="0" fontId="4" fillId="12" borderId="1" xfId="0" applyFont="1" applyFill="1" applyBorder="1" applyAlignment="1">
      <alignment horizontal="center"/>
    </xf>
    <xf numFmtId="0" fontId="0" fillId="12" borderId="1" xfId="0" applyFill="1" applyBorder="1" applyAlignment="1">
      <alignment horizontal="center"/>
    </xf>
    <xf numFmtId="0" fontId="6" fillId="11" borderId="0" xfId="0" applyFont="1" applyFill="1" applyAlignment="1">
      <alignment horizontal="center"/>
    </xf>
    <xf numFmtId="2" fontId="0" fillId="12" borderId="1" xfId="0" applyNumberFormat="1" applyFill="1" applyBorder="1" applyAlignment="1">
      <alignment horizontal="center"/>
    </xf>
    <xf numFmtId="0" fontId="6" fillId="11" borderId="1" xfId="0" applyFont="1" applyFill="1"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4" fillId="0" borderId="0" xfId="0" applyFont="1"/>
    <xf numFmtId="0" fontId="3" fillId="0" borderId="0" xfId="0" applyFont="1"/>
    <xf numFmtId="0" fontId="10" fillId="0" borderId="1" xfId="0" applyFont="1" applyBorder="1" applyAlignment="1">
      <alignment horizontal="center"/>
    </xf>
    <xf numFmtId="0" fontId="5" fillId="10" borderId="0" xfId="0" applyFont="1" applyFill="1" applyAlignment="1">
      <alignment horizontal="center" vertical="center"/>
    </xf>
    <xf numFmtId="0" fontId="5" fillId="13" borderId="0" xfId="0" applyFont="1" applyFill="1" applyAlignment="1">
      <alignment horizontal="center" vertical="center"/>
    </xf>
    <xf numFmtId="0" fontId="6" fillId="14" borderId="0" xfId="0" applyFont="1" applyFill="1" applyAlignment="1">
      <alignment horizontal="center"/>
    </xf>
    <xf numFmtId="0" fontId="9" fillId="14" borderId="0" xfId="0" applyFont="1" applyFill="1" applyAlignment="1">
      <alignment horizontal="center"/>
    </xf>
    <xf numFmtId="0" fontId="0" fillId="0" borderId="0" xfId="0" applyNumberFormat="1"/>
    <xf numFmtId="0" fontId="0" fillId="0" borderId="0" xfId="0" applyAlignment="1">
      <alignment horizontal="center"/>
    </xf>
    <xf numFmtId="0" fontId="0" fillId="0" borderId="0" xfId="0" applyAlignment="1">
      <alignment horizontal="right"/>
    </xf>
    <xf numFmtId="2" fontId="0" fillId="0" borderId="0" xfId="0" applyNumberFormat="1"/>
    <xf numFmtId="0" fontId="11" fillId="15" borderId="0" xfId="0" applyFont="1" applyFill="1" applyAlignment="1">
      <alignment horizontal="center" vertical="center"/>
    </xf>
    <xf numFmtId="0" fontId="0" fillId="16" borderId="0" xfId="0" applyFill="1"/>
    <xf numFmtId="0" fontId="6" fillId="15" borderId="0" xfId="0" applyFont="1" applyFill="1" applyAlignment="1">
      <alignment horizontal="center"/>
    </xf>
    <xf numFmtId="0" fontId="6" fillId="3" borderId="0" xfId="0" applyFont="1" applyFill="1" applyAlignment="1"/>
    <xf numFmtId="0" fontId="6" fillId="7" borderId="0" xfId="0" applyFont="1" applyFill="1" applyAlignment="1"/>
    <xf numFmtId="0" fontId="6" fillId="2" borderId="0" xfId="0" applyFont="1" applyFill="1" applyAlignment="1"/>
  </cellXfs>
  <cellStyles count="1">
    <cellStyle name="Normal" xfId="0" builtinId="0"/>
  </cellStyles>
  <dxfs count="74">
    <dxf>
      <numFmt numFmtId="2" formatCode="0.00"/>
    </dxf>
    <dxf>
      <numFmt numFmtId="2" formatCode="0.00"/>
    </dxf>
    <dxf>
      <numFmt numFmtId="19" formatCode="dd/mm/yyyy"/>
    </dxf>
    <dxf>
      <numFmt numFmtId="2" formatCode="0.00"/>
    </dxf>
    <dxf>
      <numFmt numFmtId="2" formatCode="0.00"/>
    </dxf>
    <dxf>
      <numFmt numFmtId="19" formatCode="dd/mm/yyyy"/>
    </dxf>
    <dxf>
      <numFmt numFmtId="2" formatCode="0.00"/>
    </dxf>
    <dxf>
      <numFmt numFmtId="2" formatCode="0.00"/>
    </dxf>
    <dxf>
      <numFmt numFmtId="19" formatCode="dd/mm/yyyy"/>
    </dxf>
    <dxf>
      <numFmt numFmtId="2" formatCode="0.00"/>
    </dxf>
    <dxf>
      <numFmt numFmtId="2" formatCode="0.00"/>
    </dxf>
    <dxf>
      <numFmt numFmtId="19" formatCode="dd/mm/yyyy"/>
    </dxf>
    <dxf>
      <numFmt numFmtId="2" formatCode="0.00"/>
    </dxf>
    <dxf>
      <numFmt numFmtId="2" formatCode="0.00"/>
    </dxf>
    <dxf>
      <numFmt numFmtId="19" formatCode="dd/mm/yyyy"/>
    </dxf>
    <dxf>
      <numFmt numFmtId="2" formatCode="0.00"/>
    </dxf>
    <dxf>
      <numFmt numFmtId="2" formatCode="0.00"/>
    </dxf>
    <dxf>
      <numFmt numFmtId="19" formatCode="dd/mm/yyyy"/>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strike val="0"/>
        <outline val="0"/>
        <shadow val="0"/>
        <u val="none"/>
        <vertAlign val="baseline"/>
        <sz val="10"/>
        <color rgb="FFFF0000"/>
        <name val="Tw Cen MT"/>
        <scheme val="minor"/>
      </font>
      <fill>
        <patternFill patternType="solid">
          <fgColor indexed="64"/>
          <bgColor theme="6" tint="0.59999389629810485"/>
        </patternFill>
      </fill>
    </dxf>
    <dxf>
      <font>
        <strike val="0"/>
        <outline val="0"/>
        <shadow val="0"/>
        <u val="none"/>
        <vertAlign val="baseline"/>
        <sz val="10"/>
        <color auto="1"/>
        <name val="Tw Cen MT"/>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strike val="0"/>
        <outline val="0"/>
        <shadow val="0"/>
        <u val="none"/>
        <vertAlign val="baseline"/>
        <sz val="10"/>
        <color rgb="FFFF0000"/>
        <name val="Tw Cen MT"/>
        <scheme val="minor"/>
      </font>
      <fill>
        <patternFill patternType="solid">
          <fgColor indexed="64"/>
          <bgColor theme="6" tint="0.59999389629810485"/>
        </patternFill>
      </fill>
    </dxf>
    <dxf>
      <numFmt numFmtId="19" formatCode="dd/mm/yyyy"/>
    </dxf>
    <dxf>
      <numFmt numFmtId="27" formatCode="dd/mm/yyyy\ hh:mm"/>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numFmt numFmtId="164" formatCode="dd\-mm\-yyyy"/>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numFmt numFmtId="27" formatCode="dd/mm/yyyy\ hh:mm"/>
    </dxf>
  </dxfs>
  <tableStyles count="0" defaultTableStyle="TableStyleMedium2" defaultPivotStyle="PivotStyleLight16"/>
  <colors>
    <mruColors>
      <color rgb="FFFFFF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Sheet13!$B$1</c:f>
              <c:strCache>
                <c:ptCount val="1"/>
                <c:pt idx="0">
                  <c:v>Total_Rentals</c:v>
                </c:pt>
              </c:strCache>
            </c:strRef>
          </c:tx>
          <c:spPr>
            <a:ln w="28575" cap="rnd">
              <a:solidFill>
                <a:schemeClr val="accent1"/>
              </a:solidFill>
              <a:round/>
            </a:ln>
            <a:effectLst/>
          </c:spPr>
          <c:marker>
            <c:symbol val="none"/>
          </c:marker>
          <c:val>
            <c:numRef>
              <c:f>Sheet13!$B$2:$B$58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170B-4D66-89FA-53B638D3B45E}"/>
            </c:ext>
          </c:extLst>
        </c:ser>
        <c:ser>
          <c:idx val="1"/>
          <c:order val="1"/>
          <c:tx>
            <c:strRef>
              <c:f>Sheet13!$C$1</c:f>
              <c:strCache>
                <c:ptCount val="1"/>
                <c:pt idx="0">
                  <c:v>Forecast(Total_Rentals)</c:v>
                </c:pt>
              </c:strCache>
            </c:strRef>
          </c:tx>
          <c:spPr>
            <a:ln w="25400" cap="rnd">
              <a:solidFill>
                <a:schemeClr val="accent2"/>
              </a:solidFill>
              <a:round/>
            </a:ln>
            <a:effectLst/>
          </c:spPr>
          <c:marker>
            <c:symbol val="none"/>
          </c:marker>
          <c:cat>
            <c:numRef>
              <c:f>Sheet13!$A$2:$A$58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Sheet13!$C$2:$C$58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170B-4D66-89FA-53B638D3B45E}"/>
            </c:ext>
          </c:extLst>
        </c:ser>
        <c:ser>
          <c:idx val="2"/>
          <c:order val="2"/>
          <c:tx>
            <c:strRef>
              <c:f>Sheet13!$D$1</c:f>
              <c:strCache>
                <c:ptCount val="1"/>
                <c:pt idx="0">
                  <c:v>Lower Confidence Bound(Total_Rentals)</c:v>
                </c:pt>
              </c:strCache>
            </c:strRef>
          </c:tx>
          <c:spPr>
            <a:ln w="12700" cap="rnd">
              <a:solidFill>
                <a:srgbClr val="FAA93A"/>
              </a:solidFill>
              <a:prstDash val="solid"/>
              <a:round/>
            </a:ln>
            <a:effectLst/>
          </c:spPr>
          <c:marker>
            <c:symbol val="none"/>
          </c:marker>
          <c:cat>
            <c:numRef>
              <c:f>Sheet13!$A$2:$A$58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Sheet13!$D$2:$D$58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170B-4D66-89FA-53B638D3B45E}"/>
            </c:ext>
          </c:extLst>
        </c:ser>
        <c:ser>
          <c:idx val="3"/>
          <c:order val="3"/>
          <c:tx>
            <c:strRef>
              <c:f>Sheet13!$E$1</c:f>
              <c:strCache>
                <c:ptCount val="1"/>
                <c:pt idx="0">
                  <c:v>Upper Confidence Bound(Total_Rentals)</c:v>
                </c:pt>
              </c:strCache>
            </c:strRef>
          </c:tx>
          <c:spPr>
            <a:ln w="12700" cap="rnd">
              <a:solidFill>
                <a:srgbClr val="FAA93A"/>
              </a:solidFill>
              <a:prstDash val="solid"/>
              <a:round/>
            </a:ln>
            <a:effectLst/>
          </c:spPr>
          <c:marker>
            <c:symbol val="none"/>
          </c:marker>
          <c:cat>
            <c:numRef>
              <c:f>Sheet13!$A$2:$A$58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Sheet13!$E$2:$E$58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170B-4D66-89FA-53B638D3B45E}"/>
            </c:ext>
          </c:extLst>
        </c:ser>
        <c:dLbls>
          <c:showLegendKey val="0"/>
          <c:showVal val="0"/>
          <c:showCatName val="0"/>
          <c:showSerName val="0"/>
          <c:showPercent val="0"/>
          <c:showBubbleSize val="0"/>
        </c:dLbls>
        <c:smooth val="0"/>
        <c:axId val="892919551"/>
        <c:axId val="766041775"/>
      </c:lineChart>
      <c:catAx>
        <c:axId val="89291955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41775"/>
        <c:crosses val="autoZero"/>
        <c:auto val="1"/>
        <c:lblAlgn val="ctr"/>
        <c:lblOffset val="100"/>
        <c:noMultiLvlLbl val="0"/>
      </c:catAx>
      <c:valAx>
        <c:axId val="7660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19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Sheet14!$B$1</c:f>
              <c:strCache>
                <c:ptCount val="1"/>
                <c:pt idx="0">
                  <c:v>Casual_Rentals</c:v>
                </c:pt>
              </c:strCache>
            </c:strRef>
          </c:tx>
          <c:spPr>
            <a:ln w="28575" cap="rnd">
              <a:solidFill>
                <a:schemeClr val="accent1"/>
              </a:solidFill>
              <a:round/>
            </a:ln>
            <a:effectLst/>
          </c:spPr>
          <c:marker>
            <c:symbol val="none"/>
          </c:marker>
          <c:val>
            <c:numRef>
              <c:f>Sheet14!$B$2:$B$60</c:f>
              <c:numCache>
                <c:formatCode>General</c:formatCode>
                <c:ptCount val="59"/>
                <c:pt idx="0">
                  <c:v>13.791666666666666</c:v>
                </c:pt>
                <c:pt idx="1">
                  <c:v>5.6956521739130439</c:v>
                </c:pt>
                <c:pt idx="2">
                  <c:v>5.4545454545454541</c:v>
                </c:pt>
                <c:pt idx="3">
                  <c:v>4.6956521739130439</c:v>
                </c:pt>
                <c:pt idx="4">
                  <c:v>3.5652173913043477</c:v>
                </c:pt>
                <c:pt idx="5">
                  <c:v>3.8260869565217392</c:v>
                </c:pt>
                <c:pt idx="6">
                  <c:v>6.4347826086956523</c:v>
                </c:pt>
                <c:pt idx="7">
                  <c:v>2.8333333333333335</c:v>
                </c:pt>
                <c:pt idx="8">
                  <c:v>2.25</c:v>
                </c:pt>
                <c:pt idx="9">
                  <c:v>1.7083333333333333</c:v>
                </c:pt>
                <c:pt idx="10">
                  <c:v>1.9545454545454546</c:v>
                </c:pt>
                <c:pt idx="11">
                  <c:v>1.1363636363636365</c:v>
                </c:pt>
                <c:pt idx="12">
                  <c:v>1.5833333333333333</c:v>
                </c:pt>
                <c:pt idx="13">
                  <c:v>2.347826086956522</c:v>
                </c:pt>
                <c:pt idx="14">
                  <c:v>9.25</c:v>
                </c:pt>
                <c:pt idx="15">
                  <c:v>10.458333333333334</c:v>
                </c:pt>
                <c:pt idx="16">
                  <c:v>4.875</c:v>
                </c:pt>
                <c:pt idx="17">
                  <c:v>0.75</c:v>
                </c:pt>
                <c:pt idx="18">
                  <c:v>3.3913043478260869</c:v>
                </c:pt>
                <c:pt idx="19">
                  <c:v>3.4583333333333335</c:v>
                </c:pt>
                <c:pt idx="20">
                  <c:v>3.125</c:v>
                </c:pt>
                <c:pt idx="21">
                  <c:v>4.0434782608695654</c:v>
                </c:pt>
                <c:pt idx="22">
                  <c:v>6.5217391304347823</c:v>
                </c:pt>
                <c:pt idx="23">
                  <c:v>3.7391304347826089</c:v>
                </c:pt>
                <c:pt idx="24">
                  <c:v>8.0869565217391308</c:v>
                </c:pt>
                <c:pt idx="25">
                  <c:v>2.125</c:v>
                </c:pt>
                <c:pt idx="26">
                  <c:v>1.875</c:v>
                </c:pt>
                <c:pt idx="27">
                  <c:v>1.6521739130434783</c:v>
                </c:pt>
                <c:pt idx="28">
                  <c:v>5.3478260869565215</c:v>
                </c:pt>
                <c:pt idx="29">
                  <c:v>6.0869565217391308</c:v>
                </c:pt>
                <c:pt idx="30">
                  <c:v>1.75</c:v>
                </c:pt>
                <c:pt idx="31">
                  <c:v>2.0434782608695654</c:v>
                </c:pt>
                <c:pt idx="32">
                  <c:v>3</c:v>
                </c:pt>
                <c:pt idx="33">
                  <c:v>2.652173913043478</c:v>
                </c:pt>
                <c:pt idx="34">
                  <c:v>3.8260869565217392</c:v>
                </c:pt>
                <c:pt idx="35">
                  <c:v>4.166666666666667</c:v>
                </c:pt>
                <c:pt idx="36">
                  <c:v>14.75</c:v>
                </c:pt>
                <c:pt idx="37">
                  <c:v>5</c:v>
                </c:pt>
                <c:pt idx="38">
                  <c:v>2.6666666666666665</c:v>
                </c:pt>
                <c:pt idx="39">
                  <c:v>2.3043478260869565</c:v>
                </c:pt>
                <c:pt idx="40">
                  <c:v>2.0434782608695654</c:v>
                </c:pt>
                <c:pt idx="41">
                  <c:v>6.7727272727272725</c:v>
                </c:pt>
                <c:pt idx="42">
                  <c:v>12</c:v>
                </c:pt>
                <c:pt idx="43">
                  <c:v>17.260869565217391</c:v>
                </c:pt>
                <c:pt idx="44">
                  <c:v>1</c:v>
                </c:pt>
              </c:numCache>
            </c:numRef>
          </c:val>
          <c:smooth val="0"/>
          <c:extLst>
            <c:ext xmlns:c16="http://schemas.microsoft.com/office/drawing/2014/chart" uri="{C3380CC4-5D6E-409C-BE32-E72D297353CC}">
              <c16:uniqueId val="{00000000-8DC4-485A-9EB2-D03DA8F94F58}"/>
            </c:ext>
          </c:extLst>
        </c:ser>
        <c:ser>
          <c:idx val="1"/>
          <c:order val="1"/>
          <c:tx>
            <c:strRef>
              <c:f>Sheet14!$C$1</c:f>
              <c:strCache>
                <c:ptCount val="1"/>
                <c:pt idx="0">
                  <c:v>Forecast(Casual_Rentals)</c:v>
                </c:pt>
              </c:strCache>
            </c:strRef>
          </c:tx>
          <c:spPr>
            <a:ln w="25400" cap="rnd">
              <a:solidFill>
                <a:schemeClr val="accent2"/>
              </a:solidFill>
              <a:round/>
            </a:ln>
            <a:effectLst/>
          </c:spPr>
          <c:marker>
            <c:symbol val="none"/>
          </c:marker>
          <c:cat>
            <c:numRef>
              <c:f>Sheet14!$A$2:$A$60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Sheet14!$C$2:$C$60</c:f>
              <c:numCache>
                <c:formatCode>General</c:formatCode>
                <c:ptCount val="59"/>
                <c:pt idx="44">
                  <c:v>1</c:v>
                </c:pt>
                <c:pt idx="45">
                  <c:v>4.8565291352862721</c:v>
                </c:pt>
                <c:pt idx="46">
                  <c:v>4.9858122840924839</c:v>
                </c:pt>
                <c:pt idx="47">
                  <c:v>5.2999640566995723</c:v>
                </c:pt>
                <c:pt idx="48">
                  <c:v>6.2511965261380391</c:v>
                </c:pt>
                <c:pt idx="49">
                  <c:v>7.6676802572171017</c:v>
                </c:pt>
                <c:pt idx="50">
                  <c:v>8.7400881986367693</c:v>
                </c:pt>
                <c:pt idx="51">
                  <c:v>6.3030619770642149</c:v>
                </c:pt>
                <c:pt idx="52">
                  <c:v>4.9656241862848125</c:v>
                </c:pt>
                <c:pt idx="53">
                  <c:v>5.0949073350910226</c:v>
                </c:pt>
                <c:pt idx="54">
                  <c:v>5.4090591076981127</c:v>
                </c:pt>
                <c:pt idx="55">
                  <c:v>6.3602915771365787</c:v>
                </c:pt>
                <c:pt idx="56">
                  <c:v>7.7767753082156421</c:v>
                </c:pt>
                <c:pt idx="57">
                  <c:v>8.849183249635308</c:v>
                </c:pt>
                <c:pt idx="58">
                  <c:v>6.4121570280627553</c:v>
                </c:pt>
              </c:numCache>
            </c:numRef>
          </c:val>
          <c:smooth val="0"/>
          <c:extLst>
            <c:ext xmlns:c16="http://schemas.microsoft.com/office/drawing/2014/chart" uri="{C3380CC4-5D6E-409C-BE32-E72D297353CC}">
              <c16:uniqueId val="{00000001-8DC4-485A-9EB2-D03DA8F94F58}"/>
            </c:ext>
          </c:extLst>
        </c:ser>
        <c:ser>
          <c:idx val="2"/>
          <c:order val="2"/>
          <c:tx>
            <c:strRef>
              <c:f>Sheet14!$D$1</c:f>
              <c:strCache>
                <c:ptCount val="1"/>
                <c:pt idx="0">
                  <c:v>Lower Confidence Bound(Casual_Rentals)</c:v>
                </c:pt>
              </c:strCache>
            </c:strRef>
          </c:tx>
          <c:spPr>
            <a:ln w="12700" cap="rnd">
              <a:solidFill>
                <a:srgbClr val="FAA93A"/>
              </a:solidFill>
              <a:prstDash val="solid"/>
              <a:round/>
            </a:ln>
            <a:effectLst/>
          </c:spPr>
          <c:marker>
            <c:symbol val="none"/>
          </c:marker>
          <c:cat>
            <c:numRef>
              <c:f>Sheet14!$A$2:$A$60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Sheet14!$D$2:$D$60</c:f>
              <c:numCache>
                <c:formatCode>General</c:formatCode>
                <c:ptCount val="59"/>
                <c:pt idx="44" formatCode="0.00">
                  <c:v>1</c:v>
                </c:pt>
                <c:pt idx="45" formatCode="0.00">
                  <c:v>-1.9648029938527323</c:v>
                </c:pt>
                <c:pt idx="46" formatCode="0.00">
                  <c:v>-2.6467798238581421</c:v>
                </c:pt>
                <c:pt idx="47" formatCode="0.00">
                  <c:v>-3.0683760284996673</c:v>
                </c:pt>
                <c:pt idx="48" formatCode="0.00">
                  <c:v>-2.7958264959822641</c:v>
                </c:pt>
                <c:pt idx="49" formatCode="0.00">
                  <c:v>-2.0129749216001525</c:v>
                </c:pt>
                <c:pt idx="50" formatCode="0.00">
                  <c:v>-1.5374886669408383</c:v>
                </c:pt>
                <c:pt idx="51" formatCode="0.00">
                  <c:v>-4.5407944971797614</c:v>
                </c:pt>
                <c:pt idx="52" formatCode="0.00">
                  <c:v>-6.4205257496016168</c:v>
                </c:pt>
                <c:pt idx="53" formatCode="0.00">
                  <c:v>-6.8088566700869233</c:v>
                </c:pt>
                <c:pt idx="54" formatCode="0.00">
                  <c:v>-6.9926423591304587</c:v>
                </c:pt>
                <c:pt idx="55" formatCode="0.00">
                  <c:v>-6.5219562378891105</c:v>
                </c:pt>
                <c:pt idx="56" formatCode="0.00">
                  <c:v>-5.5705097729648294</c:v>
                </c:pt>
                <c:pt idx="57" formatCode="0.00">
                  <c:v>-4.9492015524053947</c:v>
                </c:pt>
                <c:pt idx="58" formatCode="0.00">
                  <c:v>-7.8247181259003957</c:v>
                </c:pt>
              </c:numCache>
            </c:numRef>
          </c:val>
          <c:smooth val="0"/>
          <c:extLst>
            <c:ext xmlns:c16="http://schemas.microsoft.com/office/drawing/2014/chart" uri="{C3380CC4-5D6E-409C-BE32-E72D297353CC}">
              <c16:uniqueId val="{00000002-8DC4-485A-9EB2-D03DA8F94F58}"/>
            </c:ext>
          </c:extLst>
        </c:ser>
        <c:ser>
          <c:idx val="3"/>
          <c:order val="3"/>
          <c:tx>
            <c:strRef>
              <c:f>Sheet14!$E$1</c:f>
              <c:strCache>
                <c:ptCount val="1"/>
                <c:pt idx="0">
                  <c:v>Upper Confidence Bound(Casual_Rentals)</c:v>
                </c:pt>
              </c:strCache>
            </c:strRef>
          </c:tx>
          <c:spPr>
            <a:ln w="12700" cap="rnd">
              <a:solidFill>
                <a:srgbClr val="FAA93A"/>
              </a:solidFill>
              <a:prstDash val="solid"/>
              <a:round/>
            </a:ln>
            <a:effectLst/>
          </c:spPr>
          <c:marker>
            <c:symbol val="none"/>
          </c:marker>
          <c:cat>
            <c:numRef>
              <c:f>Sheet14!$A$2:$A$60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Sheet14!$E$2:$E$60</c:f>
              <c:numCache>
                <c:formatCode>General</c:formatCode>
                <c:ptCount val="59"/>
                <c:pt idx="44" formatCode="0.00">
                  <c:v>1</c:v>
                </c:pt>
                <c:pt idx="45" formatCode="0.00">
                  <c:v>11.677861264425276</c:v>
                </c:pt>
                <c:pt idx="46" formatCode="0.00">
                  <c:v>12.618404392043111</c:v>
                </c:pt>
                <c:pt idx="47" formatCode="0.00">
                  <c:v>13.668304141898812</c:v>
                </c:pt>
                <c:pt idx="48" formatCode="0.00">
                  <c:v>15.298219548258341</c:v>
                </c:pt>
                <c:pt idx="49" formatCode="0.00">
                  <c:v>17.348335436034354</c:v>
                </c:pt>
                <c:pt idx="50" formatCode="0.00">
                  <c:v>19.017665064214377</c:v>
                </c:pt>
                <c:pt idx="51" formatCode="0.00">
                  <c:v>17.146918451308192</c:v>
                </c:pt>
                <c:pt idx="52" formatCode="0.00">
                  <c:v>16.351774122171243</c:v>
                </c:pt>
                <c:pt idx="53" formatCode="0.00">
                  <c:v>16.99867134026897</c:v>
                </c:pt>
                <c:pt idx="54" formatCode="0.00">
                  <c:v>17.810760574526682</c:v>
                </c:pt>
                <c:pt idx="55" formatCode="0.00">
                  <c:v>19.242539392162268</c:v>
                </c:pt>
                <c:pt idx="56" formatCode="0.00">
                  <c:v>21.124060389396114</c:v>
                </c:pt>
                <c:pt idx="57" formatCode="0.00">
                  <c:v>22.647568051676011</c:v>
                </c:pt>
                <c:pt idx="58" formatCode="0.00">
                  <c:v>20.649032182025906</c:v>
                </c:pt>
              </c:numCache>
            </c:numRef>
          </c:val>
          <c:smooth val="0"/>
          <c:extLst>
            <c:ext xmlns:c16="http://schemas.microsoft.com/office/drawing/2014/chart" uri="{C3380CC4-5D6E-409C-BE32-E72D297353CC}">
              <c16:uniqueId val="{00000003-8DC4-485A-9EB2-D03DA8F94F58}"/>
            </c:ext>
          </c:extLst>
        </c:ser>
        <c:dLbls>
          <c:showLegendKey val="0"/>
          <c:showVal val="0"/>
          <c:showCatName val="0"/>
          <c:showSerName val="0"/>
          <c:showPercent val="0"/>
          <c:showBubbleSize val="0"/>
        </c:dLbls>
        <c:smooth val="0"/>
        <c:axId val="2136195871"/>
        <c:axId val="766117135"/>
      </c:lineChart>
      <c:catAx>
        <c:axId val="21361958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17135"/>
        <c:crosses val="autoZero"/>
        <c:auto val="1"/>
        <c:lblAlgn val="ctr"/>
        <c:lblOffset val="100"/>
        <c:noMultiLvlLbl val="0"/>
      </c:catAx>
      <c:valAx>
        <c:axId val="76611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195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Sheet15!$B$1</c:f>
              <c:strCache>
                <c:ptCount val="1"/>
                <c:pt idx="0">
                  <c:v>Registered_Rentals</c:v>
                </c:pt>
              </c:strCache>
            </c:strRef>
          </c:tx>
          <c:spPr>
            <a:ln w="28575" cap="rnd">
              <a:solidFill>
                <a:schemeClr val="accent1"/>
              </a:solidFill>
              <a:round/>
            </a:ln>
            <a:effectLst/>
          </c:spPr>
          <c:marker>
            <c:symbol val="none"/>
          </c:marker>
          <c:val>
            <c:numRef>
              <c:f>Sheet15!$B$2:$B$60</c:f>
              <c:numCache>
                <c:formatCode>General</c:formatCode>
                <c:ptCount val="59"/>
                <c:pt idx="0">
                  <c:v>27.25</c:v>
                </c:pt>
                <c:pt idx="1">
                  <c:v>29.130434782608695</c:v>
                </c:pt>
                <c:pt idx="2">
                  <c:v>55.863636363636367</c:v>
                </c:pt>
                <c:pt idx="3">
                  <c:v>63.217391304347828</c:v>
                </c:pt>
                <c:pt idx="4">
                  <c:v>66</c:v>
                </c:pt>
                <c:pt idx="5">
                  <c:v>66</c:v>
                </c:pt>
                <c:pt idx="6">
                  <c:v>59.217391304347828</c:v>
                </c:pt>
                <c:pt idx="7">
                  <c:v>37.125</c:v>
                </c:pt>
                <c:pt idx="8">
                  <c:v>32</c:v>
                </c:pt>
                <c:pt idx="9">
                  <c:v>53.333333333333336</c:v>
                </c:pt>
                <c:pt idx="10">
                  <c:v>55.454545454545453</c:v>
                </c:pt>
                <c:pt idx="11">
                  <c:v>51.68181818181818</c:v>
                </c:pt>
                <c:pt idx="12">
                  <c:v>57</c:v>
                </c:pt>
                <c:pt idx="13">
                  <c:v>59.434782608695649</c:v>
                </c:pt>
                <c:pt idx="14">
                  <c:v>42.75</c:v>
                </c:pt>
                <c:pt idx="15">
                  <c:v>39.708333333333336</c:v>
                </c:pt>
                <c:pt idx="16">
                  <c:v>36.791666666666664</c:v>
                </c:pt>
                <c:pt idx="17">
                  <c:v>56.166666666666664</c:v>
                </c:pt>
                <c:pt idx="18">
                  <c:v>68.347826086956516</c:v>
                </c:pt>
                <c:pt idx="19">
                  <c:v>76.833333333333329</c:v>
                </c:pt>
                <c:pt idx="20">
                  <c:v>61.166666666666664</c:v>
                </c:pt>
                <c:pt idx="21">
                  <c:v>38.608695652173914</c:v>
                </c:pt>
                <c:pt idx="22">
                  <c:v>36.347826086956523</c:v>
                </c:pt>
                <c:pt idx="23">
                  <c:v>57.826086956521742</c:v>
                </c:pt>
                <c:pt idx="24">
                  <c:v>78.217391304347828</c:v>
                </c:pt>
                <c:pt idx="25">
                  <c:v>29.5</c:v>
                </c:pt>
                <c:pt idx="26">
                  <c:v>52</c:v>
                </c:pt>
                <c:pt idx="27">
                  <c:v>49.086956521739133</c:v>
                </c:pt>
                <c:pt idx="28">
                  <c:v>42.391304347826086</c:v>
                </c:pt>
                <c:pt idx="29">
                  <c:v>41.565217391304351</c:v>
                </c:pt>
                <c:pt idx="30">
                  <c:v>60.791666666666664</c:v>
                </c:pt>
                <c:pt idx="31">
                  <c:v>57.086956521739133</c:v>
                </c:pt>
                <c:pt idx="32">
                  <c:v>60.583333333333336</c:v>
                </c:pt>
                <c:pt idx="33">
                  <c:v>64.739130434782609</c:v>
                </c:pt>
                <c:pt idx="34">
                  <c:v>70.434782608695656</c:v>
                </c:pt>
                <c:pt idx="35">
                  <c:v>37.708333333333336</c:v>
                </c:pt>
                <c:pt idx="36">
                  <c:v>52.875</c:v>
                </c:pt>
                <c:pt idx="37">
                  <c:v>66.333333333333329</c:v>
                </c:pt>
                <c:pt idx="38">
                  <c:v>61.083333333333336</c:v>
                </c:pt>
                <c:pt idx="39">
                  <c:v>67.478260869565219</c:v>
                </c:pt>
                <c:pt idx="40">
                  <c:v>64.826086956521735</c:v>
                </c:pt>
                <c:pt idx="41">
                  <c:v>72.590909090909093</c:v>
                </c:pt>
                <c:pt idx="42">
                  <c:v>49.333333333333336</c:v>
                </c:pt>
                <c:pt idx="43">
                  <c:v>51.826086956521742</c:v>
                </c:pt>
                <c:pt idx="44">
                  <c:v>17.875</c:v>
                </c:pt>
              </c:numCache>
            </c:numRef>
          </c:val>
          <c:smooth val="0"/>
          <c:extLst>
            <c:ext xmlns:c16="http://schemas.microsoft.com/office/drawing/2014/chart" uri="{C3380CC4-5D6E-409C-BE32-E72D297353CC}">
              <c16:uniqueId val="{00000000-ECB0-4975-A5EF-581AC14CE500}"/>
            </c:ext>
          </c:extLst>
        </c:ser>
        <c:ser>
          <c:idx val="1"/>
          <c:order val="1"/>
          <c:tx>
            <c:strRef>
              <c:f>Sheet15!$C$1</c:f>
              <c:strCache>
                <c:ptCount val="1"/>
                <c:pt idx="0">
                  <c:v>Forecast(Registered_Rentals)</c:v>
                </c:pt>
              </c:strCache>
            </c:strRef>
          </c:tx>
          <c:spPr>
            <a:ln w="25400" cap="rnd">
              <a:solidFill>
                <a:schemeClr val="accent2"/>
              </a:solidFill>
              <a:round/>
            </a:ln>
            <a:effectLst/>
          </c:spPr>
          <c:marker>
            <c:symbol val="none"/>
          </c:marker>
          <c:cat>
            <c:numRef>
              <c:f>Sheet15!$A$2:$A$60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Sheet15!$C$2:$C$60</c:f>
              <c:numCache>
                <c:formatCode>General</c:formatCode>
                <c:ptCount val="59"/>
                <c:pt idx="44">
                  <c:v>17.875</c:v>
                </c:pt>
                <c:pt idx="45">
                  <c:v>62.263210337816645</c:v>
                </c:pt>
                <c:pt idx="46">
                  <c:v>65.743016796662502</c:v>
                </c:pt>
                <c:pt idx="47">
                  <c:v>70.334537753982971</c:v>
                </c:pt>
                <c:pt idx="48">
                  <c:v>63.50128361457493</c:v>
                </c:pt>
                <c:pt idx="49">
                  <c:v>43.905158501825994</c:v>
                </c:pt>
                <c:pt idx="50">
                  <c:v>40.807977773729228</c:v>
                </c:pt>
                <c:pt idx="51">
                  <c:v>54.228588031677255</c:v>
                </c:pt>
                <c:pt idx="52">
                  <c:v>63.668219565596708</c:v>
                </c:pt>
                <c:pt idx="53">
                  <c:v>67.148026024442558</c:v>
                </c:pt>
                <c:pt idx="54">
                  <c:v>71.739546981763027</c:v>
                </c:pt>
                <c:pt idx="55">
                  <c:v>64.906292842354986</c:v>
                </c:pt>
                <c:pt idx="56">
                  <c:v>45.31016772960605</c:v>
                </c:pt>
                <c:pt idx="57">
                  <c:v>42.212987001509291</c:v>
                </c:pt>
                <c:pt idx="58">
                  <c:v>55.633597259457318</c:v>
                </c:pt>
              </c:numCache>
            </c:numRef>
          </c:val>
          <c:smooth val="0"/>
          <c:extLst>
            <c:ext xmlns:c16="http://schemas.microsoft.com/office/drawing/2014/chart" uri="{C3380CC4-5D6E-409C-BE32-E72D297353CC}">
              <c16:uniqueId val="{00000001-ECB0-4975-A5EF-581AC14CE500}"/>
            </c:ext>
          </c:extLst>
        </c:ser>
        <c:ser>
          <c:idx val="2"/>
          <c:order val="2"/>
          <c:tx>
            <c:strRef>
              <c:f>Sheet15!$D$1</c:f>
              <c:strCache>
                <c:ptCount val="1"/>
                <c:pt idx="0">
                  <c:v>Lower Confidence Bound(Registered_Rentals)</c:v>
                </c:pt>
              </c:strCache>
            </c:strRef>
          </c:tx>
          <c:spPr>
            <a:ln w="12700" cap="rnd">
              <a:solidFill>
                <a:srgbClr val="FAA93A"/>
              </a:solidFill>
              <a:prstDash val="solid"/>
              <a:round/>
            </a:ln>
            <a:effectLst/>
          </c:spPr>
          <c:marker>
            <c:symbol val="none"/>
          </c:marker>
          <c:cat>
            <c:numRef>
              <c:f>Sheet15!$A$2:$A$60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Sheet15!$D$2:$D$60</c:f>
              <c:numCache>
                <c:formatCode>General</c:formatCode>
                <c:ptCount val="59"/>
                <c:pt idx="44" formatCode="0.00">
                  <c:v>17.875</c:v>
                </c:pt>
                <c:pt idx="45" formatCode="0.00">
                  <c:v>39.903506226854297</c:v>
                </c:pt>
                <c:pt idx="46" formatCode="0.00">
                  <c:v>43.20371414134226</c:v>
                </c:pt>
                <c:pt idx="47" formatCode="0.00">
                  <c:v>47.614250578854936</c:v>
                </c:pt>
                <c:pt idx="48" formatCode="0.00">
                  <c:v>40.598636971904845</c:v>
                </c:pt>
                <c:pt idx="49" formatCode="0.00">
                  <c:v>20.818788370143952</c:v>
                </c:pt>
                <c:pt idx="50" formatCode="0.00">
                  <c:v>17.536530953923123</c:v>
                </c:pt>
                <c:pt idx="51" formatCode="0.00">
                  <c:v>30.770722040887037</c:v>
                </c:pt>
                <c:pt idx="52" formatCode="0.00">
                  <c:v>40.019780010640453</c:v>
                </c:pt>
                <c:pt idx="53" formatCode="0.00">
                  <c:v>43.310536434996131</c:v>
                </c:pt>
                <c:pt idx="54" formatCode="0.00">
                  <c:v>47.711696167916045</c:v>
                </c:pt>
                <c:pt idx="55" formatCode="0.00">
                  <c:v>40.686779888669967</c:v>
                </c:pt>
                <c:pt idx="56" formatCode="0.00">
                  <c:v>20.897701881531816</c:v>
                </c:pt>
                <c:pt idx="57" formatCode="0.00">
                  <c:v>17.606287550866881</c:v>
                </c:pt>
                <c:pt idx="58" formatCode="0.00">
                  <c:v>30.831393429172053</c:v>
                </c:pt>
              </c:numCache>
            </c:numRef>
          </c:val>
          <c:smooth val="0"/>
          <c:extLst>
            <c:ext xmlns:c16="http://schemas.microsoft.com/office/drawing/2014/chart" uri="{C3380CC4-5D6E-409C-BE32-E72D297353CC}">
              <c16:uniqueId val="{00000002-ECB0-4975-A5EF-581AC14CE500}"/>
            </c:ext>
          </c:extLst>
        </c:ser>
        <c:ser>
          <c:idx val="3"/>
          <c:order val="3"/>
          <c:tx>
            <c:strRef>
              <c:f>Sheet15!$E$1</c:f>
              <c:strCache>
                <c:ptCount val="1"/>
                <c:pt idx="0">
                  <c:v>Upper Confidence Bound(Registered_Rentals)</c:v>
                </c:pt>
              </c:strCache>
            </c:strRef>
          </c:tx>
          <c:spPr>
            <a:ln w="12700" cap="rnd">
              <a:solidFill>
                <a:srgbClr val="FAA93A"/>
              </a:solidFill>
              <a:prstDash val="solid"/>
              <a:round/>
            </a:ln>
            <a:effectLst/>
          </c:spPr>
          <c:marker>
            <c:symbol val="none"/>
          </c:marker>
          <c:cat>
            <c:numRef>
              <c:f>Sheet15!$A$2:$A$60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Sheet15!$E$2:$E$60</c:f>
              <c:numCache>
                <c:formatCode>General</c:formatCode>
                <c:ptCount val="59"/>
                <c:pt idx="44" formatCode="0.00">
                  <c:v>17.875</c:v>
                </c:pt>
                <c:pt idx="45" formatCode="0.00">
                  <c:v>84.622914448778999</c:v>
                </c:pt>
                <c:pt idx="46" formatCode="0.00">
                  <c:v>88.282319451982744</c:v>
                </c:pt>
                <c:pt idx="47" formatCode="0.00">
                  <c:v>93.054824929111007</c:v>
                </c:pt>
                <c:pt idx="48" formatCode="0.00">
                  <c:v>86.403930257245008</c:v>
                </c:pt>
                <c:pt idx="49" formatCode="0.00">
                  <c:v>66.99152863350804</c:v>
                </c:pt>
                <c:pt idx="50" formatCode="0.00">
                  <c:v>64.079424593535336</c:v>
                </c:pt>
                <c:pt idx="51" formatCode="0.00">
                  <c:v>77.686454022467473</c:v>
                </c:pt>
                <c:pt idx="52" formatCode="0.00">
                  <c:v>87.31665912055297</c:v>
                </c:pt>
                <c:pt idx="53" formatCode="0.00">
                  <c:v>90.985515613888992</c:v>
                </c:pt>
                <c:pt idx="54" formatCode="0.00">
                  <c:v>95.767397795610009</c:v>
                </c:pt>
                <c:pt idx="55" formatCode="0.00">
                  <c:v>89.125805796039998</c:v>
                </c:pt>
                <c:pt idx="56" formatCode="0.00">
                  <c:v>69.722633577680284</c:v>
                </c:pt>
                <c:pt idx="57" formatCode="0.00">
                  <c:v>66.8196864521517</c:v>
                </c:pt>
                <c:pt idx="58" formatCode="0.00">
                  <c:v>80.435801089742583</c:v>
                </c:pt>
              </c:numCache>
            </c:numRef>
          </c:val>
          <c:smooth val="0"/>
          <c:extLst>
            <c:ext xmlns:c16="http://schemas.microsoft.com/office/drawing/2014/chart" uri="{C3380CC4-5D6E-409C-BE32-E72D297353CC}">
              <c16:uniqueId val="{00000003-ECB0-4975-A5EF-581AC14CE500}"/>
            </c:ext>
          </c:extLst>
        </c:ser>
        <c:dLbls>
          <c:showLegendKey val="0"/>
          <c:showVal val="0"/>
          <c:showCatName val="0"/>
          <c:showSerName val="0"/>
          <c:showPercent val="0"/>
          <c:showBubbleSize val="0"/>
        </c:dLbls>
        <c:smooth val="0"/>
        <c:axId val="807819343"/>
        <c:axId val="765904975"/>
      </c:lineChart>
      <c:catAx>
        <c:axId val="80781934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04975"/>
        <c:crosses val="autoZero"/>
        <c:auto val="1"/>
        <c:lblAlgn val="ctr"/>
        <c:lblOffset val="100"/>
        <c:noMultiLvlLbl val="0"/>
      </c:catAx>
      <c:valAx>
        <c:axId val="76590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1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Sheet16!$B$1</c:f>
              <c:strCache>
                <c:ptCount val="1"/>
                <c:pt idx="0">
                  <c:v>Wind_Speed</c:v>
                </c:pt>
              </c:strCache>
            </c:strRef>
          </c:tx>
          <c:spPr>
            <a:ln w="28575" cap="rnd">
              <a:solidFill>
                <a:schemeClr val="accent1"/>
              </a:solidFill>
              <a:round/>
            </a:ln>
            <a:effectLst/>
          </c:spPr>
          <c:marker>
            <c:symbol val="none"/>
          </c:marker>
          <c:val>
            <c:numRef>
              <c:f>Sheet16!$B$2:$B$58</c:f>
              <c:numCache>
                <c:formatCode>General</c:formatCode>
                <c:ptCount val="57"/>
                <c:pt idx="0">
                  <c:v>0.16044583333333332</c:v>
                </c:pt>
                <c:pt idx="1">
                  <c:v>0.24853913043478257</c:v>
                </c:pt>
                <c:pt idx="2">
                  <c:v>0.2483090909090909</c:v>
                </c:pt>
                <c:pt idx="3">
                  <c:v>0.16029565217391301</c:v>
                </c:pt>
                <c:pt idx="4">
                  <c:v>0.18690000000000001</c:v>
                </c:pt>
                <c:pt idx="5">
                  <c:v>8.9565217391304353E-2</c:v>
                </c:pt>
                <c:pt idx="6">
                  <c:v>0.16872608695652175</c:v>
                </c:pt>
                <c:pt idx="7">
                  <c:v>0.26680416666666668</c:v>
                </c:pt>
                <c:pt idx="8">
                  <c:v>0.36194999999999999</c:v>
                </c:pt>
                <c:pt idx="9">
                  <c:v>0.22326666666666664</c:v>
                </c:pt>
                <c:pt idx="10">
                  <c:v>0.12213181818181819</c:v>
                </c:pt>
                <c:pt idx="11">
                  <c:v>0.30462727272727264</c:v>
                </c:pt>
                <c:pt idx="12">
                  <c:v>0.30099999999999999</c:v>
                </c:pt>
                <c:pt idx="13">
                  <c:v>0.12654782608695653</c:v>
                </c:pt>
                <c:pt idx="14">
                  <c:v>0.15796250000000001</c:v>
                </c:pt>
                <c:pt idx="15">
                  <c:v>0.18843333333333331</c:v>
                </c:pt>
                <c:pt idx="16">
                  <c:v>0.19401666666666664</c:v>
                </c:pt>
                <c:pt idx="17">
                  <c:v>0.14677500000000002</c:v>
                </c:pt>
                <c:pt idx="18">
                  <c:v>0.20831739130434773</c:v>
                </c:pt>
                <c:pt idx="19">
                  <c:v>0.19590416666666666</c:v>
                </c:pt>
                <c:pt idx="20">
                  <c:v>0.35324166666666668</c:v>
                </c:pt>
                <c:pt idx="21">
                  <c:v>0.17196956521739129</c:v>
                </c:pt>
                <c:pt idx="22">
                  <c:v>0.24659999999999993</c:v>
                </c:pt>
                <c:pt idx="23">
                  <c:v>0.15833043478260869</c:v>
                </c:pt>
                <c:pt idx="24">
                  <c:v>0.12979565217391303</c:v>
                </c:pt>
                <c:pt idx="25">
                  <c:v>0.29384999999999989</c:v>
                </c:pt>
                <c:pt idx="26">
                  <c:v>0.11383750000000001</c:v>
                </c:pt>
                <c:pt idx="27">
                  <c:v>0.12330000000000001</c:v>
                </c:pt>
                <c:pt idx="28">
                  <c:v>0.14536521739130434</c:v>
                </c:pt>
                <c:pt idx="29">
                  <c:v>7.398260869565218E-2</c:v>
                </c:pt>
                <c:pt idx="30">
                  <c:v>0.18719166666666665</c:v>
                </c:pt>
                <c:pt idx="31">
                  <c:v>5.321304347826087E-2</c:v>
                </c:pt>
                <c:pt idx="32">
                  <c:v>0.26430833333333331</c:v>
                </c:pt>
                <c:pt idx="33">
                  <c:v>0.27775217391304352</c:v>
                </c:pt>
                <c:pt idx="34">
                  <c:v>0.12783913043478262</c:v>
                </c:pt>
                <c:pt idx="35">
                  <c:v>0.16107916666666669</c:v>
                </c:pt>
                <c:pt idx="36">
                  <c:v>0.14180000000000001</c:v>
                </c:pt>
                <c:pt idx="37">
                  <c:v>4.5408333333333335E-2</c:v>
                </c:pt>
                <c:pt idx="38">
                  <c:v>0.36194999999999994</c:v>
                </c:pt>
                <c:pt idx="39">
                  <c:v>0.18883913043478256</c:v>
                </c:pt>
                <c:pt idx="40">
                  <c:v>0.22193478260869567</c:v>
                </c:pt>
                <c:pt idx="41">
                  <c:v>0.10854999999999998</c:v>
                </c:pt>
                <c:pt idx="42">
                  <c:v>0.20336666666666661</c:v>
                </c:pt>
                <c:pt idx="43">
                  <c:v>0.26088260869565216</c:v>
                </c:pt>
                <c:pt idx="44">
                  <c:v>0.300375</c:v>
                </c:pt>
              </c:numCache>
            </c:numRef>
          </c:val>
          <c:smooth val="0"/>
          <c:extLst>
            <c:ext xmlns:c16="http://schemas.microsoft.com/office/drawing/2014/chart" uri="{C3380CC4-5D6E-409C-BE32-E72D297353CC}">
              <c16:uniqueId val="{00000000-9374-453D-BB14-757D1B0633A4}"/>
            </c:ext>
          </c:extLst>
        </c:ser>
        <c:ser>
          <c:idx val="1"/>
          <c:order val="1"/>
          <c:tx>
            <c:strRef>
              <c:f>Sheet16!$C$1</c:f>
              <c:strCache>
                <c:ptCount val="1"/>
                <c:pt idx="0">
                  <c:v>Forecast(Wind_Speed)</c:v>
                </c:pt>
              </c:strCache>
            </c:strRef>
          </c:tx>
          <c:spPr>
            <a:ln w="25400" cap="rnd">
              <a:solidFill>
                <a:schemeClr val="accent2"/>
              </a:solidFill>
              <a:round/>
            </a:ln>
            <a:effectLst/>
          </c:spPr>
          <c:marker>
            <c:symbol val="none"/>
          </c:marker>
          <c:cat>
            <c:numRef>
              <c:f>Sheet16!$A$2:$A$58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Sheet16!$C$2:$C$58</c:f>
              <c:numCache>
                <c:formatCode>General</c:formatCode>
                <c:ptCount val="57"/>
                <c:pt idx="44">
                  <c:v>0.300375</c:v>
                </c:pt>
                <c:pt idx="45">
                  <c:v>0.19820041269146338</c:v>
                </c:pt>
                <c:pt idx="46">
                  <c:v>0.19822275347096022</c:v>
                </c:pt>
                <c:pt idx="47">
                  <c:v>0.19824509425045658</c:v>
                </c:pt>
                <c:pt idx="48">
                  <c:v>0.19826743502995342</c:v>
                </c:pt>
                <c:pt idx="49">
                  <c:v>0.19828977580944981</c:v>
                </c:pt>
                <c:pt idx="50">
                  <c:v>0.19831211658894665</c:v>
                </c:pt>
                <c:pt idx="51">
                  <c:v>0.19833445736844305</c:v>
                </c:pt>
                <c:pt idx="52">
                  <c:v>0.19835679814793986</c:v>
                </c:pt>
                <c:pt idx="53">
                  <c:v>0.19837913892743625</c:v>
                </c:pt>
                <c:pt idx="54">
                  <c:v>0.19840147970693309</c:v>
                </c:pt>
                <c:pt idx="55">
                  <c:v>0.19842382048642948</c:v>
                </c:pt>
                <c:pt idx="56">
                  <c:v>0.19844616126592632</c:v>
                </c:pt>
              </c:numCache>
            </c:numRef>
          </c:val>
          <c:smooth val="0"/>
          <c:extLst>
            <c:ext xmlns:c16="http://schemas.microsoft.com/office/drawing/2014/chart" uri="{C3380CC4-5D6E-409C-BE32-E72D297353CC}">
              <c16:uniqueId val="{00000001-9374-453D-BB14-757D1B0633A4}"/>
            </c:ext>
          </c:extLst>
        </c:ser>
        <c:ser>
          <c:idx val="2"/>
          <c:order val="2"/>
          <c:tx>
            <c:strRef>
              <c:f>Sheet16!$D$1</c:f>
              <c:strCache>
                <c:ptCount val="1"/>
                <c:pt idx="0">
                  <c:v>Lower Confidence Bound(Wind_Speed)</c:v>
                </c:pt>
              </c:strCache>
            </c:strRef>
          </c:tx>
          <c:spPr>
            <a:ln w="12700" cap="rnd">
              <a:solidFill>
                <a:srgbClr val="FAA93A"/>
              </a:solidFill>
              <a:prstDash val="solid"/>
              <a:round/>
            </a:ln>
            <a:effectLst/>
          </c:spPr>
          <c:marker>
            <c:symbol val="none"/>
          </c:marker>
          <c:cat>
            <c:numRef>
              <c:f>Sheet16!$A$2:$A$58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Sheet16!$D$2:$D$58</c:f>
              <c:numCache>
                <c:formatCode>General</c:formatCode>
                <c:ptCount val="57"/>
                <c:pt idx="44" formatCode="0.00">
                  <c:v>0.300375</c:v>
                </c:pt>
                <c:pt idx="45" formatCode="0.00">
                  <c:v>3.5701401205531058E-2</c:v>
                </c:pt>
                <c:pt idx="46" formatCode="0.00">
                  <c:v>3.4897018778231148E-2</c:v>
                </c:pt>
                <c:pt idx="47" formatCode="0.00">
                  <c:v>3.4080472923365301E-2</c:v>
                </c:pt>
                <c:pt idx="48" formatCode="0.00">
                  <c:v>3.325178912507179E-2</c:v>
                </c:pt>
                <c:pt idx="49" formatCode="0.00">
                  <c:v>3.2410995012775307E-2</c:v>
                </c:pt>
                <c:pt idx="50" formatCode="0.00">
                  <c:v>3.1558120286361735E-2</c:v>
                </c:pt>
                <c:pt idx="51" formatCode="0.00">
                  <c:v>3.0693196641447013E-2</c:v>
                </c:pt>
                <c:pt idx="52" formatCode="0.00">
                  <c:v>2.9816257694875142E-2</c:v>
                </c:pt>
                <c:pt idx="53" formatCode="0.00">
                  <c:v>2.8927338910548217E-2</c:v>
                </c:pt>
                <c:pt idx="54" formatCode="0.00">
                  <c:v>2.802647752571244E-2</c:v>
                </c:pt>
                <c:pt idx="55" formatCode="0.00">
                  <c:v>2.7113712477791541E-2</c:v>
                </c:pt>
                <c:pt idx="56" formatCode="0.00">
                  <c:v>2.6189084331880885E-2</c:v>
                </c:pt>
              </c:numCache>
            </c:numRef>
          </c:val>
          <c:smooth val="0"/>
          <c:extLst>
            <c:ext xmlns:c16="http://schemas.microsoft.com/office/drawing/2014/chart" uri="{C3380CC4-5D6E-409C-BE32-E72D297353CC}">
              <c16:uniqueId val="{00000002-9374-453D-BB14-757D1B0633A4}"/>
            </c:ext>
          </c:extLst>
        </c:ser>
        <c:ser>
          <c:idx val="3"/>
          <c:order val="3"/>
          <c:tx>
            <c:strRef>
              <c:f>Sheet16!$E$1</c:f>
              <c:strCache>
                <c:ptCount val="1"/>
                <c:pt idx="0">
                  <c:v>Upper Confidence Bound(Wind_Speed)</c:v>
                </c:pt>
              </c:strCache>
            </c:strRef>
          </c:tx>
          <c:spPr>
            <a:ln w="12700" cap="rnd">
              <a:solidFill>
                <a:srgbClr val="FAA93A"/>
              </a:solidFill>
              <a:prstDash val="solid"/>
              <a:round/>
            </a:ln>
            <a:effectLst/>
          </c:spPr>
          <c:marker>
            <c:symbol val="none"/>
          </c:marker>
          <c:cat>
            <c:numRef>
              <c:f>Sheet16!$A$2:$A$58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Sheet16!$E$2:$E$58</c:f>
              <c:numCache>
                <c:formatCode>General</c:formatCode>
                <c:ptCount val="57"/>
                <c:pt idx="44" formatCode="0.00">
                  <c:v>0.300375</c:v>
                </c:pt>
                <c:pt idx="45" formatCode="0.00">
                  <c:v>0.3606994241773957</c:v>
                </c:pt>
                <c:pt idx="46" formatCode="0.00">
                  <c:v>0.36154848816368929</c:v>
                </c:pt>
                <c:pt idx="47" formatCode="0.00">
                  <c:v>0.36240971557754786</c:v>
                </c:pt>
                <c:pt idx="48" formatCode="0.00">
                  <c:v>0.36328308093483508</c:v>
                </c:pt>
                <c:pt idx="49" formatCode="0.00">
                  <c:v>0.36416855660612435</c:v>
                </c:pt>
                <c:pt idx="50" formatCode="0.00">
                  <c:v>0.36506611289153157</c:v>
                </c:pt>
                <c:pt idx="51" formatCode="0.00">
                  <c:v>0.36597571809543905</c:v>
                </c:pt>
                <c:pt idx="52" formatCode="0.00">
                  <c:v>0.3668973386010046</c:v>
                </c:pt>
                <c:pt idx="53" formatCode="0.00">
                  <c:v>0.36783093894432428</c:v>
                </c:pt>
                <c:pt idx="54" formatCode="0.00">
                  <c:v>0.36877648188815371</c:v>
                </c:pt>
                <c:pt idx="55" formatCode="0.00">
                  <c:v>0.36973392849506742</c:v>
                </c:pt>
                <c:pt idx="56" formatCode="0.00">
                  <c:v>0.37070323819997175</c:v>
                </c:pt>
              </c:numCache>
            </c:numRef>
          </c:val>
          <c:smooth val="0"/>
          <c:extLst>
            <c:ext xmlns:c16="http://schemas.microsoft.com/office/drawing/2014/chart" uri="{C3380CC4-5D6E-409C-BE32-E72D297353CC}">
              <c16:uniqueId val="{00000003-9374-453D-BB14-757D1B0633A4}"/>
            </c:ext>
          </c:extLst>
        </c:ser>
        <c:dLbls>
          <c:showLegendKey val="0"/>
          <c:showVal val="0"/>
          <c:showCatName val="0"/>
          <c:showSerName val="0"/>
          <c:showPercent val="0"/>
          <c:showBubbleSize val="0"/>
        </c:dLbls>
        <c:smooth val="0"/>
        <c:axId val="997306383"/>
        <c:axId val="766064335"/>
      </c:lineChart>
      <c:catAx>
        <c:axId val="99730638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64335"/>
        <c:crosses val="autoZero"/>
        <c:auto val="1"/>
        <c:lblAlgn val="ctr"/>
        <c:lblOffset val="100"/>
        <c:noMultiLvlLbl val="0"/>
      </c:catAx>
      <c:valAx>
        <c:axId val="76606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306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Sheet17!$B$1</c:f>
              <c:strCache>
                <c:ptCount val="1"/>
                <c:pt idx="0">
                  <c:v>Humidity</c:v>
                </c:pt>
              </c:strCache>
            </c:strRef>
          </c:tx>
          <c:spPr>
            <a:ln w="28575" cap="rnd">
              <a:solidFill>
                <a:schemeClr val="accent1"/>
              </a:solidFill>
              <a:round/>
            </a:ln>
            <a:effectLst/>
          </c:spPr>
          <c:marker>
            <c:symbol val="none"/>
          </c:marker>
          <c:val>
            <c:numRef>
              <c:f>Sheet17!$B$2:$B$64</c:f>
              <c:numCache>
                <c:formatCode>General</c:formatCode>
                <c:ptCount val="63"/>
                <c:pt idx="0">
                  <c:v>0.80583333333333329</c:v>
                </c:pt>
                <c:pt idx="1">
                  <c:v>0.69608695652173891</c:v>
                </c:pt>
                <c:pt idx="2">
                  <c:v>0.43727272727272715</c:v>
                </c:pt>
                <c:pt idx="3">
                  <c:v>0.59043478260869575</c:v>
                </c:pt>
                <c:pt idx="4">
                  <c:v>0.43695652173913047</c:v>
                </c:pt>
                <c:pt idx="5">
                  <c:v>0.51826086956521744</c:v>
                </c:pt>
                <c:pt idx="6">
                  <c:v>0.49869565217391298</c:v>
                </c:pt>
                <c:pt idx="7">
                  <c:v>0.53583333333333338</c:v>
                </c:pt>
                <c:pt idx="8">
                  <c:v>0.43416666666666676</c:v>
                </c:pt>
                <c:pt idx="9">
                  <c:v>0.48291666666666666</c:v>
                </c:pt>
                <c:pt idx="10">
                  <c:v>0.68636363636363651</c:v>
                </c:pt>
                <c:pt idx="11">
                  <c:v>0.59954545454545438</c:v>
                </c:pt>
                <c:pt idx="12">
                  <c:v>0.47041666666666665</c:v>
                </c:pt>
                <c:pt idx="13">
                  <c:v>0.53782608695652168</c:v>
                </c:pt>
                <c:pt idx="14">
                  <c:v>0.49875000000000003</c:v>
                </c:pt>
                <c:pt idx="15">
                  <c:v>0.48375000000000007</c:v>
                </c:pt>
                <c:pt idx="16">
                  <c:v>0.53749999999999998</c:v>
                </c:pt>
                <c:pt idx="17">
                  <c:v>0.86166666666666669</c:v>
                </c:pt>
                <c:pt idx="18">
                  <c:v>0.74173913043478257</c:v>
                </c:pt>
                <c:pt idx="19">
                  <c:v>0.53833333333333344</c:v>
                </c:pt>
                <c:pt idx="20">
                  <c:v>0.45708333333333323</c:v>
                </c:pt>
                <c:pt idx="21">
                  <c:v>0.4</c:v>
                </c:pt>
                <c:pt idx="22">
                  <c:v>0.43652173913043485</c:v>
                </c:pt>
                <c:pt idx="23">
                  <c:v>0.49173913043478257</c:v>
                </c:pt>
                <c:pt idx="24">
                  <c:v>0.6169565217391304</c:v>
                </c:pt>
                <c:pt idx="25">
                  <c:v>0.86249999999999971</c:v>
                </c:pt>
                <c:pt idx="26">
                  <c:v>0.6875</c:v>
                </c:pt>
                <c:pt idx="27">
                  <c:v>0.79304347826086952</c:v>
                </c:pt>
                <c:pt idx="28">
                  <c:v>0.65173913043478282</c:v>
                </c:pt>
                <c:pt idx="29">
                  <c:v>0.72217391304347822</c:v>
                </c:pt>
                <c:pt idx="30">
                  <c:v>0.60375000000000001</c:v>
                </c:pt>
                <c:pt idx="31">
                  <c:v>0.8295652173913044</c:v>
                </c:pt>
                <c:pt idx="32">
                  <c:v>0.77541666666666664</c:v>
                </c:pt>
                <c:pt idx="33">
                  <c:v>0.4378260869565217</c:v>
                </c:pt>
                <c:pt idx="34">
                  <c:v>0.58521739130434791</c:v>
                </c:pt>
                <c:pt idx="35">
                  <c:v>0.92916666666666659</c:v>
                </c:pt>
                <c:pt idx="36">
                  <c:v>0.56833333333333325</c:v>
                </c:pt>
                <c:pt idx="37">
                  <c:v>0.73833333333333329</c:v>
                </c:pt>
                <c:pt idx="38">
                  <c:v>0.5379166666666666</c:v>
                </c:pt>
                <c:pt idx="39">
                  <c:v>0.49478260869565205</c:v>
                </c:pt>
                <c:pt idx="40">
                  <c:v>0.43739130434782608</c:v>
                </c:pt>
                <c:pt idx="41">
                  <c:v>0.50636363636363635</c:v>
                </c:pt>
                <c:pt idx="42">
                  <c:v>0.54416666666666669</c:v>
                </c:pt>
                <c:pt idx="43">
                  <c:v>0.45739130434782599</c:v>
                </c:pt>
                <c:pt idx="44">
                  <c:v>0.44750000000000006</c:v>
                </c:pt>
              </c:numCache>
            </c:numRef>
          </c:val>
          <c:smooth val="0"/>
          <c:extLst>
            <c:ext xmlns:c16="http://schemas.microsoft.com/office/drawing/2014/chart" uri="{C3380CC4-5D6E-409C-BE32-E72D297353CC}">
              <c16:uniqueId val="{00000000-A28D-4EBC-95FC-F932BA73DE3D}"/>
            </c:ext>
          </c:extLst>
        </c:ser>
        <c:ser>
          <c:idx val="1"/>
          <c:order val="1"/>
          <c:tx>
            <c:strRef>
              <c:f>Sheet17!$C$1</c:f>
              <c:strCache>
                <c:ptCount val="1"/>
                <c:pt idx="0">
                  <c:v>Forecast(Humidity)</c:v>
                </c:pt>
              </c:strCache>
            </c:strRef>
          </c:tx>
          <c:spPr>
            <a:ln w="25400" cap="rnd">
              <a:solidFill>
                <a:schemeClr val="accent2"/>
              </a:solidFill>
              <a:round/>
            </a:ln>
            <a:effectLst/>
          </c:spPr>
          <c:marker>
            <c:symbol val="none"/>
          </c:marker>
          <c:cat>
            <c:numRef>
              <c:f>Sheet17!$A$2:$A$64</c:f>
              <c:numCache>
                <c:formatCode>m/d/yyyy</c:formatCode>
                <c:ptCount val="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numCache>
            </c:numRef>
          </c:cat>
          <c:val>
            <c:numRef>
              <c:f>Sheet17!$C$2:$C$64</c:f>
              <c:numCache>
                <c:formatCode>General</c:formatCode>
                <c:ptCount val="63"/>
                <c:pt idx="44">
                  <c:v>0.44750000000000006</c:v>
                </c:pt>
                <c:pt idx="45">
                  <c:v>0.58188016150777655</c:v>
                </c:pt>
                <c:pt idx="46">
                  <c:v>0.53477901325616117</c:v>
                </c:pt>
                <c:pt idx="47">
                  <c:v>0.50218141373348468</c:v>
                </c:pt>
                <c:pt idx="48">
                  <c:v>0.41238127660938456</c:v>
                </c:pt>
                <c:pt idx="49">
                  <c:v>0.3945157135607546</c:v>
                </c:pt>
                <c:pt idx="50">
                  <c:v>0.42653953257923283</c:v>
                </c:pt>
                <c:pt idx="51">
                  <c:v>0.45203949094248674</c:v>
                </c:pt>
                <c:pt idx="52">
                  <c:v>0.56317256639318114</c:v>
                </c:pt>
                <c:pt idx="53">
                  <c:v>0.57379473502902445</c:v>
                </c:pt>
                <c:pt idx="54">
                  <c:v>0.57988736987237144</c:v>
                </c:pt>
                <c:pt idx="55">
                  <c:v>0.53278622162075617</c:v>
                </c:pt>
                <c:pt idx="56">
                  <c:v>0.50018862209807957</c:v>
                </c:pt>
                <c:pt idx="57">
                  <c:v>0.41038848497397945</c:v>
                </c:pt>
                <c:pt idx="58">
                  <c:v>0.39252292192534954</c:v>
                </c:pt>
                <c:pt idx="59">
                  <c:v>0.42454674094382772</c:v>
                </c:pt>
                <c:pt idx="60">
                  <c:v>0.45004669930708169</c:v>
                </c:pt>
                <c:pt idx="61">
                  <c:v>0.56117977475777603</c:v>
                </c:pt>
                <c:pt idx="62">
                  <c:v>0.57180194339361934</c:v>
                </c:pt>
              </c:numCache>
            </c:numRef>
          </c:val>
          <c:smooth val="0"/>
          <c:extLst>
            <c:ext xmlns:c16="http://schemas.microsoft.com/office/drawing/2014/chart" uri="{C3380CC4-5D6E-409C-BE32-E72D297353CC}">
              <c16:uniqueId val="{00000001-A28D-4EBC-95FC-F932BA73DE3D}"/>
            </c:ext>
          </c:extLst>
        </c:ser>
        <c:ser>
          <c:idx val="2"/>
          <c:order val="2"/>
          <c:tx>
            <c:strRef>
              <c:f>Sheet17!$D$1</c:f>
              <c:strCache>
                <c:ptCount val="1"/>
                <c:pt idx="0">
                  <c:v>Lower Confidence Bound(Humidity)</c:v>
                </c:pt>
              </c:strCache>
            </c:strRef>
          </c:tx>
          <c:spPr>
            <a:ln w="12700" cap="rnd">
              <a:solidFill>
                <a:srgbClr val="FAA93A"/>
              </a:solidFill>
              <a:prstDash val="solid"/>
              <a:round/>
            </a:ln>
            <a:effectLst/>
          </c:spPr>
          <c:marker>
            <c:symbol val="none"/>
          </c:marker>
          <c:cat>
            <c:numRef>
              <c:f>Sheet17!$A$2:$A$64</c:f>
              <c:numCache>
                <c:formatCode>m/d/yyyy</c:formatCode>
                <c:ptCount val="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numCache>
            </c:numRef>
          </c:cat>
          <c:val>
            <c:numRef>
              <c:f>Sheet17!$D$2:$D$64</c:f>
              <c:numCache>
                <c:formatCode>General</c:formatCode>
                <c:ptCount val="63"/>
                <c:pt idx="44" formatCode="0.00">
                  <c:v>0.44750000000000006</c:v>
                </c:pt>
                <c:pt idx="45" formatCode="0.00">
                  <c:v>0.32378365306310808</c:v>
                </c:pt>
                <c:pt idx="46" formatCode="0.00">
                  <c:v>0.26861355547906934</c:v>
                </c:pt>
                <c:pt idx="47" formatCode="0.00">
                  <c:v>0.22812314597109268</c:v>
                </c:pt>
                <c:pt idx="48" formatCode="0.00">
                  <c:v>0.13059130066161173</c:v>
                </c:pt>
                <c:pt idx="49" formatCode="0.00">
                  <c:v>0.10514198740636693</c:v>
                </c:pt>
                <c:pt idx="50" formatCode="0.00">
                  <c:v>0.12971844861109094</c:v>
                </c:pt>
                <c:pt idx="51" formatCode="0.00">
                  <c:v>0.14789720307230858</c:v>
                </c:pt>
                <c:pt idx="52" formatCode="0.00">
                  <c:v>0.25182611504879743</c:v>
                </c:pt>
                <c:pt idx="53" formatCode="0.00">
                  <c:v>0.25535300786824372</c:v>
                </c:pt>
                <c:pt idx="54" formatCode="0.00">
                  <c:v>0.25439861002109843</c:v>
                </c:pt>
                <c:pt idx="55" formatCode="0.00">
                  <c:v>0.20039980194946716</c:v>
                </c:pt>
                <c:pt idx="56" formatCode="0.00">
                  <c:v>0.16099344200896193</c:v>
                </c:pt>
                <c:pt idx="57" formatCode="0.00">
                  <c:v>6.44680018300825E-2</c:v>
                </c:pt>
                <c:pt idx="58" formatCode="0.00">
                  <c:v>3.9955628209712823E-2</c:v>
                </c:pt>
                <c:pt idx="59" formatCode="0.00">
                  <c:v>6.5406585514659499E-2</c:v>
                </c:pt>
                <c:pt idx="60" formatCode="0.00">
                  <c:v>8.4403460866549818E-2</c:v>
                </c:pt>
                <c:pt idx="61" formatCode="0.00">
                  <c:v>0.18909939425866801</c:v>
                </c:pt>
                <c:pt idx="62" formatCode="0.00">
                  <c:v>0.19334682098866829</c:v>
                </c:pt>
              </c:numCache>
            </c:numRef>
          </c:val>
          <c:smooth val="0"/>
          <c:extLst>
            <c:ext xmlns:c16="http://schemas.microsoft.com/office/drawing/2014/chart" uri="{C3380CC4-5D6E-409C-BE32-E72D297353CC}">
              <c16:uniqueId val="{00000002-A28D-4EBC-95FC-F932BA73DE3D}"/>
            </c:ext>
          </c:extLst>
        </c:ser>
        <c:ser>
          <c:idx val="3"/>
          <c:order val="3"/>
          <c:tx>
            <c:strRef>
              <c:f>Sheet17!$E$1</c:f>
              <c:strCache>
                <c:ptCount val="1"/>
                <c:pt idx="0">
                  <c:v>Upper Confidence Bound(Humidity)</c:v>
                </c:pt>
              </c:strCache>
            </c:strRef>
          </c:tx>
          <c:spPr>
            <a:ln w="12700" cap="rnd">
              <a:solidFill>
                <a:srgbClr val="FAA93A"/>
              </a:solidFill>
              <a:prstDash val="solid"/>
              <a:round/>
            </a:ln>
            <a:effectLst/>
          </c:spPr>
          <c:marker>
            <c:symbol val="none"/>
          </c:marker>
          <c:cat>
            <c:numRef>
              <c:f>Sheet17!$A$2:$A$64</c:f>
              <c:numCache>
                <c:formatCode>m/d/yyyy</c:formatCode>
                <c:ptCount val="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numCache>
            </c:numRef>
          </c:cat>
          <c:val>
            <c:numRef>
              <c:f>Sheet17!$E$2:$E$64</c:f>
              <c:numCache>
                <c:formatCode>General</c:formatCode>
                <c:ptCount val="63"/>
                <c:pt idx="44" formatCode="0.00">
                  <c:v>0.44750000000000006</c:v>
                </c:pt>
                <c:pt idx="45" formatCode="0.00">
                  <c:v>0.83997666995244502</c:v>
                </c:pt>
                <c:pt idx="46" formatCode="0.00">
                  <c:v>0.80094447103325295</c:v>
                </c:pt>
                <c:pt idx="47" formatCode="0.00">
                  <c:v>0.77623968149587674</c:v>
                </c:pt>
                <c:pt idx="48" formatCode="0.00">
                  <c:v>0.69417125255715739</c:v>
                </c:pt>
                <c:pt idx="49" formatCode="0.00">
                  <c:v>0.68388943971514227</c:v>
                </c:pt>
                <c:pt idx="50" formatCode="0.00">
                  <c:v>0.72336061654737471</c:v>
                </c:pt>
                <c:pt idx="51" formatCode="0.00">
                  <c:v>0.75618177881266491</c:v>
                </c:pt>
                <c:pt idx="52" formatCode="0.00">
                  <c:v>0.8745190177375648</c:v>
                </c:pt>
                <c:pt idx="53" formatCode="0.00">
                  <c:v>0.89223646218980512</c:v>
                </c:pt>
                <c:pt idx="54" formatCode="0.00">
                  <c:v>0.90537612972364445</c:v>
                </c:pt>
                <c:pt idx="55" formatCode="0.00">
                  <c:v>0.86517264129204519</c:v>
                </c:pt>
                <c:pt idx="56" formatCode="0.00">
                  <c:v>0.83938380218719721</c:v>
                </c:pt>
                <c:pt idx="57" formatCode="0.00">
                  <c:v>0.7563089681178764</c:v>
                </c:pt>
                <c:pt idx="58" formatCode="0.00">
                  <c:v>0.74509021564098621</c:v>
                </c:pt>
                <c:pt idx="59" formatCode="0.00">
                  <c:v>0.78368689637299593</c:v>
                </c:pt>
                <c:pt idx="60" formatCode="0.00">
                  <c:v>0.81568993774761356</c:v>
                </c:pt>
                <c:pt idx="61" formatCode="0.00">
                  <c:v>0.93326015525688399</c:v>
                </c:pt>
                <c:pt idx="62" formatCode="0.00">
                  <c:v>0.95025706579857039</c:v>
                </c:pt>
              </c:numCache>
            </c:numRef>
          </c:val>
          <c:smooth val="0"/>
          <c:extLst>
            <c:ext xmlns:c16="http://schemas.microsoft.com/office/drawing/2014/chart" uri="{C3380CC4-5D6E-409C-BE32-E72D297353CC}">
              <c16:uniqueId val="{00000003-A28D-4EBC-95FC-F932BA73DE3D}"/>
            </c:ext>
          </c:extLst>
        </c:ser>
        <c:dLbls>
          <c:showLegendKey val="0"/>
          <c:showVal val="0"/>
          <c:showCatName val="0"/>
          <c:showSerName val="0"/>
          <c:showPercent val="0"/>
          <c:showBubbleSize val="0"/>
        </c:dLbls>
        <c:smooth val="0"/>
        <c:axId val="978604527"/>
        <c:axId val="766077295"/>
      </c:lineChart>
      <c:catAx>
        <c:axId val="9786045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77295"/>
        <c:crosses val="autoZero"/>
        <c:auto val="1"/>
        <c:lblAlgn val="ctr"/>
        <c:lblOffset val="100"/>
        <c:noMultiLvlLbl val="0"/>
      </c:catAx>
      <c:valAx>
        <c:axId val="76607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0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Sheet20!$B$1</c:f>
              <c:strCache>
                <c:ptCount val="1"/>
                <c:pt idx="0">
                  <c:v>Temperature</c:v>
                </c:pt>
              </c:strCache>
            </c:strRef>
          </c:tx>
          <c:spPr>
            <a:ln w="28575" cap="rnd">
              <a:solidFill>
                <a:schemeClr val="accent1"/>
              </a:solidFill>
              <a:round/>
            </a:ln>
            <a:effectLst/>
          </c:spPr>
          <c:marker>
            <c:symbol val="none"/>
          </c:marker>
          <c:val>
            <c:numRef>
              <c:f>Sheet20!$B$2:$B$76</c:f>
              <c:numCache>
                <c:formatCode>General</c:formatCode>
                <c:ptCount val="75"/>
                <c:pt idx="0">
                  <c:v>0.34416666666666673</c:v>
                </c:pt>
                <c:pt idx="1">
                  <c:v>0.36347826086956525</c:v>
                </c:pt>
                <c:pt idx="2">
                  <c:v>0.19636363636363641</c:v>
                </c:pt>
                <c:pt idx="3">
                  <c:v>0.2</c:v>
                </c:pt>
                <c:pt idx="4">
                  <c:v>0.22695652173913047</c:v>
                </c:pt>
                <c:pt idx="5">
                  <c:v>0.20434782608695656</c:v>
                </c:pt>
                <c:pt idx="6">
                  <c:v>0.19652173913043489</c:v>
                </c:pt>
                <c:pt idx="7">
                  <c:v>0.16500000000000006</c:v>
                </c:pt>
                <c:pt idx="8">
                  <c:v>0.13833333333333339</c:v>
                </c:pt>
                <c:pt idx="9">
                  <c:v>0.1508333333333334</c:v>
                </c:pt>
                <c:pt idx="10">
                  <c:v>0.16909090909090915</c:v>
                </c:pt>
                <c:pt idx="11">
                  <c:v>0.17272727272727281</c:v>
                </c:pt>
                <c:pt idx="12">
                  <c:v>0.16500000000000006</c:v>
                </c:pt>
                <c:pt idx="13">
                  <c:v>0.16086956521739137</c:v>
                </c:pt>
                <c:pt idx="14">
                  <c:v>0.23333333333333331</c:v>
                </c:pt>
                <c:pt idx="15">
                  <c:v>0.2316666666666666</c:v>
                </c:pt>
                <c:pt idx="16">
                  <c:v>0.1758333333333334</c:v>
                </c:pt>
                <c:pt idx="17">
                  <c:v>0.2166666666666667</c:v>
                </c:pt>
                <c:pt idx="18">
                  <c:v>0.29217391304347823</c:v>
                </c:pt>
                <c:pt idx="19">
                  <c:v>0.2616666666666666</c:v>
                </c:pt>
                <c:pt idx="20">
                  <c:v>0.17750000000000007</c:v>
                </c:pt>
                <c:pt idx="21">
                  <c:v>5.913043478260871E-2</c:v>
                </c:pt>
                <c:pt idx="22">
                  <c:v>9.6521739130434797E-2</c:v>
                </c:pt>
                <c:pt idx="23">
                  <c:v>9.7391304347826113E-2</c:v>
                </c:pt>
                <c:pt idx="24">
                  <c:v>0.22347826086956521</c:v>
                </c:pt>
                <c:pt idx="25">
                  <c:v>0.21750000000000005</c:v>
                </c:pt>
                <c:pt idx="26">
                  <c:v>0.19499999999999998</c:v>
                </c:pt>
                <c:pt idx="27">
                  <c:v>0.20347826086956533</c:v>
                </c:pt>
                <c:pt idx="28">
                  <c:v>0.19652173913043483</c:v>
                </c:pt>
                <c:pt idx="29">
                  <c:v>0.21652173913043476</c:v>
                </c:pt>
                <c:pt idx="30">
                  <c:v>0.1808333333333334</c:v>
                </c:pt>
                <c:pt idx="31">
                  <c:v>0.19217391304347833</c:v>
                </c:pt>
                <c:pt idx="32">
                  <c:v>0.2599999999999999</c:v>
                </c:pt>
                <c:pt idx="33">
                  <c:v>0.18695652173913049</c:v>
                </c:pt>
                <c:pt idx="34">
                  <c:v>0.21130434782608698</c:v>
                </c:pt>
                <c:pt idx="35">
                  <c:v>0.23333333333333342</c:v>
                </c:pt>
                <c:pt idx="36">
                  <c:v>0.28583333333333327</c:v>
                </c:pt>
                <c:pt idx="37">
                  <c:v>0.27166666666666667</c:v>
                </c:pt>
                <c:pt idx="38">
                  <c:v>0.22083333333333335</c:v>
                </c:pt>
                <c:pt idx="39">
                  <c:v>0.13478260869565223</c:v>
                </c:pt>
                <c:pt idx="40">
                  <c:v>0.14434782608695657</c:v>
                </c:pt>
                <c:pt idx="41">
                  <c:v>0.18909090909090909</c:v>
                </c:pt>
                <c:pt idx="42">
                  <c:v>0.22249999999999995</c:v>
                </c:pt>
                <c:pt idx="43">
                  <c:v>0.31652173913043485</c:v>
                </c:pt>
                <c:pt idx="44">
                  <c:v>0.34749999999999998</c:v>
                </c:pt>
              </c:numCache>
            </c:numRef>
          </c:val>
          <c:smooth val="0"/>
          <c:extLst>
            <c:ext xmlns:c16="http://schemas.microsoft.com/office/drawing/2014/chart" uri="{C3380CC4-5D6E-409C-BE32-E72D297353CC}">
              <c16:uniqueId val="{00000000-680B-4C7A-8B44-E33597C6A80D}"/>
            </c:ext>
          </c:extLst>
        </c:ser>
        <c:ser>
          <c:idx val="1"/>
          <c:order val="1"/>
          <c:tx>
            <c:strRef>
              <c:f>Sheet20!$C$1</c:f>
              <c:strCache>
                <c:ptCount val="1"/>
                <c:pt idx="0">
                  <c:v>Forecast(Temperature)</c:v>
                </c:pt>
              </c:strCache>
            </c:strRef>
          </c:tx>
          <c:spPr>
            <a:ln w="25400" cap="rnd">
              <a:solidFill>
                <a:schemeClr val="accent2"/>
              </a:solidFill>
              <a:round/>
            </a:ln>
            <a:effectLst/>
          </c:spPr>
          <c:marker>
            <c:symbol val="none"/>
          </c:marker>
          <c:cat>
            <c:numRef>
              <c:f>Sheet20!$A$2:$A$76</c:f>
              <c:numCache>
                <c:formatCode>m/d/yyyy</c:formatCode>
                <c:ptCount val="7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numCache>
            </c:numRef>
          </c:cat>
          <c:val>
            <c:numRef>
              <c:f>Sheet20!$C$2:$C$76</c:f>
              <c:numCache>
                <c:formatCode>General</c:formatCode>
                <c:ptCount val="75"/>
                <c:pt idx="44">
                  <c:v>0.34749999999999998</c:v>
                </c:pt>
                <c:pt idx="45">
                  <c:v>0.34429038420928543</c:v>
                </c:pt>
                <c:pt idx="46">
                  <c:v>0.29030043702792296</c:v>
                </c:pt>
                <c:pt idx="47">
                  <c:v>0.33275898261397574</c:v>
                </c:pt>
                <c:pt idx="48">
                  <c:v>0.40884080066133593</c:v>
                </c:pt>
                <c:pt idx="49">
                  <c:v>0.37791249971334562</c:v>
                </c:pt>
                <c:pt idx="50">
                  <c:v>0.2897470284072991</c:v>
                </c:pt>
                <c:pt idx="51">
                  <c:v>0.24245156373182158</c:v>
                </c:pt>
                <c:pt idx="52">
                  <c:v>0.24675746614082353</c:v>
                </c:pt>
                <c:pt idx="53">
                  <c:v>0.23419194013277367</c:v>
                </c:pt>
                <c:pt idx="54">
                  <c:v>0.30327177364488211</c:v>
                </c:pt>
                <c:pt idx="55">
                  <c:v>0.31195173613463162</c:v>
                </c:pt>
                <c:pt idx="56">
                  <c:v>0.30403238729326137</c:v>
                </c:pt>
                <c:pt idx="57">
                  <c:v>0.30407561186526183</c:v>
                </c:pt>
                <c:pt idx="58">
                  <c:v>0.29544492927533261</c:v>
                </c:pt>
                <c:pt idx="59">
                  <c:v>0.36457246346269134</c:v>
                </c:pt>
                <c:pt idx="60">
                  <c:v>0.36136284767197679</c:v>
                </c:pt>
                <c:pt idx="61">
                  <c:v>0.30737290049061433</c:v>
                </c:pt>
                <c:pt idx="62">
                  <c:v>0.34983144607666711</c:v>
                </c:pt>
                <c:pt idx="63">
                  <c:v>0.4259132641240273</c:v>
                </c:pt>
                <c:pt idx="64">
                  <c:v>0.39498496317603699</c:v>
                </c:pt>
                <c:pt idx="65">
                  <c:v>0.30681949186999047</c:v>
                </c:pt>
                <c:pt idx="66">
                  <c:v>0.25952402719451295</c:v>
                </c:pt>
                <c:pt idx="67">
                  <c:v>0.26382992960351492</c:v>
                </c:pt>
                <c:pt idx="68">
                  <c:v>0.25126440359546504</c:v>
                </c:pt>
                <c:pt idx="69">
                  <c:v>0.32034423710757348</c:v>
                </c:pt>
                <c:pt idx="70">
                  <c:v>0.32902419959732299</c:v>
                </c:pt>
                <c:pt idx="71">
                  <c:v>0.32110485075595274</c:v>
                </c:pt>
                <c:pt idx="72">
                  <c:v>0.3211480753279532</c:v>
                </c:pt>
                <c:pt idx="73">
                  <c:v>0.31251739273802398</c:v>
                </c:pt>
                <c:pt idx="74">
                  <c:v>0.38164492692538265</c:v>
                </c:pt>
              </c:numCache>
            </c:numRef>
          </c:val>
          <c:smooth val="0"/>
          <c:extLst>
            <c:ext xmlns:c16="http://schemas.microsoft.com/office/drawing/2014/chart" uri="{C3380CC4-5D6E-409C-BE32-E72D297353CC}">
              <c16:uniqueId val="{00000001-680B-4C7A-8B44-E33597C6A80D}"/>
            </c:ext>
          </c:extLst>
        </c:ser>
        <c:ser>
          <c:idx val="2"/>
          <c:order val="2"/>
          <c:tx>
            <c:strRef>
              <c:f>Sheet20!$D$1</c:f>
              <c:strCache>
                <c:ptCount val="1"/>
                <c:pt idx="0">
                  <c:v>Lower Confidence Bound(Temperature)</c:v>
                </c:pt>
              </c:strCache>
            </c:strRef>
          </c:tx>
          <c:spPr>
            <a:ln w="12700" cap="rnd">
              <a:solidFill>
                <a:srgbClr val="FAA93A"/>
              </a:solidFill>
              <a:prstDash val="solid"/>
              <a:round/>
            </a:ln>
            <a:effectLst/>
          </c:spPr>
          <c:marker>
            <c:symbol val="none"/>
          </c:marker>
          <c:cat>
            <c:numRef>
              <c:f>Sheet20!$A$2:$A$76</c:f>
              <c:numCache>
                <c:formatCode>m/d/yyyy</c:formatCode>
                <c:ptCount val="7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numCache>
            </c:numRef>
          </c:cat>
          <c:val>
            <c:numRef>
              <c:f>Sheet20!$D$2:$D$76</c:f>
              <c:numCache>
                <c:formatCode>General</c:formatCode>
                <c:ptCount val="75"/>
                <c:pt idx="44" formatCode="0.00">
                  <c:v>0.34749999999999998</c:v>
                </c:pt>
                <c:pt idx="45" formatCode="0.00">
                  <c:v>0.2158471833073321</c:v>
                </c:pt>
                <c:pt idx="46" formatCode="0.00">
                  <c:v>0.10874512065900177</c:v>
                </c:pt>
                <c:pt idx="47" formatCode="0.00">
                  <c:v>0.1103629647544857</c:v>
                </c:pt>
                <c:pt idx="48" formatCode="0.00">
                  <c:v>0.15195433463583685</c:v>
                </c:pt>
                <c:pt idx="49" formatCode="0.00">
                  <c:v>9.0589738869265191E-2</c:v>
                </c:pt>
                <c:pt idx="50" formatCode="0.00">
                  <c:v>-2.5135742113818083E-2</c:v>
                </c:pt>
                <c:pt idx="51" formatCode="0.00">
                  <c:v>-9.7814597145735149E-2</c:v>
                </c:pt>
                <c:pt idx="52" formatCode="0.00">
                  <c:v>-0.11717124266938658</c:v>
                </c:pt>
                <c:pt idx="53" formatCode="0.00">
                  <c:v>-0.15199496635178389</c:v>
                </c:pt>
                <c:pt idx="54" formatCode="0.00">
                  <c:v>-0.1039993377357315</c:v>
                </c:pt>
                <c:pt idx="55" formatCode="0.00">
                  <c:v>-0.11540342338358645</c:v>
                </c:pt>
                <c:pt idx="56" formatCode="0.00">
                  <c:v>-0.14254166293844273</c:v>
                </c:pt>
                <c:pt idx="57" formatCode="0.00">
                  <c:v>-0.16095948474684624</c:v>
                </c:pt>
                <c:pt idx="58" formatCode="0.00">
                  <c:v>-0.18738034096661077</c:v>
                </c:pt>
                <c:pt idx="59" formatCode="0.00">
                  <c:v>-0.1354437531195104</c:v>
                </c:pt>
                <c:pt idx="60" formatCode="0.00">
                  <c:v>-0.15533729806797691</c:v>
                </c:pt>
                <c:pt idx="61" formatCode="0.00">
                  <c:v>-0.22548905571399164</c:v>
                </c:pt>
                <c:pt idx="62" formatCode="0.00">
                  <c:v>-0.19874686362619126</c:v>
                </c:pt>
                <c:pt idx="63" formatCode="0.00">
                  <c:v>-0.13797321924096551</c:v>
                </c:pt>
                <c:pt idx="64" formatCode="0.00">
                  <c:v>-0.18383392913950497</c:v>
                </c:pt>
                <c:pt idx="65" formatCode="0.00">
                  <c:v>-0.28658444038081132</c:v>
                </c:pt>
                <c:pt idx="66" formatCode="0.00">
                  <c:v>-0.34814261599484297</c:v>
                </c:pt>
                <c:pt idx="67" formatCode="0.00">
                  <c:v>-0.35779930909075719</c:v>
                </c:pt>
                <c:pt idx="68" formatCode="0.00">
                  <c:v>-0.38404712885914633</c:v>
                </c:pt>
                <c:pt idx="69" formatCode="0.00">
                  <c:v>-0.32838704844211447</c:v>
                </c:pt>
                <c:pt idx="70" formatCode="0.00">
                  <c:v>-0.33288029210695946</c:v>
                </c:pt>
                <c:pt idx="71" formatCode="0.00">
                  <c:v>-0.35374076279369415</c:v>
                </c:pt>
                <c:pt idx="72" formatCode="0.00">
                  <c:v>-0.36641970446757144</c:v>
                </c:pt>
                <c:pt idx="73" formatCode="0.00">
                  <c:v>-0.38756555819769151</c:v>
                </c:pt>
                <c:pt idx="74" formatCode="0.00">
                  <c:v>-0.3307571324878732</c:v>
                </c:pt>
              </c:numCache>
            </c:numRef>
          </c:val>
          <c:smooth val="0"/>
          <c:extLst>
            <c:ext xmlns:c16="http://schemas.microsoft.com/office/drawing/2014/chart" uri="{C3380CC4-5D6E-409C-BE32-E72D297353CC}">
              <c16:uniqueId val="{00000002-680B-4C7A-8B44-E33597C6A80D}"/>
            </c:ext>
          </c:extLst>
        </c:ser>
        <c:ser>
          <c:idx val="3"/>
          <c:order val="3"/>
          <c:tx>
            <c:strRef>
              <c:f>Sheet20!$E$1</c:f>
              <c:strCache>
                <c:ptCount val="1"/>
                <c:pt idx="0">
                  <c:v>Upper Confidence Bound(Temperature)</c:v>
                </c:pt>
              </c:strCache>
            </c:strRef>
          </c:tx>
          <c:spPr>
            <a:ln w="12700" cap="rnd">
              <a:solidFill>
                <a:srgbClr val="FAA93A"/>
              </a:solidFill>
              <a:prstDash val="solid"/>
              <a:round/>
            </a:ln>
            <a:effectLst/>
          </c:spPr>
          <c:marker>
            <c:symbol val="none"/>
          </c:marker>
          <c:cat>
            <c:numRef>
              <c:f>Sheet20!$A$2:$A$76</c:f>
              <c:numCache>
                <c:formatCode>m/d/yyyy</c:formatCode>
                <c:ptCount val="7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numCache>
            </c:numRef>
          </c:cat>
          <c:val>
            <c:numRef>
              <c:f>Sheet20!$E$2:$E$76</c:f>
              <c:numCache>
                <c:formatCode>General</c:formatCode>
                <c:ptCount val="75"/>
                <c:pt idx="44" formatCode="0.00">
                  <c:v>0.34749999999999998</c:v>
                </c:pt>
                <c:pt idx="45" formatCode="0.00">
                  <c:v>0.47273358511123875</c:v>
                </c:pt>
                <c:pt idx="46" formatCode="0.00">
                  <c:v>0.47185575339684416</c:v>
                </c:pt>
                <c:pt idx="47" formatCode="0.00">
                  <c:v>0.55515500047346578</c:v>
                </c:pt>
                <c:pt idx="48" formatCode="0.00">
                  <c:v>0.66572726668683502</c:v>
                </c:pt>
                <c:pt idx="49" formatCode="0.00">
                  <c:v>0.6652352605574261</c:v>
                </c:pt>
                <c:pt idx="50" formatCode="0.00">
                  <c:v>0.60462979892841628</c:v>
                </c:pt>
                <c:pt idx="51" formatCode="0.00">
                  <c:v>0.58271772460937832</c:v>
                </c:pt>
                <c:pt idx="52" formatCode="0.00">
                  <c:v>0.61068617495103361</c:v>
                </c:pt>
                <c:pt idx="53" formatCode="0.00">
                  <c:v>0.62037884661733123</c:v>
                </c:pt>
                <c:pt idx="54" formatCode="0.00">
                  <c:v>0.71054288502549579</c:v>
                </c:pt>
                <c:pt idx="55" formatCode="0.00">
                  <c:v>0.73930689565284968</c:v>
                </c:pt>
                <c:pt idx="56" formatCode="0.00">
                  <c:v>0.75060643752496548</c:v>
                </c:pt>
                <c:pt idx="57" formatCode="0.00">
                  <c:v>0.76911070847736984</c:v>
                </c:pt>
                <c:pt idx="58" formatCode="0.00">
                  <c:v>0.77827019951727605</c:v>
                </c:pt>
                <c:pt idx="59" formatCode="0.00">
                  <c:v>0.86458868004489309</c:v>
                </c:pt>
                <c:pt idx="60" formatCode="0.00">
                  <c:v>0.8780629934119305</c:v>
                </c:pt>
                <c:pt idx="61" formatCode="0.00">
                  <c:v>0.84023485669522024</c:v>
                </c:pt>
                <c:pt idx="62" formatCode="0.00">
                  <c:v>0.89840975577952542</c:v>
                </c:pt>
                <c:pt idx="63" formatCode="0.00">
                  <c:v>0.98979974748902011</c:v>
                </c:pt>
                <c:pt idx="64" formatCode="0.00">
                  <c:v>0.97380385549157888</c:v>
                </c:pt>
                <c:pt idx="65" formatCode="0.00">
                  <c:v>0.90022342412079226</c:v>
                </c:pt>
                <c:pt idx="66" formatCode="0.00">
                  <c:v>0.86719067038386888</c:v>
                </c:pt>
                <c:pt idx="67" formatCode="0.00">
                  <c:v>0.88545916829778704</c:v>
                </c:pt>
                <c:pt idx="68" formatCode="0.00">
                  <c:v>0.88657593605007645</c:v>
                </c:pt>
                <c:pt idx="69" formatCode="0.00">
                  <c:v>0.96907552265726138</c:v>
                </c:pt>
                <c:pt idx="70" formatCode="0.00">
                  <c:v>0.99092869130160544</c:v>
                </c:pt>
                <c:pt idx="71" formatCode="0.00">
                  <c:v>0.99595046430559964</c:v>
                </c:pt>
                <c:pt idx="72" formatCode="0.00">
                  <c:v>1.0087158551234778</c:v>
                </c:pt>
                <c:pt idx="73" formatCode="0.00">
                  <c:v>1.0126003436737394</c:v>
                </c:pt>
                <c:pt idx="74" formatCode="0.00">
                  <c:v>1.0940469863386384</c:v>
                </c:pt>
              </c:numCache>
            </c:numRef>
          </c:val>
          <c:smooth val="0"/>
          <c:extLst>
            <c:ext xmlns:c16="http://schemas.microsoft.com/office/drawing/2014/chart" uri="{C3380CC4-5D6E-409C-BE32-E72D297353CC}">
              <c16:uniqueId val="{00000003-680B-4C7A-8B44-E33597C6A80D}"/>
            </c:ext>
          </c:extLst>
        </c:ser>
        <c:dLbls>
          <c:showLegendKey val="0"/>
          <c:showVal val="0"/>
          <c:showCatName val="0"/>
          <c:showSerName val="0"/>
          <c:showPercent val="0"/>
          <c:showBubbleSize val="0"/>
        </c:dLbls>
        <c:smooth val="0"/>
        <c:axId val="945463423"/>
        <c:axId val="766035055"/>
      </c:lineChart>
      <c:catAx>
        <c:axId val="94546342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35055"/>
        <c:crosses val="autoZero"/>
        <c:auto val="1"/>
        <c:lblAlgn val="ctr"/>
        <c:lblOffset val="100"/>
        <c:noMultiLvlLbl val="0"/>
      </c:catAx>
      <c:valAx>
        <c:axId val="76603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63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r>
              <a:rPr lang="en-IN" baseline="0"/>
              <a:t> Rental Forecast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334146095533173E-2"/>
          <c:y val="3.9511494252873564E-2"/>
          <c:w val="0.89836011476446698"/>
          <c:h val="0.64873404833016568"/>
        </c:manualLayout>
      </c:layout>
      <c:lineChart>
        <c:grouping val="standard"/>
        <c:varyColors val="0"/>
        <c:ser>
          <c:idx val="0"/>
          <c:order val="0"/>
          <c:tx>
            <c:strRef>
              <c:f>Sheet13!$B$1</c:f>
              <c:strCache>
                <c:ptCount val="1"/>
                <c:pt idx="0">
                  <c:v>Total_Rentals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Sheet13!$B$2:$B$58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A5E6-4867-A1C6-2EA2AFFB2A05}"/>
            </c:ext>
          </c:extLst>
        </c:ser>
        <c:ser>
          <c:idx val="1"/>
          <c:order val="1"/>
          <c:tx>
            <c:strRef>
              <c:f>Sheet13!$C$1</c:f>
              <c:strCache>
                <c:ptCount val="1"/>
                <c:pt idx="0">
                  <c:v>Forecast(Total_Rentals)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Sheet13!$A$2:$A$58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Sheet13!$C$2:$C$58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A5E6-4867-A1C6-2EA2AFFB2A05}"/>
            </c:ext>
          </c:extLst>
        </c:ser>
        <c:ser>
          <c:idx val="2"/>
          <c:order val="2"/>
          <c:tx>
            <c:strRef>
              <c:f>Sheet13!$D$1</c:f>
              <c:strCache>
                <c:ptCount val="1"/>
                <c:pt idx="0">
                  <c:v>Lower Confidence Bound(Total_Rentals)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Sheet13!$A$2:$A$58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Sheet13!$D$2:$D$58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A5E6-4867-A1C6-2EA2AFFB2A05}"/>
            </c:ext>
          </c:extLst>
        </c:ser>
        <c:ser>
          <c:idx val="3"/>
          <c:order val="3"/>
          <c:tx>
            <c:strRef>
              <c:f>Sheet13!$E$1</c:f>
              <c:strCache>
                <c:ptCount val="1"/>
                <c:pt idx="0">
                  <c:v>Upper Confidence Bound(Total_Rentals)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Sheet13!$A$2:$A$58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Sheet13!$E$2:$E$58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A5E6-4867-A1C6-2EA2AFFB2A05}"/>
            </c:ext>
          </c:extLst>
        </c:ser>
        <c:dLbls>
          <c:showLegendKey val="0"/>
          <c:showVal val="0"/>
          <c:showCatName val="0"/>
          <c:showSerName val="0"/>
          <c:showPercent val="0"/>
          <c:showBubbleSize val="0"/>
        </c:dLbls>
        <c:smooth val="0"/>
        <c:axId val="892919551"/>
        <c:axId val="766041775"/>
      </c:lineChart>
      <c:catAx>
        <c:axId val="892919551"/>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41775"/>
        <c:crosses val="autoZero"/>
        <c:auto val="1"/>
        <c:lblAlgn val="ctr"/>
        <c:lblOffset val="100"/>
        <c:noMultiLvlLbl val="0"/>
      </c:catAx>
      <c:valAx>
        <c:axId val="7660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19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Casual</a:t>
            </a:r>
            <a:r>
              <a:rPr lang="en-IN" baseline="0"/>
              <a:t> User Forecast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624345869809757E-2"/>
          <c:y val="4.1558441558441558E-2"/>
          <c:w val="0.9152159893056846"/>
          <c:h val="0.71050918635170601"/>
        </c:manualLayout>
      </c:layout>
      <c:lineChart>
        <c:grouping val="standard"/>
        <c:varyColors val="0"/>
        <c:ser>
          <c:idx val="0"/>
          <c:order val="0"/>
          <c:tx>
            <c:strRef>
              <c:f>Sheet14!$B$1</c:f>
              <c:strCache>
                <c:ptCount val="1"/>
                <c:pt idx="0">
                  <c:v>Casual_Rentals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Sheet14!$B$2:$B$60</c:f>
              <c:numCache>
                <c:formatCode>General</c:formatCode>
                <c:ptCount val="59"/>
                <c:pt idx="0">
                  <c:v>13.791666666666666</c:v>
                </c:pt>
                <c:pt idx="1">
                  <c:v>5.6956521739130439</c:v>
                </c:pt>
                <c:pt idx="2">
                  <c:v>5.4545454545454541</c:v>
                </c:pt>
                <c:pt idx="3">
                  <c:v>4.6956521739130439</c:v>
                </c:pt>
                <c:pt idx="4">
                  <c:v>3.5652173913043477</c:v>
                </c:pt>
                <c:pt idx="5">
                  <c:v>3.8260869565217392</c:v>
                </c:pt>
                <c:pt idx="6">
                  <c:v>6.4347826086956523</c:v>
                </c:pt>
                <c:pt idx="7">
                  <c:v>2.8333333333333335</c:v>
                </c:pt>
                <c:pt idx="8">
                  <c:v>2.25</c:v>
                </c:pt>
                <c:pt idx="9">
                  <c:v>1.7083333333333333</c:v>
                </c:pt>
                <c:pt idx="10">
                  <c:v>1.9545454545454546</c:v>
                </c:pt>
                <c:pt idx="11">
                  <c:v>1.1363636363636365</c:v>
                </c:pt>
                <c:pt idx="12">
                  <c:v>1.5833333333333333</c:v>
                </c:pt>
                <c:pt idx="13">
                  <c:v>2.347826086956522</c:v>
                </c:pt>
                <c:pt idx="14">
                  <c:v>9.25</c:v>
                </c:pt>
                <c:pt idx="15">
                  <c:v>10.458333333333334</c:v>
                </c:pt>
                <c:pt idx="16">
                  <c:v>4.875</c:v>
                </c:pt>
                <c:pt idx="17">
                  <c:v>0.75</c:v>
                </c:pt>
                <c:pt idx="18">
                  <c:v>3.3913043478260869</c:v>
                </c:pt>
                <c:pt idx="19">
                  <c:v>3.4583333333333335</c:v>
                </c:pt>
                <c:pt idx="20">
                  <c:v>3.125</c:v>
                </c:pt>
                <c:pt idx="21">
                  <c:v>4.0434782608695654</c:v>
                </c:pt>
                <c:pt idx="22">
                  <c:v>6.5217391304347823</c:v>
                </c:pt>
                <c:pt idx="23">
                  <c:v>3.7391304347826089</c:v>
                </c:pt>
                <c:pt idx="24">
                  <c:v>8.0869565217391308</c:v>
                </c:pt>
                <c:pt idx="25">
                  <c:v>2.125</c:v>
                </c:pt>
                <c:pt idx="26">
                  <c:v>1.875</c:v>
                </c:pt>
                <c:pt idx="27">
                  <c:v>1.6521739130434783</c:v>
                </c:pt>
                <c:pt idx="28">
                  <c:v>5.3478260869565215</c:v>
                </c:pt>
                <c:pt idx="29">
                  <c:v>6.0869565217391308</c:v>
                </c:pt>
                <c:pt idx="30">
                  <c:v>1.75</c:v>
                </c:pt>
                <c:pt idx="31">
                  <c:v>2.0434782608695654</c:v>
                </c:pt>
                <c:pt idx="32">
                  <c:v>3</c:v>
                </c:pt>
                <c:pt idx="33">
                  <c:v>2.652173913043478</c:v>
                </c:pt>
                <c:pt idx="34">
                  <c:v>3.8260869565217392</c:v>
                </c:pt>
                <c:pt idx="35">
                  <c:v>4.166666666666667</c:v>
                </c:pt>
                <c:pt idx="36">
                  <c:v>14.75</c:v>
                </c:pt>
                <c:pt idx="37">
                  <c:v>5</c:v>
                </c:pt>
                <c:pt idx="38">
                  <c:v>2.6666666666666665</c:v>
                </c:pt>
                <c:pt idx="39">
                  <c:v>2.3043478260869565</c:v>
                </c:pt>
                <c:pt idx="40">
                  <c:v>2.0434782608695654</c:v>
                </c:pt>
                <c:pt idx="41">
                  <c:v>6.7727272727272725</c:v>
                </c:pt>
                <c:pt idx="42">
                  <c:v>12</c:v>
                </c:pt>
                <c:pt idx="43">
                  <c:v>17.260869565217391</c:v>
                </c:pt>
                <c:pt idx="44">
                  <c:v>1</c:v>
                </c:pt>
              </c:numCache>
            </c:numRef>
          </c:val>
          <c:smooth val="0"/>
          <c:extLst>
            <c:ext xmlns:c16="http://schemas.microsoft.com/office/drawing/2014/chart" uri="{C3380CC4-5D6E-409C-BE32-E72D297353CC}">
              <c16:uniqueId val="{00000000-0818-4F33-8FE6-E9CD8AB29AB3}"/>
            </c:ext>
          </c:extLst>
        </c:ser>
        <c:ser>
          <c:idx val="1"/>
          <c:order val="1"/>
          <c:tx>
            <c:strRef>
              <c:f>Sheet14!$C$1</c:f>
              <c:strCache>
                <c:ptCount val="1"/>
                <c:pt idx="0">
                  <c:v>Forecast(Casual_Rentals)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Sheet14!$A$2:$A$60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Sheet14!$C$2:$C$60</c:f>
              <c:numCache>
                <c:formatCode>General</c:formatCode>
                <c:ptCount val="59"/>
                <c:pt idx="44">
                  <c:v>1</c:v>
                </c:pt>
                <c:pt idx="45">
                  <c:v>4.8565291352862721</c:v>
                </c:pt>
                <c:pt idx="46">
                  <c:v>4.9858122840924839</c:v>
                </c:pt>
                <c:pt idx="47">
                  <c:v>5.2999640566995723</c:v>
                </c:pt>
                <c:pt idx="48">
                  <c:v>6.2511965261380391</c:v>
                </c:pt>
                <c:pt idx="49">
                  <c:v>7.6676802572171017</c:v>
                </c:pt>
                <c:pt idx="50">
                  <c:v>8.7400881986367693</c:v>
                </c:pt>
                <c:pt idx="51">
                  <c:v>6.3030619770642149</c:v>
                </c:pt>
                <c:pt idx="52">
                  <c:v>4.9656241862848125</c:v>
                </c:pt>
                <c:pt idx="53">
                  <c:v>5.0949073350910226</c:v>
                </c:pt>
                <c:pt idx="54">
                  <c:v>5.4090591076981127</c:v>
                </c:pt>
                <c:pt idx="55">
                  <c:v>6.3602915771365787</c:v>
                </c:pt>
                <c:pt idx="56">
                  <c:v>7.7767753082156421</c:v>
                </c:pt>
                <c:pt idx="57">
                  <c:v>8.849183249635308</c:v>
                </c:pt>
                <c:pt idx="58">
                  <c:v>6.4121570280627553</c:v>
                </c:pt>
              </c:numCache>
            </c:numRef>
          </c:val>
          <c:smooth val="0"/>
          <c:extLst>
            <c:ext xmlns:c16="http://schemas.microsoft.com/office/drawing/2014/chart" uri="{C3380CC4-5D6E-409C-BE32-E72D297353CC}">
              <c16:uniqueId val="{00000001-0818-4F33-8FE6-E9CD8AB29AB3}"/>
            </c:ext>
          </c:extLst>
        </c:ser>
        <c:ser>
          <c:idx val="2"/>
          <c:order val="2"/>
          <c:tx>
            <c:strRef>
              <c:f>Sheet14!$D$1</c:f>
              <c:strCache>
                <c:ptCount val="1"/>
                <c:pt idx="0">
                  <c:v>Lower Confidence Bound(Casual_Rentals)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Sheet14!$A$2:$A$60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Sheet14!$D$2:$D$60</c:f>
              <c:numCache>
                <c:formatCode>General</c:formatCode>
                <c:ptCount val="59"/>
                <c:pt idx="44" formatCode="0.00">
                  <c:v>1</c:v>
                </c:pt>
                <c:pt idx="45" formatCode="0.00">
                  <c:v>-1.9648029938527323</c:v>
                </c:pt>
                <c:pt idx="46" formatCode="0.00">
                  <c:v>-2.6467798238581421</c:v>
                </c:pt>
                <c:pt idx="47" formatCode="0.00">
                  <c:v>-3.0683760284996673</c:v>
                </c:pt>
                <c:pt idx="48" formatCode="0.00">
                  <c:v>-2.7958264959822641</c:v>
                </c:pt>
                <c:pt idx="49" formatCode="0.00">
                  <c:v>-2.0129749216001525</c:v>
                </c:pt>
                <c:pt idx="50" formatCode="0.00">
                  <c:v>-1.5374886669408383</c:v>
                </c:pt>
                <c:pt idx="51" formatCode="0.00">
                  <c:v>-4.5407944971797614</c:v>
                </c:pt>
                <c:pt idx="52" formatCode="0.00">
                  <c:v>-6.4205257496016168</c:v>
                </c:pt>
                <c:pt idx="53" formatCode="0.00">
                  <c:v>-6.8088566700869233</c:v>
                </c:pt>
                <c:pt idx="54" formatCode="0.00">
                  <c:v>-6.9926423591304587</c:v>
                </c:pt>
                <c:pt idx="55" formatCode="0.00">
                  <c:v>-6.5219562378891105</c:v>
                </c:pt>
                <c:pt idx="56" formatCode="0.00">
                  <c:v>-5.5705097729648294</c:v>
                </c:pt>
                <c:pt idx="57" formatCode="0.00">
                  <c:v>-4.9492015524053947</c:v>
                </c:pt>
                <c:pt idx="58" formatCode="0.00">
                  <c:v>-7.8247181259003957</c:v>
                </c:pt>
              </c:numCache>
            </c:numRef>
          </c:val>
          <c:smooth val="0"/>
          <c:extLst>
            <c:ext xmlns:c16="http://schemas.microsoft.com/office/drawing/2014/chart" uri="{C3380CC4-5D6E-409C-BE32-E72D297353CC}">
              <c16:uniqueId val="{00000002-0818-4F33-8FE6-E9CD8AB29AB3}"/>
            </c:ext>
          </c:extLst>
        </c:ser>
        <c:ser>
          <c:idx val="3"/>
          <c:order val="3"/>
          <c:tx>
            <c:strRef>
              <c:f>Sheet14!$E$1</c:f>
              <c:strCache>
                <c:ptCount val="1"/>
                <c:pt idx="0">
                  <c:v>Upper Confidence Bound(Casual_Rentals)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Sheet14!$A$2:$A$60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Sheet14!$E$2:$E$60</c:f>
              <c:numCache>
                <c:formatCode>General</c:formatCode>
                <c:ptCount val="59"/>
                <c:pt idx="44" formatCode="0.00">
                  <c:v>1</c:v>
                </c:pt>
                <c:pt idx="45" formatCode="0.00">
                  <c:v>11.677861264425276</c:v>
                </c:pt>
                <c:pt idx="46" formatCode="0.00">
                  <c:v>12.618404392043111</c:v>
                </c:pt>
                <c:pt idx="47" formatCode="0.00">
                  <c:v>13.668304141898812</c:v>
                </c:pt>
                <c:pt idx="48" formatCode="0.00">
                  <c:v>15.298219548258341</c:v>
                </c:pt>
                <c:pt idx="49" formatCode="0.00">
                  <c:v>17.348335436034354</c:v>
                </c:pt>
                <c:pt idx="50" formatCode="0.00">
                  <c:v>19.017665064214377</c:v>
                </c:pt>
                <c:pt idx="51" formatCode="0.00">
                  <c:v>17.146918451308192</c:v>
                </c:pt>
                <c:pt idx="52" formatCode="0.00">
                  <c:v>16.351774122171243</c:v>
                </c:pt>
                <c:pt idx="53" formatCode="0.00">
                  <c:v>16.99867134026897</c:v>
                </c:pt>
                <c:pt idx="54" formatCode="0.00">
                  <c:v>17.810760574526682</c:v>
                </c:pt>
                <c:pt idx="55" formatCode="0.00">
                  <c:v>19.242539392162268</c:v>
                </c:pt>
                <c:pt idx="56" formatCode="0.00">
                  <c:v>21.124060389396114</c:v>
                </c:pt>
                <c:pt idx="57" formatCode="0.00">
                  <c:v>22.647568051676011</c:v>
                </c:pt>
                <c:pt idx="58" formatCode="0.00">
                  <c:v>20.649032182025906</c:v>
                </c:pt>
              </c:numCache>
            </c:numRef>
          </c:val>
          <c:smooth val="0"/>
          <c:extLst>
            <c:ext xmlns:c16="http://schemas.microsoft.com/office/drawing/2014/chart" uri="{C3380CC4-5D6E-409C-BE32-E72D297353CC}">
              <c16:uniqueId val="{00000003-0818-4F33-8FE6-E9CD8AB29AB3}"/>
            </c:ext>
          </c:extLst>
        </c:ser>
        <c:dLbls>
          <c:showLegendKey val="0"/>
          <c:showVal val="0"/>
          <c:showCatName val="0"/>
          <c:showSerName val="0"/>
          <c:showPercent val="0"/>
          <c:showBubbleSize val="0"/>
        </c:dLbls>
        <c:smooth val="0"/>
        <c:axId val="2136195871"/>
        <c:axId val="766117135"/>
      </c:lineChart>
      <c:catAx>
        <c:axId val="2136195871"/>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117135"/>
        <c:crosses val="autoZero"/>
        <c:auto val="1"/>
        <c:lblAlgn val="ctr"/>
        <c:lblOffset val="100"/>
        <c:noMultiLvlLbl val="0"/>
      </c:catAx>
      <c:valAx>
        <c:axId val="76611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195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Registered</a:t>
            </a:r>
            <a:r>
              <a:rPr lang="en-IN" baseline="0"/>
              <a:t> Rental Forecast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Sheet15!$B$1</c:f>
              <c:strCache>
                <c:ptCount val="1"/>
                <c:pt idx="0">
                  <c:v>Registered_Rentals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Sheet15!$B$2:$B$60</c:f>
              <c:numCache>
                <c:formatCode>General</c:formatCode>
                <c:ptCount val="59"/>
                <c:pt idx="0">
                  <c:v>27.25</c:v>
                </c:pt>
                <c:pt idx="1">
                  <c:v>29.130434782608695</c:v>
                </c:pt>
                <c:pt idx="2">
                  <c:v>55.863636363636367</c:v>
                </c:pt>
                <c:pt idx="3">
                  <c:v>63.217391304347828</c:v>
                </c:pt>
                <c:pt idx="4">
                  <c:v>66</c:v>
                </c:pt>
                <c:pt idx="5">
                  <c:v>66</c:v>
                </c:pt>
                <c:pt idx="6">
                  <c:v>59.217391304347828</c:v>
                </c:pt>
                <c:pt idx="7">
                  <c:v>37.125</c:v>
                </c:pt>
                <c:pt idx="8">
                  <c:v>32</c:v>
                </c:pt>
                <c:pt idx="9">
                  <c:v>53.333333333333336</c:v>
                </c:pt>
                <c:pt idx="10">
                  <c:v>55.454545454545453</c:v>
                </c:pt>
                <c:pt idx="11">
                  <c:v>51.68181818181818</c:v>
                </c:pt>
                <c:pt idx="12">
                  <c:v>57</c:v>
                </c:pt>
                <c:pt idx="13">
                  <c:v>59.434782608695649</c:v>
                </c:pt>
                <c:pt idx="14">
                  <c:v>42.75</c:v>
                </c:pt>
                <c:pt idx="15">
                  <c:v>39.708333333333336</c:v>
                </c:pt>
                <c:pt idx="16">
                  <c:v>36.791666666666664</c:v>
                </c:pt>
                <c:pt idx="17">
                  <c:v>56.166666666666664</c:v>
                </c:pt>
                <c:pt idx="18">
                  <c:v>68.347826086956516</c:v>
                </c:pt>
                <c:pt idx="19">
                  <c:v>76.833333333333329</c:v>
                </c:pt>
                <c:pt idx="20">
                  <c:v>61.166666666666664</c:v>
                </c:pt>
                <c:pt idx="21">
                  <c:v>38.608695652173914</c:v>
                </c:pt>
                <c:pt idx="22">
                  <c:v>36.347826086956523</c:v>
                </c:pt>
                <c:pt idx="23">
                  <c:v>57.826086956521742</c:v>
                </c:pt>
                <c:pt idx="24">
                  <c:v>78.217391304347828</c:v>
                </c:pt>
                <c:pt idx="25">
                  <c:v>29.5</c:v>
                </c:pt>
                <c:pt idx="26">
                  <c:v>52</c:v>
                </c:pt>
                <c:pt idx="27">
                  <c:v>49.086956521739133</c:v>
                </c:pt>
                <c:pt idx="28">
                  <c:v>42.391304347826086</c:v>
                </c:pt>
                <c:pt idx="29">
                  <c:v>41.565217391304351</c:v>
                </c:pt>
                <c:pt idx="30">
                  <c:v>60.791666666666664</c:v>
                </c:pt>
                <c:pt idx="31">
                  <c:v>57.086956521739133</c:v>
                </c:pt>
                <c:pt idx="32">
                  <c:v>60.583333333333336</c:v>
                </c:pt>
                <c:pt idx="33">
                  <c:v>64.739130434782609</c:v>
                </c:pt>
                <c:pt idx="34">
                  <c:v>70.434782608695656</c:v>
                </c:pt>
                <c:pt idx="35">
                  <c:v>37.708333333333336</c:v>
                </c:pt>
                <c:pt idx="36">
                  <c:v>52.875</c:v>
                </c:pt>
                <c:pt idx="37">
                  <c:v>66.333333333333329</c:v>
                </c:pt>
                <c:pt idx="38">
                  <c:v>61.083333333333336</c:v>
                </c:pt>
                <c:pt idx="39">
                  <c:v>67.478260869565219</c:v>
                </c:pt>
                <c:pt idx="40">
                  <c:v>64.826086956521735</c:v>
                </c:pt>
                <c:pt idx="41">
                  <c:v>72.590909090909093</c:v>
                </c:pt>
                <c:pt idx="42">
                  <c:v>49.333333333333336</c:v>
                </c:pt>
                <c:pt idx="43">
                  <c:v>51.826086956521742</c:v>
                </c:pt>
                <c:pt idx="44">
                  <c:v>17.875</c:v>
                </c:pt>
              </c:numCache>
            </c:numRef>
          </c:val>
          <c:smooth val="0"/>
          <c:extLst>
            <c:ext xmlns:c16="http://schemas.microsoft.com/office/drawing/2014/chart" uri="{C3380CC4-5D6E-409C-BE32-E72D297353CC}">
              <c16:uniqueId val="{00000000-CEA6-4C1F-8322-485F0AB766C4}"/>
            </c:ext>
          </c:extLst>
        </c:ser>
        <c:ser>
          <c:idx val="1"/>
          <c:order val="1"/>
          <c:tx>
            <c:strRef>
              <c:f>Sheet15!$C$1</c:f>
              <c:strCache>
                <c:ptCount val="1"/>
                <c:pt idx="0">
                  <c:v>Forecast(Registered_Rentals)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Sheet15!$A$2:$A$60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Sheet15!$C$2:$C$60</c:f>
              <c:numCache>
                <c:formatCode>General</c:formatCode>
                <c:ptCount val="59"/>
                <c:pt idx="44">
                  <c:v>17.875</c:v>
                </c:pt>
                <c:pt idx="45">
                  <c:v>62.263210337816645</c:v>
                </c:pt>
                <c:pt idx="46">
                  <c:v>65.743016796662502</c:v>
                </c:pt>
                <c:pt idx="47">
                  <c:v>70.334537753982971</c:v>
                </c:pt>
                <c:pt idx="48">
                  <c:v>63.50128361457493</c:v>
                </c:pt>
                <c:pt idx="49">
                  <c:v>43.905158501825994</c:v>
                </c:pt>
                <c:pt idx="50">
                  <c:v>40.807977773729228</c:v>
                </c:pt>
                <c:pt idx="51">
                  <c:v>54.228588031677255</c:v>
                </c:pt>
                <c:pt idx="52">
                  <c:v>63.668219565596708</c:v>
                </c:pt>
                <c:pt idx="53">
                  <c:v>67.148026024442558</c:v>
                </c:pt>
                <c:pt idx="54">
                  <c:v>71.739546981763027</c:v>
                </c:pt>
                <c:pt idx="55">
                  <c:v>64.906292842354986</c:v>
                </c:pt>
                <c:pt idx="56">
                  <c:v>45.31016772960605</c:v>
                </c:pt>
                <c:pt idx="57">
                  <c:v>42.212987001509291</c:v>
                </c:pt>
                <c:pt idx="58">
                  <c:v>55.633597259457318</c:v>
                </c:pt>
              </c:numCache>
            </c:numRef>
          </c:val>
          <c:smooth val="0"/>
          <c:extLst>
            <c:ext xmlns:c16="http://schemas.microsoft.com/office/drawing/2014/chart" uri="{C3380CC4-5D6E-409C-BE32-E72D297353CC}">
              <c16:uniqueId val="{00000001-CEA6-4C1F-8322-485F0AB766C4}"/>
            </c:ext>
          </c:extLst>
        </c:ser>
        <c:ser>
          <c:idx val="2"/>
          <c:order val="2"/>
          <c:tx>
            <c:strRef>
              <c:f>Sheet15!$D$1</c:f>
              <c:strCache>
                <c:ptCount val="1"/>
                <c:pt idx="0">
                  <c:v>Lower Confidence Bound(Registered_Rentals)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Sheet15!$A$2:$A$60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Sheet15!$D$2:$D$60</c:f>
              <c:numCache>
                <c:formatCode>General</c:formatCode>
                <c:ptCount val="59"/>
                <c:pt idx="44" formatCode="0.00">
                  <c:v>17.875</c:v>
                </c:pt>
                <c:pt idx="45" formatCode="0.00">
                  <c:v>39.903506226854297</c:v>
                </c:pt>
                <c:pt idx="46" formatCode="0.00">
                  <c:v>43.20371414134226</c:v>
                </c:pt>
                <c:pt idx="47" formatCode="0.00">
                  <c:v>47.614250578854936</c:v>
                </c:pt>
                <c:pt idx="48" formatCode="0.00">
                  <c:v>40.598636971904845</c:v>
                </c:pt>
                <c:pt idx="49" formatCode="0.00">
                  <c:v>20.818788370143952</c:v>
                </c:pt>
                <c:pt idx="50" formatCode="0.00">
                  <c:v>17.536530953923123</c:v>
                </c:pt>
                <c:pt idx="51" formatCode="0.00">
                  <c:v>30.770722040887037</c:v>
                </c:pt>
                <c:pt idx="52" formatCode="0.00">
                  <c:v>40.019780010640453</c:v>
                </c:pt>
                <c:pt idx="53" formatCode="0.00">
                  <c:v>43.310536434996131</c:v>
                </c:pt>
                <c:pt idx="54" formatCode="0.00">
                  <c:v>47.711696167916045</c:v>
                </c:pt>
                <c:pt idx="55" formatCode="0.00">
                  <c:v>40.686779888669967</c:v>
                </c:pt>
                <c:pt idx="56" formatCode="0.00">
                  <c:v>20.897701881531816</c:v>
                </c:pt>
                <c:pt idx="57" formatCode="0.00">
                  <c:v>17.606287550866881</c:v>
                </c:pt>
                <c:pt idx="58" formatCode="0.00">
                  <c:v>30.831393429172053</c:v>
                </c:pt>
              </c:numCache>
            </c:numRef>
          </c:val>
          <c:smooth val="0"/>
          <c:extLst>
            <c:ext xmlns:c16="http://schemas.microsoft.com/office/drawing/2014/chart" uri="{C3380CC4-5D6E-409C-BE32-E72D297353CC}">
              <c16:uniqueId val="{00000002-CEA6-4C1F-8322-485F0AB766C4}"/>
            </c:ext>
          </c:extLst>
        </c:ser>
        <c:ser>
          <c:idx val="3"/>
          <c:order val="3"/>
          <c:tx>
            <c:strRef>
              <c:f>Sheet15!$E$1</c:f>
              <c:strCache>
                <c:ptCount val="1"/>
                <c:pt idx="0">
                  <c:v>Upper Confidence Bound(Registered_Rentals)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Sheet15!$A$2:$A$60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Sheet15!$E$2:$E$60</c:f>
              <c:numCache>
                <c:formatCode>General</c:formatCode>
                <c:ptCount val="59"/>
                <c:pt idx="44" formatCode="0.00">
                  <c:v>17.875</c:v>
                </c:pt>
                <c:pt idx="45" formatCode="0.00">
                  <c:v>84.622914448778999</c:v>
                </c:pt>
                <c:pt idx="46" formatCode="0.00">
                  <c:v>88.282319451982744</c:v>
                </c:pt>
                <c:pt idx="47" formatCode="0.00">
                  <c:v>93.054824929111007</c:v>
                </c:pt>
                <c:pt idx="48" formatCode="0.00">
                  <c:v>86.403930257245008</c:v>
                </c:pt>
                <c:pt idx="49" formatCode="0.00">
                  <c:v>66.99152863350804</c:v>
                </c:pt>
                <c:pt idx="50" formatCode="0.00">
                  <c:v>64.079424593535336</c:v>
                </c:pt>
                <c:pt idx="51" formatCode="0.00">
                  <c:v>77.686454022467473</c:v>
                </c:pt>
                <c:pt idx="52" formatCode="0.00">
                  <c:v>87.31665912055297</c:v>
                </c:pt>
                <c:pt idx="53" formatCode="0.00">
                  <c:v>90.985515613888992</c:v>
                </c:pt>
                <c:pt idx="54" formatCode="0.00">
                  <c:v>95.767397795610009</c:v>
                </c:pt>
                <c:pt idx="55" formatCode="0.00">
                  <c:v>89.125805796039998</c:v>
                </c:pt>
                <c:pt idx="56" formatCode="0.00">
                  <c:v>69.722633577680284</c:v>
                </c:pt>
                <c:pt idx="57" formatCode="0.00">
                  <c:v>66.8196864521517</c:v>
                </c:pt>
                <c:pt idx="58" formatCode="0.00">
                  <c:v>80.435801089742583</c:v>
                </c:pt>
              </c:numCache>
            </c:numRef>
          </c:val>
          <c:smooth val="0"/>
          <c:extLst>
            <c:ext xmlns:c16="http://schemas.microsoft.com/office/drawing/2014/chart" uri="{C3380CC4-5D6E-409C-BE32-E72D297353CC}">
              <c16:uniqueId val="{00000003-CEA6-4C1F-8322-485F0AB766C4}"/>
            </c:ext>
          </c:extLst>
        </c:ser>
        <c:dLbls>
          <c:showLegendKey val="0"/>
          <c:showVal val="0"/>
          <c:showCatName val="0"/>
          <c:showSerName val="0"/>
          <c:showPercent val="0"/>
          <c:showBubbleSize val="0"/>
        </c:dLbls>
        <c:smooth val="0"/>
        <c:axId val="807819343"/>
        <c:axId val="765904975"/>
      </c:lineChart>
      <c:catAx>
        <c:axId val="807819343"/>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04975"/>
        <c:crosses val="autoZero"/>
        <c:auto val="1"/>
        <c:lblAlgn val="ctr"/>
        <c:lblOffset val="100"/>
        <c:noMultiLvlLbl val="0"/>
      </c:catAx>
      <c:valAx>
        <c:axId val="76590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1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Windspeed</a:t>
            </a:r>
            <a:r>
              <a:rPr lang="en-IN" baseline="0"/>
              <a:t> Forecast</a:t>
            </a:r>
            <a:endParaRPr lang="en-IN"/>
          </a:p>
        </c:rich>
      </c:tx>
      <c:layout>
        <c:manualLayout>
          <c:xMode val="edge"/>
          <c:yMode val="edge"/>
          <c:x val="0.43699434391360875"/>
          <c:y val="2.77777690983098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Sheet16!$B$1</c:f>
              <c:strCache>
                <c:ptCount val="1"/>
                <c:pt idx="0">
                  <c:v>Wind_Speed</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Sheet16!$B$2:$B$58</c:f>
              <c:numCache>
                <c:formatCode>General</c:formatCode>
                <c:ptCount val="57"/>
                <c:pt idx="0">
                  <c:v>0.16044583333333332</c:v>
                </c:pt>
                <c:pt idx="1">
                  <c:v>0.24853913043478257</c:v>
                </c:pt>
                <c:pt idx="2">
                  <c:v>0.2483090909090909</c:v>
                </c:pt>
                <c:pt idx="3">
                  <c:v>0.16029565217391301</c:v>
                </c:pt>
                <c:pt idx="4">
                  <c:v>0.18690000000000001</c:v>
                </c:pt>
                <c:pt idx="5">
                  <c:v>8.9565217391304353E-2</c:v>
                </c:pt>
                <c:pt idx="6">
                  <c:v>0.16872608695652175</c:v>
                </c:pt>
                <c:pt idx="7">
                  <c:v>0.26680416666666668</c:v>
                </c:pt>
                <c:pt idx="8">
                  <c:v>0.36194999999999999</c:v>
                </c:pt>
                <c:pt idx="9">
                  <c:v>0.22326666666666664</c:v>
                </c:pt>
                <c:pt idx="10">
                  <c:v>0.12213181818181819</c:v>
                </c:pt>
                <c:pt idx="11">
                  <c:v>0.30462727272727264</c:v>
                </c:pt>
                <c:pt idx="12">
                  <c:v>0.30099999999999999</c:v>
                </c:pt>
                <c:pt idx="13">
                  <c:v>0.12654782608695653</c:v>
                </c:pt>
                <c:pt idx="14">
                  <c:v>0.15796250000000001</c:v>
                </c:pt>
                <c:pt idx="15">
                  <c:v>0.18843333333333331</c:v>
                </c:pt>
                <c:pt idx="16">
                  <c:v>0.19401666666666664</c:v>
                </c:pt>
                <c:pt idx="17">
                  <c:v>0.14677500000000002</c:v>
                </c:pt>
                <c:pt idx="18">
                  <c:v>0.20831739130434773</c:v>
                </c:pt>
                <c:pt idx="19">
                  <c:v>0.19590416666666666</c:v>
                </c:pt>
                <c:pt idx="20">
                  <c:v>0.35324166666666668</c:v>
                </c:pt>
                <c:pt idx="21">
                  <c:v>0.17196956521739129</c:v>
                </c:pt>
                <c:pt idx="22">
                  <c:v>0.24659999999999993</c:v>
                </c:pt>
                <c:pt idx="23">
                  <c:v>0.15833043478260869</c:v>
                </c:pt>
                <c:pt idx="24">
                  <c:v>0.12979565217391303</c:v>
                </c:pt>
                <c:pt idx="25">
                  <c:v>0.29384999999999989</c:v>
                </c:pt>
                <c:pt idx="26">
                  <c:v>0.11383750000000001</c:v>
                </c:pt>
                <c:pt idx="27">
                  <c:v>0.12330000000000001</c:v>
                </c:pt>
                <c:pt idx="28">
                  <c:v>0.14536521739130434</c:v>
                </c:pt>
                <c:pt idx="29">
                  <c:v>7.398260869565218E-2</c:v>
                </c:pt>
                <c:pt idx="30">
                  <c:v>0.18719166666666665</c:v>
                </c:pt>
                <c:pt idx="31">
                  <c:v>5.321304347826087E-2</c:v>
                </c:pt>
                <c:pt idx="32">
                  <c:v>0.26430833333333331</c:v>
                </c:pt>
                <c:pt idx="33">
                  <c:v>0.27775217391304352</c:v>
                </c:pt>
                <c:pt idx="34">
                  <c:v>0.12783913043478262</c:v>
                </c:pt>
                <c:pt idx="35">
                  <c:v>0.16107916666666669</c:v>
                </c:pt>
                <c:pt idx="36">
                  <c:v>0.14180000000000001</c:v>
                </c:pt>
                <c:pt idx="37">
                  <c:v>4.5408333333333335E-2</c:v>
                </c:pt>
                <c:pt idx="38">
                  <c:v>0.36194999999999994</c:v>
                </c:pt>
                <c:pt idx="39">
                  <c:v>0.18883913043478256</c:v>
                </c:pt>
                <c:pt idx="40">
                  <c:v>0.22193478260869567</c:v>
                </c:pt>
                <c:pt idx="41">
                  <c:v>0.10854999999999998</c:v>
                </c:pt>
                <c:pt idx="42">
                  <c:v>0.20336666666666661</c:v>
                </c:pt>
                <c:pt idx="43">
                  <c:v>0.26088260869565216</c:v>
                </c:pt>
                <c:pt idx="44">
                  <c:v>0.300375</c:v>
                </c:pt>
              </c:numCache>
            </c:numRef>
          </c:val>
          <c:smooth val="0"/>
          <c:extLst>
            <c:ext xmlns:c16="http://schemas.microsoft.com/office/drawing/2014/chart" uri="{C3380CC4-5D6E-409C-BE32-E72D297353CC}">
              <c16:uniqueId val="{00000000-4582-4E38-A1BF-FBBCA4DA4E56}"/>
            </c:ext>
          </c:extLst>
        </c:ser>
        <c:ser>
          <c:idx val="1"/>
          <c:order val="1"/>
          <c:tx>
            <c:strRef>
              <c:f>Sheet16!$C$1</c:f>
              <c:strCache>
                <c:ptCount val="1"/>
                <c:pt idx="0">
                  <c:v>Forecast(Wind_Speed)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Sheet16!$A$2:$A$58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Sheet16!$C$2:$C$58</c:f>
              <c:numCache>
                <c:formatCode>General</c:formatCode>
                <c:ptCount val="57"/>
                <c:pt idx="44">
                  <c:v>0.300375</c:v>
                </c:pt>
                <c:pt idx="45">
                  <c:v>0.19820041269146338</c:v>
                </c:pt>
                <c:pt idx="46">
                  <c:v>0.19822275347096022</c:v>
                </c:pt>
                <c:pt idx="47">
                  <c:v>0.19824509425045658</c:v>
                </c:pt>
                <c:pt idx="48">
                  <c:v>0.19826743502995342</c:v>
                </c:pt>
                <c:pt idx="49">
                  <c:v>0.19828977580944981</c:v>
                </c:pt>
                <c:pt idx="50">
                  <c:v>0.19831211658894665</c:v>
                </c:pt>
                <c:pt idx="51">
                  <c:v>0.19833445736844305</c:v>
                </c:pt>
                <c:pt idx="52">
                  <c:v>0.19835679814793986</c:v>
                </c:pt>
                <c:pt idx="53">
                  <c:v>0.19837913892743625</c:v>
                </c:pt>
                <c:pt idx="54">
                  <c:v>0.19840147970693309</c:v>
                </c:pt>
                <c:pt idx="55">
                  <c:v>0.19842382048642948</c:v>
                </c:pt>
                <c:pt idx="56">
                  <c:v>0.19844616126592632</c:v>
                </c:pt>
              </c:numCache>
            </c:numRef>
          </c:val>
          <c:smooth val="0"/>
          <c:extLst>
            <c:ext xmlns:c16="http://schemas.microsoft.com/office/drawing/2014/chart" uri="{C3380CC4-5D6E-409C-BE32-E72D297353CC}">
              <c16:uniqueId val="{00000001-4582-4E38-A1BF-FBBCA4DA4E56}"/>
            </c:ext>
          </c:extLst>
        </c:ser>
        <c:ser>
          <c:idx val="2"/>
          <c:order val="2"/>
          <c:tx>
            <c:strRef>
              <c:f>Sheet16!$D$1</c:f>
              <c:strCache>
                <c:ptCount val="1"/>
                <c:pt idx="0">
                  <c:v>Lower Confidence Bound(Wind_Speed)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Sheet16!$A$2:$A$58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Sheet16!$D$2:$D$58</c:f>
              <c:numCache>
                <c:formatCode>General</c:formatCode>
                <c:ptCount val="57"/>
                <c:pt idx="44" formatCode="0.00">
                  <c:v>0.300375</c:v>
                </c:pt>
                <c:pt idx="45" formatCode="0.00">
                  <c:v>3.5701401205531058E-2</c:v>
                </c:pt>
                <c:pt idx="46" formatCode="0.00">
                  <c:v>3.4897018778231148E-2</c:v>
                </c:pt>
                <c:pt idx="47" formatCode="0.00">
                  <c:v>3.4080472923365301E-2</c:v>
                </c:pt>
                <c:pt idx="48" formatCode="0.00">
                  <c:v>3.325178912507179E-2</c:v>
                </c:pt>
                <c:pt idx="49" formatCode="0.00">
                  <c:v>3.2410995012775307E-2</c:v>
                </c:pt>
                <c:pt idx="50" formatCode="0.00">
                  <c:v>3.1558120286361735E-2</c:v>
                </c:pt>
                <c:pt idx="51" formatCode="0.00">
                  <c:v>3.0693196641447013E-2</c:v>
                </c:pt>
                <c:pt idx="52" formatCode="0.00">
                  <c:v>2.9816257694875142E-2</c:v>
                </c:pt>
                <c:pt idx="53" formatCode="0.00">
                  <c:v>2.8927338910548217E-2</c:v>
                </c:pt>
                <c:pt idx="54" formatCode="0.00">
                  <c:v>2.802647752571244E-2</c:v>
                </c:pt>
                <c:pt idx="55" formatCode="0.00">
                  <c:v>2.7113712477791541E-2</c:v>
                </c:pt>
                <c:pt idx="56" formatCode="0.00">
                  <c:v>2.6189084331880885E-2</c:v>
                </c:pt>
              </c:numCache>
            </c:numRef>
          </c:val>
          <c:smooth val="0"/>
          <c:extLst>
            <c:ext xmlns:c16="http://schemas.microsoft.com/office/drawing/2014/chart" uri="{C3380CC4-5D6E-409C-BE32-E72D297353CC}">
              <c16:uniqueId val="{00000002-4582-4E38-A1BF-FBBCA4DA4E56}"/>
            </c:ext>
          </c:extLst>
        </c:ser>
        <c:ser>
          <c:idx val="3"/>
          <c:order val="3"/>
          <c:tx>
            <c:strRef>
              <c:f>Sheet16!$E$1</c:f>
              <c:strCache>
                <c:ptCount val="1"/>
                <c:pt idx="0">
                  <c:v>Upper Confidence Bound(Wind_Speed)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Sheet16!$A$2:$A$58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Sheet16!$E$2:$E$58</c:f>
              <c:numCache>
                <c:formatCode>General</c:formatCode>
                <c:ptCount val="57"/>
                <c:pt idx="44" formatCode="0.00">
                  <c:v>0.300375</c:v>
                </c:pt>
                <c:pt idx="45" formatCode="0.00">
                  <c:v>0.3606994241773957</c:v>
                </c:pt>
                <c:pt idx="46" formatCode="0.00">
                  <c:v>0.36154848816368929</c:v>
                </c:pt>
                <c:pt idx="47" formatCode="0.00">
                  <c:v>0.36240971557754786</c:v>
                </c:pt>
                <c:pt idx="48" formatCode="0.00">
                  <c:v>0.36328308093483508</c:v>
                </c:pt>
                <c:pt idx="49" formatCode="0.00">
                  <c:v>0.36416855660612435</c:v>
                </c:pt>
                <c:pt idx="50" formatCode="0.00">
                  <c:v>0.36506611289153157</c:v>
                </c:pt>
                <c:pt idx="51" formatCode="0.00">
                  <c:v>0.36597571809543905</c:v>
                </c:pt>
                <c:pt idx="52" formatCode="0.00">
                  <c:v>0.3668973386010046</c:v>
                </c:pt>
                <c:pt idx="53" formatCode="0.00">
                  <c:v>0.36783093894432428</c:v>
                </c:pt>
                <c:pt idx="54" formatCode="0.00">
                  <c:v>0.36877648188815371</c:v>
                </c:pt>
                <c:pt idx="55" formatCode="0.00">
                  <c:v>0.36973392849506742</c:v>
                </c:pt>
                <c:pt idx="56" formatCode="0.00">
                  <c:v>0.37070323819997175</c:v>
                </c:pt>
              </c:numCache>
            </c:numRef>
          </c:val>
          <c:smooth val="0"/>
          <c:extLst>
            <c:ext xmlns:c16="http://schemas.microsoft.com/office/drawing/2014/chart" uri="{C3380CC4-5D6E-409C-BE32-E72D297353CC}">
              <c16:uniqueId val="{00000003-4582-4E38-A1BF-FBBCA4DA4E56}"/>
            </c:ext>
          </c:extLst>
        </c:ser>
        <c:dLbls>
          <c:showLegendKey val="0"/>
          <c:showVal val="0"/>
          <c:showCatName val="0"/>
          <c:showSerName val="0"/>
          <c:showPercent val="0"/>
          <c:showBubbleSize val="0"/>
        </c:dLbls>
        <c:smooth val="0"/>
        <c:axId val="997306383"/>
        <c:axId val="766064335"/>
      </c:lineChart>
      <c:catAx>
        <c:axId val="997306383"/>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64335"/>
        <c:crosses val="autoZero"/>
        <c:auto val="1"/>
        <c:lblAlgn val="ctr"/>
        <c:lblOffset val="100"/>
        <c:noMultiLvlLbl val="0"/>
      </c:catAx>
      <c:valAx>
        <c:axId val="76606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306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Humidity</a:t>
            </a:r>
            <a:r>
              <a:rPr lang="en-IN" baseline="0"/>
              <a:t> Forecast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Sheet17!$B$1</c:f>
              <c:strCache>
                <c:ptCount val="1"/>
                <c:pt idx="0">
                  <c:v>Humidity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Sheet17!$B$2:$B$64</c:f>
              <c:numCache>
                <c:formatCode>General</c:formatCode>
                <c:ptCount val="63"/>
                <c:pt idx="0">
                  <c:v>0.80583333333333329</c:v>
                </c:pt>
                <c:pt idx="1">
                  <c:v>0.69608695652173891</c:v>
                </c:pt>
                <c:pt idx="2">
                  <c:v>0.43727272727272715</c:v>
                </c:pt>
                <c:pt idx="3">
                  <c:v>0.59043478260869575</c:v>
                </c:pt>
                <c:pt idx="4">
                  <c:v>0.43695652173913047</c:v>
                </c:pt>
                <c:pt idx="5">
                  <c:v>0.51826086956521744</c:v>
                </c:pt>
                <c:pt idx="6">
                  <c:v>0.49869565217391298</c:v>
                </c:pt>
                <c:pt idx="7">
                  <c:v>0.53583333333333338</c:v>
                </c:pt>
                <c:pt idx="8">
                  <c:v>0.43416666666666676</c:v>
                </c:pt>
                <c:pt idx="9">
                  <c:v>0.48291666666666666</c:v>
                </c:pt>
                <c:pt idx="10">
                  <c:v>0.68636363636363651</c:v>
                </c:pt>
                <c:pt idx="11">
                  <c:v>0.59954545454545438</c:v>
                </c:pt>
                <c:pt idx="12">
                  <c:v>0.47041666666666665</c:v>
                </c:pt>
                <c:pt idx="13">
                  <c:v>0.53782608695652168</c:v>
                </c:pt>
                <c:pt idx="14">
                  <c:v>0.49875000000000003</c:v>
                </c:pt>
                <c:pt idx="15">
                  <c:v>0.48375000000000007</c:v>
                </c:pt>
                <c:pt idx="16">
                  <c:v>0.53749999999999998</c:v>
                </c:pt>
                <c:pt idx="17">
                  <c:v>0.86166666666666669</c:v>
                </c:pt>
                <c:pt idx="18">
                  <c:v>0.74173913043478257</c:v>
                </c:pt>
                <c:pt idx="19">
                  <c:v>0.53833333333333344</c:v>
                </c:pt>
                <c:pt idx="20">
                  <c:v>0.45708333333333323</c:v>
                </c:pt>
                <c:pt idx="21">
                  <c:v>0.4</c:v>
                </c:pt>
                <c:pt idx="22">
                  <c:v>0.43652173913043485</c:v>
                </c:pt>
                <c:pt idx="23">
                  <c:v>0.49173913043478257</c:v>
                </c:pt>
                <c:pt idx="24">
                  <c:v>0.6169565217391304</c:v>
                </c:pt>
                <c:pt idx="25">
                  <c:v>0.86249999999999971</c:v>
                </c:pt>
                <c:pt idx="26">
                  <c:v>0.6875</c:v>
                </c:pt>
                <c:pt idx="27">
                  <c:v>0.79304347826086952</c:v>
                </c:pt>
                <c:pt idx="28">
                  <c:v>0.65173913043478282</c:v>
                </c:pt>
                <c:pt idx="29">
                  <c:v>0.72217391304347822</c:v>
                </c:pt>
                <c:pt idx="30">
                  <c:v>0.60375000000000001</c:v>
                </c:pt>
                <c:pt idx="31">
                  <c:v>0.8295652173913044</c:v>
                </c:pt>
                <c:pt idx="32">
                  <c:v>0.77541666666666664</c:v>
                </c:pt>
                <c:pt idx="33">
                  <c:v>0.4378260869565217</c:v>
                </c:pt>
                <c:pt idx="34">
                  <c:v>0.58521739130434791</c:v>
                </c:pt>
                <c:pt idx="35">
                  <c:v>0.92916666666666659</c:v>
                </c:pt>
                <c:pt idx="36">
                  <c:v>0.56833333333333325</c:v>
                </c:pt>
                <c:pt idx="37">
                  <c:v>0.73833333333333329</c:v>
                </c:pt>
                <c:pt idx="38">
                  <c:v>0.5379166666666666</c:v>
                </c:pt>
                <c:pt idx="39">
                  <c:v>0.49478260869565205</c:v>
                </c:pt>
                <c:pt idx="40">
                  <c:v>0.43739130434782608</c:v>
                </c:pt>
                <c:pt idx="41">
                  <c:v>0.50636363636363635</c:v>
                </c:pt>
                <c:pt idx="42">
                  <c:v>0.54416666666666669</c:v>
                </c:pt>
                <c:pt idx="43">
                  <c:v>0.45739130434782599</c:v>
                </c:pt>
                <c:pt idx="44">
                  <c:v>0.44750000000000006</c:v>
                </c:pt>
              </c:numCache>
            </c:numRef>
          </c:val>
          <c:smooth val="0"/>
          <c:extLst>
            <c:ext xmlns:c16="http://schemas.microsoft.com/office/drawing/2014/chart" uri="{C3380CC4-5D6E-409C-BE32-E72D297353CC}">
              <c16:uniqueId val="{00000000-7F0F-4F0D-BF15-9B784548D26E}"/>
            </c:ext>
          </c:extLst>
        </c:ser>
        <c:ser>
          <c:idx val="1"/>
          <c:order val="1"/>
          <c:tx>
            <c:strRef>
              <c:f>Sheet17!$C$1</c:f>
              <c:strCache>
                <c:ptCount val="1"/>
                <c:pt idx="0">
                  <c:v>Forecast(Humidity)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Sheet17!$A$2:$A$64</c:f>
              <c:numCache>
                <c:formatCode>m/d/yyyy</c:formatCode>
                <c:ptCount val="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numCache>
            </c:numRef>
          </c:cat>
          <c:val>
            <c:numRef>
              <c:f>Sheet17!$C$2:$C$64</c:f>
              <c:numCache>
                <c:formatCode>General</c:formatCode>
                <c:ptCount val="63"/>
                <c:pt idx="44">
                  <c:v>0.44750000000000006</c:v>
                </c:pt>
                <c:pt idx="45">
                  <c:v>0.58188016150777655</c:v>
                </c:pt>
                <c:pt idx="46">
                  <c:v>0.53477901325616117</c:v>
                </c:pt>
                <c:pt idx="47">
                  <c:v>0.50218141373348468</c:v>
                </c:pt>
                <c:pt idx="48">
                  <c:v>0.41238127660938456</c:v>
                </c:pt>
                <c:pt idx="49">
                  <c:v>0.3945157135607546</c:v>
                </c:pt>
                <c:pt idx="50">
                  <c:v>0.42653953257923283</c:v>
                </c:pt>
                <c:pt idx="51">
                  <c:v>0.45203949094248674</c:v>
                </c:pt>
                <c:pt idx="52">
                  <c:v>0.56317256639318114</c:v>
                </c:pt>
                <c:pt idx="53">
                  <c:v>0.57379473502902445</c:v>
                </c:pt>
                <c:pt idx="54">
                  <c:v>0.57988736987237144</c:v>
                </c:pt>
                <c:pt idx="55">
                  <c:v>0.53278622162075617</c:v>
                </c:pt>
                <c:pt idx="56">
                  <c:v>0.50018862209807957</c:v>
                </c:pt>
                <c:pt idx="57">
                  <c:v>0.41038848497397945</c:v>
                </c:pt>
                <c:pt idx="58">
                  <c:v>0.39252292192534954</c:v>
                </c:pt>
                <c:pt idx="59">
                  <c:v>0.42454674094382772</c:v>
                </c:pt>
                <c:pt idx="60">
                  <c:v>0.45004669930708169</c:v>
                </c:pt>
                <c:pt idx="61">
                  <c:v>0.56117977475777603</c:v>
                </c:pt>
                <c:pt idx="62">
                  <c:v>0.57180194339361934</c:v>
                </c:pt>
              </c:numCache>
            </c:numRef>
          </c:val>
          <c:smooth val="0"/>
          <c:extLst>
            <c:ext xmlns:c16="http://schemas.microsoft.com/office/drawing/2014/chart" uri="{C3380CC4-5D6E-409C-BE32-E72D297353CC}">
              <c16:uniqueId val="{00000001-7F0F-4F0D-BF15-9B784548D26E}"/>
            </c:ext>
          </c:extLst>
        </c:ser>
        <c:ser>
          <c:idx val="2"/>
          <c:order val="2"/>
          <c:tx>
            <c:strRef>
              <c:f>Sheet17!$D$1</c:f>
              <c:strCache>
                <c:ptCount val="1"/>
                <c:pt idx="0">
                  <c:v>Lower Confidence Bound(Humidity)</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Sheet17!$A$2:$A$64</c:f>
              <c:numCache>
                <c:formatCode>m/d/yyyy</c:formatCode>
                <c:ptCount val="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numCache>
            </c:numRef>
          </c:cat>
          <c:val>
            <c:numRef>
              <c:f>Sheet17!$D$2:$D$64</c:f>
              <c:numCache>
                <c:formatCode>General</c:formatCode>
                <c:ptCount val="63"/>
                <c:pt idx="44" formatCode="0.00">
                  <c:v>0.44750000000000006</c:v>
                </c:pt>
                <c:pt idx="45" formatCode="0.00">
                  <c:v>0.32378365306310808</c:v>
                </c:pt>
                <c:pt idx="46" formatCode="0.00">
                  <c:v>0.26861355547906934</c:v>
                </c:pt>
                <c:pt idx="47" formatCode="0.00">
                  <c:v>0.22812314597109268</c:v>
                </c:pt>
                <c:pt idx="48" formatCode="0.00">
                  <c:v>0.13059130066161173</c:v>
                </c:pt>
                <c:pt idx="49" formatCode="0.00">
                  <c:v>0.10514198740636693</c:v>
                </c:pt>
                <c:pt idx="50" formatCode="0.00">
                  <c:v>0.12971844861109094</c:v>
                </c:pt>
                <c:pt idx="51" formatCode="0.00">
                  <c:v>0.14789720307230858</c:v>
                </c:pt>
                <c:pt idx="52" formatCode="0.00">
                  <c:v>0.25182611504879743</c:v>
                </c:pt>
                <c:pt idx="53" formatCode="0.00">
                  <c:v>0.25535300786824372</c:v>
                </c:pt>
                <c:pt idx="54" formatCode="0.00">
                  <c:v>0.25439861002109843</c:v>
                </c:pt>
                <c:pt idx="55" formatCode="0.00">
                  <c:v>0.20039980194946716</c:v>
                </c:pt>
                <c:pt idx="56" formatCode="0.00">
                  <c:v>0.16099344200896193</c:v>
                </c:pt>
                <c:pt idx="57" formatCode="0.00">
                  <c:v>6.44680018300825E-2</c:v>
                </c:pt>
                <c:pt idx="58" formatCode="0.00">
                  <c:v>3.9955628209712823E-2</c:v>
                </c:pt>
                <c:pt idx="59" formatCode="0.00">
                  <c:v>6.5406585514659499E-2</c:v>
                </c:pt>
                <c:pt idx="60" formatCode="0.00">
                  <c:v>8.4403460866549818E-2</c:v>
                </c:pt>
                <c:pt idx="61" formatCode="0.00">
                  <c:v>0.18909939425866801</c:v>
                </c:pt>
                <c:pt idx="62" formatCode="0.00">
                  <c:v>0.19334682098866829</c:v>
                </c:pt>
              </c:numCache>
            </c:numRef>
          </c:val>
          <c:smooth val="0"/>
          <c:extLst>
            <c:ext xmlns:c16="http://schemas.microsoft.com/office/drawing/2014/chart" uri="{C3380CC4-5D6E-409C-BE32-E72D297353CC}">
              <c16:uniqueId val="{00000002-7F0F-4F0D-BF15-9B784548D26E}"/>
            </c:ext>
          </c:extLst>
        </c:ser>
        <c:ser>
          <c:idx val="3"/>
          <c:order val="3"/>
          <c:tx>
            <c:strRef>
              <c:f>Sheet17!$E$1</c:f>
              <c:strCache>
                <c:ptCount val="1"/>
                <c:pt idx="0">
                  <c:v>Upper Confidence Bound(Humidity)</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Sheet17!$A$2:$A$64</c:f>
              <c:numCache>
                <c:formatCode>m/d/yyyy</c:formatCode>
                <c:ptCount val="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numCache>
            </c:numRef>
          </c:cat>
          <c:val>
            <c:numRef>
              <c:f>Sheet17!$E$2:$E$64</c:f>
              <c:numCache>
                <c:formatCode>General</c:formatCode>
                <c:ptCount val="63"/>
                <c:pt idx="44" formatCode="0.00">
                  <c:v>0.44750000000000006</c:v>
                </c:pt>
                <c:pt idx="45" formatCode="0.00">
                  <c:v>0.83997666995244502</c:v>
                </c:pt>
                <c:pt idx="46" formatCode="0.00">
                  <c:v>0.80094447103325295</c:v>
                </c:pt>
                <c:pt idx="47" formatCode="0.00">
                  <c:v>0.77623968149587674</c:v>
                </c:pt>
                <c:pt idx="48" formatCode="0.00">
                  <c:v>0.69417125255715739</c:v>
                </c:pt>
                <c:pt idx="49" formatCode="0.00">
                  <c:v>0.68388943971514227</c:v>
                </c:pt>
                <c:pt idx="50" formatCode="0.00">
                  <c:v>0.72336061654737471</c:v>
                </c:pt>
                <c:pt idx="51" formatCode="0.00">
                  <c:v>0.75618177881266491</c:v>
                </c:pt>
                <c:pt idx="52" formatCode="0.00">
                  <c:v>0.8745190177375648</c:v>
                </c:pt>
                <c:pt idx="53" formatCode="0.00">
                  <c:v>0.89223646218980512</c:v>
                </c:pt>
                <c:pt idx="54" formatCode="0.00">
                  <c:v>0.90537612972364445</c:v>
                </c:pt>
                <c:pt idx="55" formatCode="0.00">
                  <c:v>0.86517264129204519</c:v>
                </c:pt>
                <c:pt idx="56" formatCode="0.00">
                  <c:v>0.83938380218719721</c:v>
                </c:pt>
                <c:pt idx="57" formatCode="0.00">
                  <c:v>0.7563089681178764</c:v>
                </c:pt>
                <c:pt idx="58" formatCode="0.00">
                  <c:v>0.74509021564098621</c:v>
                </c:pt>
                <c:pt idx="59" formatCode="0.00">
                  <c:v>0.78368689637299593</c:v>
                </c:pt>
                <c:pt idx="60" formatCode="0.00">
                  <c:v>0.81568993774761356</c:v>
                </c:pt>
                <c:pt idx="61" formatCode="0.00">
                  <c:v>0.93326015525688399</c:v>
                </c:pt>
                <c:pt idx="62" formatCode="0.00">
                  <c:v>0.95025706579857039</c:v>
                </c:pt>
              </c:numCache>
            </c:numRef>
          </c:val>
          <c:smooth val="0"/>
          <c:extLst>
            <c:ext xmlns:c16="http://schemas.microsoft.com/office/drawing/2014/chart" uri="{C3380CC4-5D6E-409C-BE32-E72D297353CC}">
              <c16:uniqueId val="{00000003-7F0F-4F0D-BF15-9B784548D26E}"/>
            </c:ext>
          </c:extLst>
        </c:ser>
        <c:dLbls>
          <c:showLegendKey val="0"/>
          <c:showVal val="0"/>
          <c:showCatName val="0"/>
          <c:showSerName val="0"/>
          <c:showPercent val="0"/>
          <c:showBubbleSize val="0"/>
        </c:dLbls>
        <c:smooth val="0"/>
        <c:axId val="978604527"/>
        <c:axId val="766077295"/>
      </c:lineChart>
      <c:catAx>
        <c:axId val="978604527"/>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77295"/>
        <c:crosses val="autoZero"/>
        <c:auto val="1"/>
        <c:lblAlgn val="ctr"/>
        <c:lblOffset val="100"/>
        <c:noMultiLvlLbl val="0"/>
      </c:catAx>
      <c:valAx>
        <c:axId val="76607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0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Temperature</a:t>
            </a:r>
            <a:r>
              <a:rPr lang="en-IN" baseline="0"/>
              <a:t> Forecast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002005184134591E-2"/>
          <c:y val="3.8095238095238099E-2"/>
          <c:w val="0.91165999902186134"/>
          <c:h val="0.71050918635170601"/>
        </c:manualLayout>
      </c:layout>
      <c:lineChart>
        <c:grouping val="standard"/>
        <c:varyColors val="0"/>
        <c:ser>
          <c:idx val="0"/>
          <c:order val="0"/>
          <c:tx>
            <c:strRef>
              <c:f>Sheet20!$B$1</c:f>
              <c:strCache>
                <c:ptCount val="1"/>
                <c:pt idx="0">
                  <c:v>Temperature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Sheet20!$B$2:$B$76</c:f>
              <c:numCache>
                <c:formatCode>General</c:formatCode>
                <c:ptCount val="75"/>
                <c:pt idx="0">
                  <c:v>0.34416666666666673</c:v>
                </c:pt>
                <c:pt idx="1">
                  <c:v>0.36347826086956525</c:v>
                </c:pt>
                <c:pt idx="2">
                  <c:v>0.19636363636363641</c:v>
                </c:pt>
                <c:pt idx="3">
                  <c:v>0.2</c:v>
                </c:pt>
                <c:pt idx="4">
                  <c:v>0.22695652173913047</c:v>
                </c:pt>
                <c:pt idx="5">
                  <c:v>0.20434782608695656</c:v>
                </c:pt>
                <c:pt idx="6">
                  <c:v>0.19652173913043489</c:v>
                </c:pt>
                <c:pt idx="7">
                  <c:v>0.16500000000000006</c:v>
                </c:pt>
                <c:pt idx="8">
                  <c:v>0.13833333333333339</c:v>
                </c:pt>
                <c:pt idx="9">
                  <c:v>0.1508333333333334</c:v>
                </c:pt>
                <c:pt idx="10">
                  <c:v>0.16909090909090915</c:v>
                </c:pt>
                <c:pt idx="11">
                  <c:v>0.17272727272727281</c:v>
                </c:pt>
                <c:pt idx="12">
                  <c:v>0.16500000000000006</c:v>
                </c:pt>
                <c:pt idx="13">
                  <c:v>0.16086956521739137</c:v>
                </c:pt>
                <c:pt idx="14">
                  <c:v>0.23333333333333331</c:v>
                </c:pt>
                <c:pt idx="15">
                  <c:v>0.2316666666666666</c:v>
                </c:pt>
                <c:pt idx="16">
                  <c:v>0.1758333333333334</c:v>
                </c:pt>
                <c:pt idx="17">
                  <c:v>0.2166666666666667</c:v>
                </c:pt>
                <c:pt idx="18">
                  <c:v>0.29217391304347823</c:v>
                </c:pt>
                <c:pt idx="19">
                  <c:v>0.2616666666666666</c:v>
                </c:pt>
                <c:pt idx="20">
                  <c:v>0.17750000000000007</c:v>
                </c:pt>
                <c:pt idx="21">
                  <c:v>5.913043478260871E-2</c:v>
                </c:pt>
                <c:pt idx="22">
                  <c:v>9.6521739130434797E-2</c:v>
                </c:pt>
                <c:pt idx="23">
                  <c:v>9.7391304347826113E-2</c:v>
                </c:pt>
                <c:pt idx="24">
                  <c:v>0.22347826086956521</c:v>
                </c:pt>
                <c:pt idx="25">
                  <c:v>0.21750000000000005</c:v>
                </c:pt>
                <c:pt idx="26">
                  <c:v>0.19499999999999998</c:v>
                </c:pt>
                <c:pt idx="27">
                  <c:v>0.20347826086956533</c:v>
                </c:pt>
                <c:pt idx="28">
                  <c:v>0.19652173913043483</c:v>
                </c:pt>
                <c:pt idx="29">
                  <c:v>0.21652173913043476</c:v>
                </c:pt>
                <c:pt idx="30">
                  <c:v>0.1808333333333334</c:v>
                </c:pt>
                <c:pt idx="31">
                  <c:v>0.19217391304347833</c:v>
                </c:pt>
                <c:pt idx="32">
                  <c:v>0.2599999999999999</c:v>
                </c:pt>
                <c:pt idx="33">
                  <c:v>0.18695652173913049</c:v>
                </c:pt>
                <c:pt idx="34">
                  <c:v>0.21130434782608698</c:v>
                </c:pt>
                <c:pt idx="35">
                  <c:v>0.23333333333333342</c:v>
                </c:pt>
                <c:pt idx="36">
                  <c:v>0.28583333333333327</c:v>
                </c:pt>
                <c:pt idx="37">
                  <c:v>0.27166666666666667</c:v>
                </c:pt>
                <c:pt idx="38">
                  <c:v>0.22083333333333335</c:v>
                </c:pt>
                <c:pt idx="39">
                  <c:v>0.13478260869565223</c:v>
                </c:pt>
                <c:pt idx="40">
                  <c:v>0.14434782608695657</c:v>
                </c:pt>
                <c:pt idx="41">
                  <c:v>0.18909090909090909</c:v>
                </c:pt>
                <c:pt idx="42">
                  <c:v>0.22249999999999995</c:v>
                </c:pt>
                <c:pt idx="43">
                  <c:v>0.31652173913043485</c:v>
                </c:pt>
                <c:pt idx="44">
                  <c:v>0.34749999999999998</c:v>
                </c:pt>
              </c:numCache>
            </c:numRef>
          </c:val>
          <c:smooth val="0"/>
          <c:extLst>
            <c:ext xmlns:c16="http://schemas.microsoft.com/office/drawing/2014/chart" uri="{C3380CC4-5D6E-409C-BE32-E72D297353CC}">
              <c16:uniqueId val="{00000000-5393-401B-98B0-E180124FE064}"/>
            </c:ext>
          </c:extLst>
        </c:ser>
        <c:ser>
          <c:idx val="1"/>
          <c:order val="1"/>
          <c:tx>
            <c:strRef>
              <c:f>Sheet20!$C$1</c:f>
              <c:strCache>
                <c:ptCount val="1"/>
                <c:pt idx="0">
                  <c:v>Forecast(Temperature)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Sheet20!$A$2:$A$76</c:f>
              <c:numCache>
                <c:formatCode>m/d/yyyy</c:formatCode>
                <c:ptCount val="7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numCache>
            </c:numRef>
          </c:cat>
          <c:val>
            <c:numRef>
              <c:f>Sheet20!$C$2:$C$76</c:f>
              <c:numCache>
                <c:formatCode>General</c:formatCode>
                <c:ptCount val="75"/>
                <c:pt idx="44">
                  <c:v>0.34749999999999998</c:v>
                </c:pt>
                <c:pt idx="45">
                  <c:v>0.34429038420928543</c:v>
                </c:pt>
                <c:pt idx="46">
                  <c:v>0.29030043702792296</c:v>
                </c:pt>
                <c:pt idx="47">
                  <c:v>0.33275898261397574</c:v>
                </c:pt>
                <c:pt idx="48">
                  <c:v>0.40884080066133593</c:v>
                </c:pt>
                <c:pt idx="49">
                  <c:v>0.37791249971334562</c:v>
                </c:pt>
                <c:pt idx="50">
                  <c:v>0.2897470284072991</c:v>
                </c:pt>
                <c:pt idx="51">
                  <c:v>0.24245156373182158</c:v>
                </c:pt>
                <c:pt idx="52">
                  <c:v>0.24675746614082353</c:v>
                </c:pt>
                <c:pt idx="53">
                  <c:v>0.23419194013277367</c:v>
                </c:pt>
                <c:pt idx="54">
                  <c:v>0.30327177364488211</c:v>
                </c:pt>
                <c:pt idx="55">
                  <c:v>0.31195173613463162</c:v>
                </c:pt>
                <c:pt idx="56">
                  <c:v>0.30403238729326137</c:v>
                </c:pt>
                <c:pt idx="57">
                  <c:v>0.30407561186526183</c:v>
                </c:pt>
                <c:pt idx="58">
                  <c:v>0.29544492927533261</c:v>
                </c:pt>
                <c:pt idx="59">
                  <c:v>0.36457246346269134</c:v>
                </c:pt>
                <c:pt idx="60">
                  <c:v>0.36136284767197679</c:v>
                </c:pt>
                <c:pt idx="61">
                  <c:v>0.30737290049061433</c:v>
                </c:pt>
                <c:pt idx="62">
                  <c:v>0.34983144607666711</c:v>
                </c:pt>
                <c:pt idx="63">
                  <c:v>0.4259132641240273</c:v>
                </c:pt>
                <c:pt idx="64">
                  <c:v>0.39498496317603699</c:v>
                </c:pt>
                <c:pt idx="65">
                  <c:v>0.30681949186999047</c:v>
                </c:pt>
                <c:pt idx="66">
                  <c:v>0.25952402719451295</c:v>
                </c:pt>
                <c:pt idx="67">
                  <c:v>0.26382992960351492</c:v>
                </c:pt>
                <c:pt idx="68">
                  <c:v>0.25126440359546504</c:v>
                </c:pt>
                <c:pt idx="69">
                  <c:v>0.32034423710757348</c:v>
                </c:pt>
                <c:pt idx="70">
                  <c:v>0.32902419959732299</c:v>
                </c:pt>
                <c:pt idx="71">
                  <c:v>0.32110485075595274</c:v>
                </c:pt>
                <c:pt idx="72">
                  <c:v>0.3211480753279532</c:v>
                </c:pt>
                <c:pt idx="73">
                  <c:v>0.31251739273802398</c:v>
                </c:pt>
                <c:pt idx="74">
                  <c:v>0.38164492692538265</c:v>
                </c:pt>
              </c:numCache>
            </c:numRef>
          </c:val>
          <c:smooth val="0"/>
          <c:extLst>
            <c:ext xmlns:c16="http://schemas.microsoft.com/office/drawing/2014/chart" uri="{C3380CC4-5D6E-409C-BE32-E72D297353CC}">
              <c16:uniqueId val="{00000001-5393-401B-98B0-E180124FE064}"/>
            </c:ext>
          </c:extLst>
        </c:ser>
        <c:ser>
          <c:idx val="2"/>
          <c:order val="2"/>
          <c:tx>
            <c:strRef>
              <c:f>Sheet20!$D$1</c:f>
              <c:strCache>
                <c:ptCount val="1"/>
                <c:pt idx="0">
                  <c:v>Lower Confidence Bound(Temperature)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Sheet20!$A$2:$A$76</c:f>
              <c:numCache>
                <c:formatCode>m/d/yyyy</c:formatCode>
                <c:ptCount val="7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numCache>
            </c:numRef>
          </c:cat>
          <c:val>
            <c:numRef>
              <c:f>Sheet20!$D$2:$D$76</c:f>
              <c:numCache>
                <c:formatCode>General</c:formatCode>
                <c:ptCount val="75"/>
                <c:pt idx="44" formatCode="0.00">
                  <c:v>0.34749999999999998</c:v>
                </c:pt>
                <c:pt idx="45" formatCode="0.00">
                  <c:v>0.2158471833073321</c:v>
                </c:pt>
                <c:pt idx="46" formatCode="0.00">
                  <c:v>0.10874512065900177</c:v>
                </c:pt>
                <c:pt idx="47" formatCode="0.00">
                  <c:v>0.1103629647544857</c:v>
                </c:pt>
                <c:pt idx="48" formatCode="0.00">
                  <c:v>0.15195433463583685</c:v>
                </c:pt>
                <c:pt idx="49" formatCode="0.00">
                  <c:v>9.0589738869265191E-2</c:v>
                </c:pt>
                <c:pt idx="50" formatCode="0.00">
                  <c:v>-2.5135742113818083E-2</c:v>
                </c:pt>
                <c:pt idx="51" formatCode="0.00">
                  <c:v>-9.7814597145735149E-2</c:v>
                </c:pt>
                <c:pt idx="52" formatCode="0.00">
                  <c:v>-0.11717124266938658</c:v>
                </c:pt>
                <c:pt idx="53" formatCode="0.00">
                  <c:v>-0.15199496635178389</c:v>
                </c:pt>
                <c:pt idx="54" formatCode="0.00">
                  <c:v>-0.1039993377357315</c:v>
                </c:pt>
                <c:pt idx="55" formatCode="0.00">
                  <c:v>-0.11540342338358645</c:v>
                </c:pt>
                <c:pt idx="56" formatCode="0.00">
                  <c:v>-0.14254166293844273</c:v>
                </c:pt>
                <c:pt idx="57" formatCode="0.00">
                  <c:v>-0.16095948474684624</c:v>
                </c:pt>
                <c:pt idx="58" formatCode="0.00">
                  <c:v>-0.18738034096661077</c:v>
                </c:pt>
                <c:pt idx="59" formatCode="0.00">
                  <c:v>-0.1354437531195104</c:v>
                </c:pt>
                <c:pt idx="60" formatCode="0.00">
                  <c:v>-0.15533729806797691</c:v>
                </c:pt>
                <c:pt idx="61" formatCode="0.00">
                  <c:v>-0.22548905571399164</c:v>
                </c:pt>
                <c:pt idx="62" formatCode="0.00">
                  <c:v>-0.19874686362619126</c:v>
                </c:pt>
                <c:pt idx="63" formatCode="0.00">
                  <c:v>-0.13797321924096551</c:v>
                </c:pt>
                <c:pt idx="64" formatCode="0.00">
                  <c:v>-0.18383392913950497</c:v>
                </c:pt>
                <c:pt idx="65" formatCode="0.00">
                  <c:v>-0.28658444038081132</c:v>
                </c:pt>
                <c:pt idx="66" formatCode="0.00">
                  <c:v>-0.34814261599484297</c:v>
                </c:pt>
                <c:pt idx="67" formatCode="0.00">
                  <c:v>-0.35779930909075719</c:v>
                </c:pt>
                <c:pt idx="68" formatCode="0.00">
                  <c:v>-0.38404712885914633</c:v>
                </c:pt>
                <c:pt idx="69" formatCode="0.00">
                  <c:v>-0.32838704844211447</c:v>
                </c:pt>
                <c:pt idx="70" formatCode="0.00">
                  <c:v>-0.33288029210695946</c:v>
                </c:pt>
                <c:pt idx="71" formatCode="0.00">
                  <c:v>-0.35374076279369415</c:v>
                </c:pt>
                <c:pt idx="72" formatCode="0.00">
                  <c:v>-0.36641970446757144</c:v>
                </c:pt>
                <c:pt idx="73" formatCode="0.00">
                  <c:v>-0.38756555819769151</c:v>
                </c:pt>
                <c:pt idx="74" formatCode="0.00">
                  <c:v>-0.3307571324878732</c:v>
                </c:pt>
              </c:numCache>
            </c:numRef>
          </c:val>
          <c:smooth val="0"/>
          <c:extLst>
            <c:ext xmlns:c16="http://schemas.microsoft.com/office/drawing/2014/chart" uri="{C3380CC4-5D6E-409C-BE32-E72D297353CC}">
              <c16:uniqueId val="{00000002-5393-401B-98B0-E180124FE064}"/>
            </c:ext>
          </c:extLst>
        </c:ser>
        <c:ser>
          <c:idx val="3"/>
          <c:order val="3"/>
          <c:tx>
            <c:strRef>
              <c:f>Sheet20!$E$1</c:f>
              <c:strCache>
                <c:ptCount val="1"/>
                <c:pt idx="0">
                  <c:v>Upper Confidence Bound(Temperature)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Sheet20!$A$2:$A$76</c:f>
              <c:numCache>
                <c:formatCode>m/d/yyyy</c:formatCode>
                <c:ptCount val="7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numCache>
            </c:numRef>
          </c:cat>
          <c:val>
            <c:numRef>
              <c:f>Sheet20!$E$2:$E$76</c:f>
              <c:numCache>
                <c:formatCode>General</c:formatCode>
                <c:ptCount val="75"/>
                <c:pt idx="44" formatCode="0.00">
                  <c:v>0.34749999999999998</c:v>
                </c:pt>
                <c:pt idx="45" formatCode="0.00">
                  <c:v>0.47273358511123875</c:v>
                </c:pt>
                <c:pt idx="46" formatCode="0.00">
                  <c:v>0.47185575339684416</c:v>
                </c:pt>
                <c:pt idx="47" formatCode="0.00">
                  <c:v>0.55515500047346578</c:v>
                </c:pt>
                <c:pt idx="48" formatCode="0.00">
                  <c:v>0.66572726668683502</c:v>
                </c:pt>
                <c:pt idx="49" formatCode="0.00">
                  <c:v>0.6652352605574261</c:v>
                </c:pt>
                <c:pt idx="50" formatCode="0.00">
                  <c:v>0.60462979892841628</c:v>
                </c:pt>
                <c:pt idx="51" formatCode="0.00">
                  <c:v>0.58271772460937832</c:v>
                </c:pt>
                <c:pt idx="52" formatCode="0.00">
                  <c:v>0.61068617495103361</c:v>
                </c:pt>
                <c:pt idx="53" formatCode="0.00">
                  <c:v>0.62037884661733123</c:v>
                </c:pt>
                <c:pt idx="54" formatCode="0.00">
                  <c:v>0.71054288502549579</c:v>
                </c:pt>
                <c:pt idx="55" formatCode="0.00">
                  <c:v>0.73930689565284968</c:v>
                </c:pt>
                <c:pt idx="56" formatCode="0.00">
                  <c:v>0.75060643752496548</c:v>
                </c:pt>
                <c:pt idx="57" formatCode="0.00">
                  <c:v>0.76911070847736984</c:v>
                </c:pt>
                <c:pt idx="58" formatCode="0.00">
                  <c:v>0.77827019951727605</c:v>
                </c:pt>
                <c:pt idx="59" formatCode="0.00">
                  <c:v>0.86458868004489309</c:v>
                </c:pt>
                <c:pt idx="60" formatCode="0.00">
                  <c:v>0.8780629934119305</c:v>
                </c:pt>
                <c:pt idx="61" formatCode="0.00">
                  <c:v>0.84023485669522024</c:v>
                </c:pt>
                <c:pt idx="62" formatCode="0.00">
                  <c:v>0.89840975577952542</c:v>
                </c:pt>
                <c:pt idx="63" formatCode="0.00">
                  <c:v>0.98979974748902011</c:v>
                </c:pt>
                <c:pt idx="64" formatCode="0.00">
                  <c:v>0.97380385549157888</c:v>
                </c:pt>
                <c:pt idx="65" formatCode="0.00">
                  <c:v>0.90022342412079226</c:v>
                </c:pt>
                <c:pt idx="66" formatCode="0.00">
                  <c:v>0.86719067038386888</c:v>
                </c:pt>
                <c:pt idx="67" formatCode="0.00">
                  <c:v>0.88545916829778704</c:v>
                </c:pt>
                <c:pt idx="68" formatCode="0.00">
                  <c:v>0.88657593605007645</c:v>
                </c:pt>
                <c:pt idx="69" formatCode="0.00">
                  <c:v>0.96907552265726138</c:v>
                </c:pt>
                <c:pt idx="70" formatCode="0.00">
                  <c:v>0.99092869130160544</c:v>
                </c:pt>
                <c:pt idx="71" formatCode="0.00">
                  <c:v>0.99595046430559964</c:v>
                </c:pt>
                <c:pt idx="72" formatCode="0.00">
                  <c:v>1.0087158551234778</c:v>
                </c:pt>
                <c:pt idx="73" formatCode="0.00">
                  <c:v>1.0126003436737394</c:v>
                </c:pt>
                <c:pt idx="74" formatCode="0.00">
                  <c:v>1.0940469863386384</c:v>
                </c:pt>
              </c:numCache>
            </c:numRef>
          </c:val>
          <c:smooth val="0"/>
          <c:extLst>
            <c:ext xmlns:c16="http://schemas.microsoft.com/office/drawing/2014/chart" uri="{C3380CC4-5D6E-409C-BE32-E72D297353CC}">
              <c16:uniqueId val="{00000003-5393-401B-98B0-E180124FE064}"/>
            </c:ext>
          </c:extLst>
        </c:ser>
        <c:dLbls>
          <c:showLegendKey val="0"/>
          <c:showVal val="0"/>
          <c:showCatName val="0"/>
          <c:showSerName val="0"/>
          <c:showPercent val="0"/>
          <c:showBubbleSize val="0"/>
        </c:dLbls>
        <c:smooth val="0"/>
        <c:axId val="945463423"/>
        <c:axId val="766035055"/>
      </c:lineChart>
      <c:catAx>
        <c:axId val="945463423"/>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35055"/>
        <c:crosses val="autoZero"/>
        <c:auto val="1"/>
        <c:lblAlgn val="ctr"/>
        <c:lblOffset val="100"/>
        <c:noMultiLvlLbl val="0"/>
      </c:catAx>
      <c:valAx>
        <c:axId val="76603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63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pivotFmt>
      <c:pivotFmt>
        <c:idx val="1"/>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pivotFmt>
      <c:pivotFmt>
        <c:idx val="2"/>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5303068459726"/>
          <c:y val="0.30265884217303018"/>
          <c:w val="0.84424702158260301"/>
          <c:h val="0.46208995156415111"/>
        </c:manualLayout>
      </c:layout>
      <c:lineChart>
        <c:grouping val="standard"/>
        <c:varyColors val="0"/>
        <c:ser>
          <c:idx val="0"/>
          <c:order val="0"/>
          <c:tx>
            <c:strRef>
              <c:f>Pivot_analysis!$S$3</c:f>
              <c:strCache>
                <c:ptCount val="1"/>
                <c:pt idx="0">
                  <c:v>Sum of Registered_Rentals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Pivot_analysis!$R$4:$R$49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Pivot_analysis!$S$4:$S$49</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0-F79C-4210-A64B-88B509B8FFD9}"/>
            </c:ext>
          </c:extLst>
        </c:ser>
        <c:ser>
          <c:idx val="1"/>
          <c:order val="1"/>
          <c:tx>
            <c:strRef>
              <c:f>Pivot_analysis!$T$3</c:f>
              <c:strCache>
                <c:ptCount val="1"/>
                <c:pt idx="0">
                  <c:v>Sum of Casual_Rentals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Pivot_analysis!$R$4:$R$49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Pivot_analysis!$T$4:$T$49</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1-F79C-4210-A64B-88B509B8FFD9}"/>
            </c:ext>
          </c:extLst>
        </c:ser>
        <c:dLbls>
          <c:showLegendKey val="0"/>
          <c:showVal val="0"/>
          <c:showCatName val="0"/>
          <c:showSerName val="0"/>
          <c:showPercent val="0"/>
          <c:showBubbleSize val="0"/>
        </c:dLbls>
        <c:marker val="1"/>
        <c:smooth val="0"/>
        <c:axId val="539851312"/>
        <c:axId val="1810197712"/>
      </c:lineChart>
      <c:catAx>
        <c:axId val="539851312"/>
        <c:scaling>
          <c:orientation val="minMax"/>
        </c:scaling>
        <c:delete val="1"/>
        <c:axPos val="b"/>
        <c:numFmt formatCode="General" sourceLinked="1"/>
        <c:majorTickMark val="none"/>
        <c:minorTickMark val="none"/>
        <c:tickLblPos val="nextTo"/>
        <c:crossAx val="1810197712"/>
        <c:crosses val="autoZero"/>
        <c:auto val="1"/>
        <c:lblAlgn val="ctr"/>
        <c:lblOffset val="100"/>
        <c:noMultiLvlLbl val="0"/>
      </c:catAx>
      <c:valAx>
        <c:axId val="181019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(Recovered).xlsx]Pivot_analysis!PivotTable16</c:name>
    <c:fmtId val="32"/>
  </c:pivotSource>
  <c:chart>
    <c:autoTitleDeleted val="1"/>
    <c:pivotFmts>
      <c:pivotFmt>
        <c:idx val="0"/>
      </c:pivotFmt>
      <c:pivotFmt>
        <c:idx val="1"/>
      </c:pivotFmt>
      <c:pivotFmt>
        <c:idx val="2"/>
      </c:pivotFmt>
      <c:pivotFmt>
        <c:idx val="3"/>
      </c:pivotFmt>
      <c:pivotFmt>
        <c:idx val="4"/>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manualLayout>
          <c:layoutTarget val="inner"/>
          <c:xMode val="edge"/>
          <c:yMode val="edge"/>
          <c:x val="0.13471624668107846"/>
          <c:y val="0.12671354086610415"/>
          <c:w val="0.73056750663784309"/>
          <c:h val="0.73373021009457084"/>
        </c:manualLayout>
      </c:layout>
      <c:pieChart>
        <c:varyColors val="1"/>
        <c:ser>
          <c:idx val="0"/>
          <c:order val="0"/>
          <c:tx>
            <c:strRef>
              <c:f>Pivot_analysis!$I$3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C8-4629-82EA-0CD412474E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C8-4629-82EA-0CD412474E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C8-4629-82EA-0CD412474E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C8-4629-82EA-0CD412474E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C8-4629-82EA-0CD412474E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5C8-4629-82EA-0CD412474E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5C8-4629-82EA-0CD412474E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Pivot_analysis!$H$4:$H$11</c:f>
              <c:strCache>
                <c:ptCount val="7"/>
                <c:pt idx="0">
                  <c:v>SUNDAY</c:v>
                </c:pt>
                <c:pt idx="1">
                  <c:v>Monday</c:v>
                </c:pt>
                <c:pt idx="2">
                  <c:v>Tuesday</c:v>
                </c:pt>
                <c:pt idx="3">
                  <c:v>Wednesday</c:v>
                </c:pt>
                <c:pt idx="4">
                  <c:v>Thursday</c:v>
                </c:pt>
                <c:pt idx="5">
                  <c:v>Friday</c:v>
                </c:pt>
                <c:pt idx="6">
                  <c:v>Saturday</c:v>
                </c:pt>
              </c:strCache>
            </c:strRef>
          </c:cat>
          <c:val>
            <c:numRef>
              <c:f>Pivot_analysis!$I$4:$I$11</c:f>
              <c:numCache>
                <c:formatCode>General</c:formatCode>
                <c:ptCount val="7"/>
                <c:pt idx="0">
                  <c:v>1477</c:v>
                </c:pt>
                <c:pt idx="1">
                  <c:v>534</c:v>
                </c:pt>
                <c:pt idx="2">
                  <c:v>457</c:v>
                </c:pt>
                <c:pt idx="3">
                  <c:v>344</c:v>
                </c:pt>
                <c:pt idx="4">
                  <c:v>332</c:v>
                </c:pt>
                <c:pt idx="5">
                  <c:v>552</c:v>
                </c:pt>
                <c:pt idx="6">
                  <c:v>1225</c:v>
                </c:pt>
              </c:numCache>
            </c:numRef>
          </c:val>
          <c:extLst>
            <c:ext xmlns:c16="http://schemas.microsoft.com/office/drawing/2014/chart" uri="{C3380CC4-5D6E-409C-BE32-E72D297353CC}">
              <c16:uniqueId val="{0000000E-D5C8-4629-82EA-0CD412474ED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(Recovered).xlsx]Pivot_analysis!PivotTable1</c:name>
    <c:fmtId val="19"/>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IN" sz="1200"/>
              <a:t>Top 5 Client By Dates</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46129541864139E-2"/>
          <c:y val="0.2078899833338323"/>
          <c:w val="0.91311216429699837"/>
          <c:h val="0.5974546670259373"/>
        </c:manualLayout>
      </c:layout>
      <c:barChart>
        <c:barDir val="col"/>
        <c:grouping val="clustered"/>
        <c:varyColors val="0"/>
        <c:ser>
          <c:idx val="0"/>
          <c:order val="0"/>
          <c:tx>
            <c:strRef>
              <c:f>Pivot_analysis!$L$3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Pivot_analysis!$K$4:$K$9</c:f>
              <c:strCache>
                <c:ptCount val="5"/>
                <c:pt idx="0">
                  <c:v>25-01-2011</c:v>
                </c:pt>
                <c:pt idx="1">
                  <c:v>20-01-2011</c:v>
                </c:pt>
                <c:pt idx="2">
                  <c:v>11-02-2011</c:v>
                </c:pt>
                <c:pt idx="3">
                  <c:v>07-02-2011</c:v>
                </c:pt>
                <c:pt idx="4">
                  <c:v>04-02-2011</c:v>
                </c:pt>
              </c:strCache>
            </c:strRef>
          </c:cat>
          <c:val>
            <c:numRef>
              <c:f>Pivot_analysis!$L$4:$L$9</c:f>
              <c:numCache>
                <c:formatCode>General</c:formatCode>
                <c:ptCount val="5"/>
                <c:pt idx="0">
                  <c:v>1985</c:v>
                </c:pt>
                <c:pt idx="1">
                  <c:v>1927</c:v>
                </c:pt>
                <c:pt idx="2">
                  <c:v>1746</c:v>
                </c:pt>
                <c:pt idx="3">
                  <c:v>1712</c:v>
                </c:pt>
                <c:pt idx="4">
                  <c:v>1708</c:v>
                </c:pt>
              </c:numCache>
            </c:numRef>
          </c:val>
          <c:extLst>
            <c:ext xmlns:c16="http://schemas.microsoft.com/office/drawing/2014/chart" uri="{C3380CC4-5D6E-409C-BE32-E72D297353CC}">
              <c16:uniqueId val="{00000000-FB75-459C-B044-616D75F39BAD}"/>
            </c:ext>
          </c:extLst>
        </c:ser>
        <c:dLbls>
          <c:dLblPos val="outEnd"/>
          <c:showLegendKey val="0"/>
          <c:showVal val="1"/>
          <c:showCatName val="0"/>
          <c:showSerName val="0"/>
          <c:showPercent val="0"/>
          <c:showBubbleSize val="0"/>
        </c:dLbls>
        <c:gapWidth val="444"/>
        <c:overlap val="-90"/>
        <c:axId val="197878623"/>
        <c:axId val="2139362991"/>
      </c:barChart>
      <c:catAx>
        <c:axId val="19787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9362991"/>
        <c:crosses val="autoZero"/>
        <c:auto val="1"/>
        <c:lblAlgn val="ctr"/>
        <c:lblOffset val="100"/>
        <c:noMultiLvlLbl val="0"/>
      </c:catAx>
      <c:valAx>
        <c:axId val="2139362991"/>
        <c:scaling>
          <c:orientation val="minMax"/>
        </c:scaling>
        <c:delete val="1"/>
        <c:axPos val="l"/>
        <c:numFmt formatCode="General" sourceLinked="1"/>
        <c:majorTickMark val="none"/>
        <c:minorTickMark val="none"/>
        <c:tickLblPos val="nextTo"/>
        <c:crossAx val="19787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(Recovered).xlsx]Pivot_analysis!PivotTable2</c:name>
    <c:fmtId val="21"/>
  </c:pivotSource>
  <c:chart>
    <c:autoTitleDeleted val="1"/>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8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manualLayout>
          <c:layoutTarget val="inner"/>
          <c:xMode val="edge"/>
          <c:yMode val="edge"/>
          <c:x val="3.4242739105379637E-2"/>
          <c:y val="0.27595322516603266"/>
          <c:w val="0.93151452178924077"/>
          <c:h val="0.48176739986835382"/>
        </c:manualLayout>
      </c:layout>
      <c:barChart>
        <c:barDir val="col"/>
        <c:grouping val="clustered"/>
        <c:varyColors val="0"/>
        <c:ser>
          <c:idx val="0"/>
          <c:order val="0"/>
          <c:tx>
            <c:strRef>
              <c:f>Pivot_analysis!$N$3</c:f>
              <c:strCache>
                <c:ptCount val="1"/>
                <c:pt idx="0">
                  <c:v>Sum of Total_Rentals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Pivot_analysis!$M$4:$M$11</c:f>
              <c:strCache>
                <c:ptCount val="7"/>
                <c:pt idx="0">
                  <c:v>SUNDAY</c:v>
                </c:pt>
                <c:pt idx="1">
                  <c:v>Monday</c:v>
                </c:pt>
                <c:pt idx="2">
                  <c:v>Tuesday</c:v>
                </c:pt>
                <c:pt idx="3">
                  <c:v>Wednesday</c:v>
                </c:pt>
                <c:pt idx="4">
                  <c:v>Thursday</c:v>
                </c:pt>
                <c:pt idx="5">
                  <c:v>Friday</c:v>
                </c:pt>
                <c:pt idx="6">
                  <c:v>Saturday</c:v>
                </c:pt>
              </c:strCache>
            </c:strRef>
          </c:cat>
          <c:val>
            <c:numRef>
              <c:f>Pivot_analysis!$N$4:$N$11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DDEA-47AD-BDE3-C1B115C88145}"/>
            </c:ext>
          </c:extLst>
        </c:ser>
        <c:ser>
          <c:idx val="1"/>
          <c:order val="1"/>
          <c:tx>
            <c:strRef>
              <c:f>Pivot_analysis!$O$3</c:f>
              <c:strCache>
                <c:ptCount val="1"/>
                <c:pt idx="0">
                  <c:v>Sum of Weather_Code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Pivot_analysis!$M$4:$M$11</c:f>
              <c:strCache>
                <c:ptCount val="7"/>
                <c:pt idx="0">
                  <c:v>SUNDAY</c:v>
                </c:pt>
                <c:pt idx="1">
                  <c:v>Monday</c:v>
                </c:pt>
                <c:pt idx="2">
                  <c:v>Tuesday</c:v>
                </c:pt>
                <c:pt idx="3">
                  <c:v>Wednesday</c:v>
                </c:pt>
                <c:pt idx="4">
                  <c:v>Thursday</c:v>
                </c:pt>
                <c:pt idx="5">
                  <c:v>Friday</c:v>
                </c:pt>
                <c:pt idx="6">
                  <c:v>Saturday</c:v>
                </c:pt>
              </c:strCache>
            </c:strRef>
          </c:cat>
          <c:val>
            <c:numRef>
              <c:f>Pivot_analysis!$O$4:$O$11</c:f>
              <c:numCache>
                <c:formatCode>General</c:formatCode>
                <c:ptCount val="7"/>
                <c:pt idx="0">
                  <c:v>210</c:v>
                </c:pt>
                <c:pt idx="1">
                  <c:v>220</c:v>
                </c:pt>
                <c:pt idx="2">
                  <c:v>214</c:v>
                </c:pt>
                <c:pt idx="3">
                  <c:v>216</c:v>
                </c:pt>
                <c:pt idx="4">
                  <c:v>157</c:v>
                </c:pt>
                <c:pt idx="5">
                  <c:v>207</c:v>
                </c:pt>
                <c:pt idx="6">
                  <c:v>256</c:v>
                </c:pt>
              </c:numCache>
            </c:numRef>
          </c:val>
          <c:extLst>
            <c:ext xmlns:c16="http://schemas.microsoft.com/office/drawing/2014/chart" uri="{C3380CC4-5D6E-409C-BE32-E72D297353CC}">
              <c16:uniqueId val="{00000001-DDEA-47AD-BDE3-C1B115C88145}"/>
            </c:ext>
          </c:extLst>
        </c:ser>
        <c:dLbls>
          <c:dLblPos val="outEnd"/>
          <c:showLegendKey val="0"/>
          <c:showVal val="0"/>
          <c:showCatName val="0"/>
          <c:showSerName val="0"/>
          <c:showPercent val="0"/>
          <c:showBubbleSize val="0"/>
        </c:dLbls>
        <c:gapWidth val="164"/>
        <c:overlap val="-22"/>
        <c:axId val="1430159503"/>
        <c:axId val="2139256911"/>
      </c:barChart>
      <c:catAx>
        <c:axId val="1430159503"/>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256911"/>
        <c:crosses val="autoZero"/>
        <c:auto val="1"/>
        <c:lblAlgn val="ctr"/>
        <c:lblOffset val="100"/>
        <c:noMultiLvlLbl val="0"/>
      </c:catAx>
      <c:valAx>
        <c:axId val="2139256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5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Wise Rentals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Pivot_analysis!$W$4</c:f>
              <c:strCache>
                <c:ptCount val="1"/>
                <c:pt idx="0">
                  <c:v>Total</c:v>
                </c:pt>
              </c:strCache>
            </c:strRef>
          </c:tx>
          <c:spPr>
            <a:ln w="28575" cap="rnd">
              <a:solidFill>
                <a:schemeClr val="accent1"/>
              </a:solidFill>
              <a:round/>
            </a:ln>
            <a:effectLst/>
          </c:spPr>
          <c:marker>
            <c:symbol val="none"/>
          </c:marker>
          <c:cat>
            <c:strRef>
              <c:f>Pivot_analysis!$V$5:$V$29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Pivot_analysis!$W$5:$W$29</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F0F7-407E-B3E8-B0362F6B6365}"/>
            </c:ext>
          </c:extLst>
        </c:ser>
        <c:dLbls>
          <c:showLegendKey val="0"/>
          <c:showVal val="0"/>
          <c:showCatName val="0"/>
          <c:showSerName val="0"/>
          <c:showPercent val="0"/>
          <c:showBubbleSize val="0"/>
        </c:dLbls>
        <c:smooth val="0"/>
        <c:axId val="2085143967"/>
        <c:axId val="1616929871"/>
      </c:lineChart>
      <c:catAx>
        <c:axId val="208514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929871"/>
        <c:crosses val="autoZero"/>
        <c:auto val="1"/>
        <c:lblAlgn val="ctr"/>
        <c:lblOffset val="100"/>
        <c:noMultiLvlLbl val="0"/>
      </c:catAx>
      <c:valAx>
        <c:axId val="161692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4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(Recovered).xlsx]Pivot_analysis!PivotTable15</c:name>
    <c:fmtId val="17"/>
  </c:pivotSource>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5400" cap="flat" cmpd="sng" algn="ctr">
            <a:solidFill>
              <a:schemeClr val="accent1"/>
            </a:solidFill>
            <a:miter lim="800000"/>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w="25400" cap="flat" cmpd="sng" algn="ctr">
            <a:solidFill>
              <a:schemeClr val="accent1"/>
            </a:solidFill>
            <a:miter lim="800000"/>
          </a:ln>
          <a:effectLst/>
        </c:spPr>
      </c:pivotFmt>
      <c:pivotFmt>
        <c:idx val="14"/>
        <c:spPr>
          <a:solidFill>
            <a:schemeClr val="accent3"/>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21349064527053E-2"/>
          <c:y val="7.6135980818173271E-2"/>
          <c:w val="0.87427734033245841"/>
          <c:h val="0.52269550199222947"/>
        </c:manualLayout>
      </c:layout>
      <c:barChart>
        <c:barDir val="col"/>
        <c:grouping val="clustered"/>
        <c:varyColors val="0"/>
        <c:ser>
          <c:idx val="0"/>
          <c:order val="0"/>
          <c:tx>
            <c:strRef>
              <c:f>Pivot_analysis!$B$3:$B$4</c:f>
              <c:strCache>
                <c:ptCount val="1"/>
                <c:pt idx="0">
                  <c:v>Cloudy</c:v>
                </c:pt>
              </c:strCache>
            </c:strRef>
          </c:tx>
          <c:spPr>
            <a:solidFill>
              <a:schemeClr val="accent5">
                <a:lumMod val="75000"/>
              </a:schemeClr>
            </a:solidFill>
            <a:ln w="25400" cap="flat" cmpd="sng" algn="ctr">
              <a:solidFill>
                <a:schemeClr val="accent1"/>
              </a:solidFill>
              <a:miter lim="800000"/>
            </a:ln>
            <a:effectLst/>
          </c:spPr>
          <c:invertIfNegative val="0"/>
          <c:cat>
            <c:strRef>
              <c:f>Pivot_analysis!$A$5:$A$41</c:f>
              <c:strCache>
                <c:ptCount val="36"/>
                <c:pt idx="0">
                  <c:v>01-01-2011</c:v>
                </c:pt>
                <c:pt idx="1">
                  <c:v>02-01-2011</c:v>
                </c:pt>
                <c:pt idx="2">
                  <c:v>04-01-2011</c:v>
                </c:pt>
                <c:pt idx="3">
                  <c:v>06-01-2011</c:v>
                </c:pt>
                <c:pt idx="4">
                  <c:v>07-01-2011</c:v>
                </c:pt>
                <c:pt idx="5">
                  <c:v>08-01-2011</c:v>
                </c:pt>
                <c:pt idx="6">
                  <c:v>10-01-2011</c:v>
                </c:pt>
                <c:pt idx="7">
                  <c:v>11-01-2011</c:v>
                </c:pt>
                <c:pt idx="8">
                  <c:v>12-01-2011</c:v>
                </c:pt>
                <c:pt idx="9">
                  <c:v>13-01-2011</c:v>
                </c:pt>
                <c:pt idx="10">
                  <c:v>14-01-2011</c:v>
                </c:pt>
                <c:pt idx="11">
                  <c:v>15-01-2011</c:v>
                </c:pt>
                <c:pt idx="12">
                  <c:v>16-01-2011</c:v>
                </c:pt>
                <c:pt idx="13">
                  <c:v>17-01-2011</c:v>
                </c:pt>
                <c:pt idx="14">
                  <c:v>18-01-2011</c:v>
                </c:pt>
                <c:pt idx="15">
                  <c:v>19-01-2011</c:v>
                </c:pt>
                <c:pt idx="16">
                  <c:v>20-01-2011</c:v>
                </c:pt>
                <c:pt idx="17">
                  <c:v>21-01-2011</c:v>
                </c:pt>
                <c:pt idx="18">
                  <c:v>22-01-2011</c:v>
                </c:pt>
                <c:pt idx="19">
                  <c:v>23-01-2011</c:v>
                </c:pt>
                <c:pt idx="20">
                  <c:v>24-01-2011</c:v>
                </c:pt>
                <c:pt idx="21">
                  <c:v>25-01-2011</c:v>
                </c:pt>
                <c:pt idx="22">
                  <c:v>26-01-2011</c:v>
                </c:pt>
                <c:pt idx="23">
                  <c:v>28-01-2011</c:v>
                </c:pt>
                <c:pt idx="24">
                  <c:v>29-01-2011</c:v>
                </c:pt>
                <c:pt idx="25">
                  <c:v>30-01-2011</c:v>
                </c:pt>
                <c:pt idx="26">
                  <c:v>31-01-2011</c:v>
                </c:pt>
                <c:pt idx="27">
                  <c:v>01-02-2011</c:v>
                </c:pt>
                <c:pt idx="28">
                  <c:v>02-02-2011</c:v>
                </c:pt>
                <c:pt idx="29">
                  <c:v>04-02-2011</c:v>
                </c:pt>
                <c:pt idx="30">
                  <c:v>05-02-2011</c:v>
                </c:pt>
                <c:pt idx="31">
                  <c:v>07-02-2011</c:v>
                </c:pt>
                <c:pt idx="32">
                  <c:v>08-02-2011</c:v>
                </c:pt>
                <c:pt idx="33">
                  <c:v>09-02-2011</c:v>
                </c:pt>
                <c:pt idx="34">
                  <c:v>10-02-2011</c:v>
                </c:pt>
                <c:pt idx="35">
                  <c:v>13-02-2011</c:v>
                </c:pt>
              </c:strCache>
            </c:strRef>
          </c:cat>
          <c:val>
            <c:numRef>
              <c:f>Pivot_analysis!$B$5:$B$41</c:f>
              <c:numCache>
                <c:formatCode>General</c:formatCode>
                <c:ptCount val="36"/>
                <c:pt idx="0">
                  <c:v>608</c:v>
                </c:pt>
                <c:pt idx="1">
                  <c:v>417</c:v>
                </c:pt>
                <c:pt idx="2">
                  <c:v>42</c:v>
                </c:pt>
                <c:pt idx="3">
                  <c:v>381</c:v>
                </c:pt>
                <c:pt idx="4">
                  <c:v>706</c:v>
                </c:pt>
                <c:pt idx="5">
                  <c:v>294</c:v>
                </c:pt>
                <c:pt idx="6">
                  <c:v>541</c:v>
                </c:pt>
                <c:pt idx="7">
                  <c:v>1002</c:v>
                </c:pt>
                <c:pt idx="8">
                  <c:v>13</c:v>
                </c:pt>
                <c:pt idx="9">
                  <c:v>75</c:v>
                </c:pt>
                <c:pt idx="10">
                  <c:v>63</c:v>
                </c:pt>
                <c:pt idx="11">
                  <c:v>667</c:v>
                </c:pt>
                <c:pt idx="12">
                  <c:v>45</c:v>
                </c:pt>
                <c:pt idx="13">
                  <c:v>792</c:v>
                </c:pt>
                <c:pt idx="14">
                  <c:v>683</c:v>
                </c:pt>
                <c:pt idx="15">
                  <c:v>607</c:v>
                </c:pt>
                <c:pt idx="16">
                  <c:v>1305</c:v>
                </c:pt>
                <c:pt idx="17">
                  <c:v>28</c:v>
                </c:pt>
                <c:pt idx="18">
                  <c:v>221</c:v>
                </c:pt>
                <c:pt idx="19">
                  <c:v>4</c:v>
                </c:pt>
                <c:pt idx="20">
                  <c:v>227</c:v>
                </c:pt>
                <c:pt idx="21">
                  <c:v>1390</c:v>
                </c:pt>
                <c:pt idx="22">
                  <c:v>22</c:v>
                </c:pt>
                <c:pt idx="23">
                  <c:v>502</c:v>
                </c:pt>
                <c:pt idx="24">
                  <c:v>419</c:v>
                </c:pt>
                <c:pt idx="25">
                  <c:v>217</c:v>
                </c:pt>
                <c:pt idx="26">
                  <c:v>1199</c:v>
                </c:pt>
                <c:pt idx="27">
                  <c:v>1132</c:v>
                </c:pt>
                <c:pt idx="28">
                  <c:v>300</c:v>
                </c:pt>
                <c:pt idx="29">
                  <c:v>1337</c:v>
                </c:pt>
                <c:pt idx="30">
                  <c:v>330</c:v>
                </c:pt>
                <c:pt idx="31">
                  <c:v>1216</c:v>
                </c:pt>
                <c:pt idx="32">
                  <c:v>66</c:v>
                </c:pt>
                <c:pt idx="33">
                  <c:v>664</c:v>
                </c:pt>
                <c:pt idx="34">
                  <c:v>33</c:v>
                </c:pt>
                <c:pt idx="35">
                  <c:v>558</c:v>
                </c:pt>
              </c:numCache>
            </c:numRef>
          </c:val>
          <c:extLst>
            <c:ext xmlns:c16="http://schemas.microsoft.com/office/drawing/2014/chart" uri="{C3380CC4-5D6E-409C-BE32-E72D297353CC}">
              <c16:uniqueId val="{00000000-1D32-4B69-9E90-E5690B945253}"/>
            </c:ext>
          </c:extLst>
        </c:ser>
        <c:dLbls>
          <c:showLegendKey val="0"/>
          <c:showVal val="0"/>
          <c:showCatName val="0"/>
          <c:showSerName val="0"/>
          <c:showPercent val="0"/>
          <c:showBubbleSize val="0"/>
        </c:dLbls>
        <c:gapWidth val="164"/>
        <c:overlap val="-35"/>
        <c:axId val="692621119"/>
        <c:axId val="521641679"/>
      </c:barChart>
      <c:catAx>
        <c:axId val="6926211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1641679"/>
        <c:crosses val="autoZero"/>
        <c:auto val="1"/>
        <c:lblAlgn val="ctr"/>
        <c:lblOffset val="100"/>
        <c:noMultiLvlLbl val="0"/>
      </c:catAx>
      <c:valAx>
        <c:axId val="521641679"/>
        <c:scaling>
          <c:orientation val="minMax"/>
        </c:scaling>
        <c:delete val="0"/>
        <c:axPos val="l"/>
        <c:numFmt formatCode="General" sourceLinked="1"/>
        <c:majorTickMark val="out"/>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2621119"/>
        <c:crosses val="autoZero"/>
        <c:crossBetween val="between"/>
      </c:valAx>
      <c:spPr>
        <a:solidFill>
          <a:schemeClr val="accent5">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(Recovered).xlsx]Pivot_analysis!PivotTable16</c:name>
    <c:fmtId val="20"/>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2832257148581966"/>
          <c:y val="0.16524166538576662"/>
          <c:w val="0.73056750663784309"/>
          <c:h val="0.73373021009457084"/>
        </c:manualLayout>
      </c:layout>
      <c:pieChart>
        <c:varyColors val="1"/>
        <c:ser>
          <c:idx val="0"/>
          <c:order val="0"/>
          <c:tx>
            <c:strRef>
              <c:f>Pivot_analysis!$I$3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D3-46A6-A147-7AA2645CB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D3-46A6-A147-7AA2645CB5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D3-46A6-A147-7AA2645CB5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D3-46A6-A147-7AA2645CB5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D3-46A6-A147-7AA2645CB53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D3-46A6-A147-7AA2645CB5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D3-46A6-A147-7AA2645CB5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Pivot_analysis!$H$4:$H$11</c:f>
              <c:strCache>
                <c:ptCount val="7"/>
                <c:pt idx="0">
                  <c:v>SUNDAY</c:v>
                </c:pt>
                <c:pt idx="1">
                  <c:v>Monday</c:v>
                </c:pt>
                <c:pt idx="2">
                  <c:v>Tuesday</c:v>
                </c:pt>
                <c:pt idx="3">
                  <c:v>Wednesday</c:v>
                </c:pt>
                <c:pt idx="4">
                  <c:v>Thursday</c:v>
                </c:pt>
                <c:pt idx="5">
                  <c:v>Friday</c:v>
                </c:pt>
                <c:pt idx="6">
                  <c:v>Saturday</c:v>
                </c:pt>
              </c:strCache>
            </c:strRef>
          </c:cat>
          <c:val>
            <c:numRef>
              <c:f>Pivot_analysis!$I$4:$I$11</c:f>
              <c:numCache>
                <c:formatCode>General</c:formatCode>
                <c:ptCount val="7"/>
                <c:pt idx="0">
                  <c:v>1477</c:v>
                </c:pt>
                <c:pt idx="1">
                  <c:v>534</c:v>
                </c:pt>
                <c:pt idx="2">
                  <c:v>457</c:v>
                </c:pt>
                <c:pt idx="3">
                  <c:v>344</c:v>
                </c:pt>
                <c:pt idx="4">
                  <c:v>332</c:v>
                </c:pt>
                <c:pt idx="5">
                  <c:v>552</c:v>
                </c:pt>
                <c:pt idx="6">
                  <c:v>1225</c:v>
                </c:pt>
              </c:numCache>
            </c:numRef>
          </c:val>
          <c:extLst>
            <c:ext xmlns:c16="http://schemas.microsoft.com/office/drawing/2014/chart" uri="{C3380CC4-5D6E-409C-BE32-E72D297353CC}">
              <c16:uniqueId val="{00000006-31C1-4FB0-ACF6-61975965012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(Recovered).xlsx]Pivot_analysis!PivotTable1</c:name>
    <c:fmtId val="7"/>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IN" sz="1200"/>
              <a:t>Top 5 Client By Dates</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Pivot_analysis!$L$3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Pivot_analysis!$K$4:$K$9</c:f>
              <c:strCache>
                <c:ptCount val="5"/>
                <c:pt idx="0">
                  <c:v>25-01-2011</c:v>
                </c:pt>
                <c:pt idx="1">
                  <c:v>20-01-2011</c:v>
                </c:pt>
                <c:pt idx="2">
                  <c:v>11-02-2011</c:v>
                </c:pt>
                <c:pt idx="3">
                  <c:v>07-02-2011</c:v>
                </c:pt>
                <c:pt idx="4">
                  <c:v>04-02-2011</c:v>
                </c:pt>
              </c:strCache>
            </c:strRef>
          </c:cat>
          <c:val>
            <c:numRef>
              <c:f>Pivot_analysis!$L$4:$L$9</c:f>
              <c:numCache>
                <c:formatCode>General</c:formatCode>
                <c:ptCount val="5"/>
                <c:pt idx="0">
                  <c:v>1985</c:v>
                </c:pt>
                <c:pt idx="1">
                  <c:v>1927</c:v>
                </c:pt>
                <c:pt idx="2">
                  <c:v>1746</c:v>
                </c:pt>
                <c:pt idx="3">
                  <c:v>1712</c:v>
                </c:pt>
                <c:pt idx="4">
                  <c:v>1708</c:v>
                </c:pt>
              </c:numCache>
            </c:numRef>
          </c:val>
          <c:extLst>
            <c:ext xmlns:c16="http://schemas.microsoft.com/office/drawing/2014/chart" uri="{C3380CC4-5D6E-409C-BE32-E72D297353CC}">
              <c16:uniqueId val="{00000000-98E1-4FDA-BA06-CA67381C2BFE}"/>
            </c:ext>
          </c:extLst>
        </c:ser>
        <c:dLbls>
          <c:dLblPos val="outEnd"/>
          <c:showLegendKey val="0"/>
          <c:showVal val="1"/>
          <c:showCatName val="0"/>
          <c:showSerName val="0"/>
          <c:showPercent val="0"/>
          <c:showBubbleSize val="0"/>
        </c:dLbls>
        <c:gapWidth val="444"/>
        <c:overlap val="-90"/>
        <c:axId val="197878623"/>
        <c:axId val="2139362991"/>
      </c:barChart>
      <c:catAx>
        <c:axId val="19787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9362991"/>
        <c:crosses val="autoZero"/>
        <c:auto val="1"/>
        <c:lblAlgn val="ctr"/>
        <c:lblOffset val="100"/>
        <c:noMultiLvlLbl val="0"/>
      </c:catAx>
      <c:valAx>
        <c:axId val="2139362991"/>
        <c:scaling>
          <c:orientation val="minMax"/>
        </c:scaling>
        <c:delete val="1"/>
        <c:axPos val="l"/>
        <c:numFmt formatCode="General" sourceLinked="1"/>
        <c:majorTickMark val="none"/>
        <c:minorTickMark val="none"/>
        <c:tickLblPos val="nextTo"/>
        <c:crossAx val="19787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(Recovered).xlsx]Pivot_analysis!PivotTable2</c:name>
    <c:fmtId val="1"/>
  </c:pivotSource>
  <c:chart>
    <c:title>
      <c:layout>
        <c:manualLayout>
          <c:xMode val="edge"/>
          <c:yMode val="edge"/>
          <c:x val="0.22137659864519993"/>
          <c:y val="0"/>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42739105379637E-2"/>
          <c:y val="0.27595322516603266"/>
          <c:w val="0.93151452178924077"/>
          <c:h val="0.48176739986835382"/>
        </c:manualLayout>
      </c:layout>
      <c:barChart>
        <c:barDir val="col"/>
        <c:grouping val="clustered"/>
        <c:varyColors val="0"/>
        <c:ser>
          <c:idx val="0"/>
          <c:order val="0"/>
          <c:tx>
            <c:strRef>
              <c:f>Pivot_analysis!$N$3</c:f>
              <c:strCache>
                <c:ptCount val="1"/>
                <c:pt idx="0">
                  <c:v>Sum of Total_Rentals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Pivot_analysis!$M$4:$M$11</c:f>
              <c:strCache>
                <c:ptCount val="7"/>
                <c:pt idx="0">
                  <c:v>SUNDAY</c:v>
                </c:pt>
                <c:pt idx="1">
                  <c:v>Monday</c:v>
                </c:pt>
                <c:pt idx="2">
                  <c:v>Tuesday</c:v>
                </c:pt>
                <c:pt idx="3">
                  <c:v>Wednesday</c:v>
                </c:pt>
                <c:pt idx="4">
                  <c:v>Thursday</c:v>
                </c:pt>
                <c:pt idx="5">
                  <c:v>Friday</c:v>
                </c:pt>
                <c:pt idx="6">
                  <c:v>Saturday</c:v>
                </c:pt>
              </c:strCache>
            </c:strRef>
          </c:cat>
          <c:val>
            <c:numRef>
              <c:f>Pivot_analysis!$N$4:$N$11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7096-48DD-9FC1-834BC8BD8678}"/>
            </c:ext>
          </c:extLst>
        </c:ser>
        <c:ser>
          <c:idx val="1"/>
          <c:order val="1"/>
          <c:tx>
            <c:strRef>
              <c:f>Pivot_analysis!$O$3</c:f>
              <c:strCache>
                <c:ptCount val="1"/>
                <c:pt idx="0">
                  <c:v>Sum of Weather_Code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Pivot_analysis!$M$4:$M$11</c:f>
              <c:strCache>
                <c:ptCount val="7"/>
                <c:pt idx="0">
                  <c:v>SUNDAY</c:v>
                </c:pt>
                <c:pt idx="1">
                  <c:v>Monday</c:v>
                </c:pt>
                <c:pt idx="2">
                  <c:v>Tuesday</c:v>
                </c:pt>
                <c:pt idx="3">
                  <c:v>Wednesday</c:v>
                </c:pt>
                <c:pt idx="4">
                  <c:v>Thursday</c:v>
                </c:pt>
                <c:pt idx="5">
                  <c:v>Friday</c:v>
                </c:pt>
                <c:pt idx="6">
                  <c:v>Saturday</c:v>
                </c:pt>
              </c:strCache>
            </c:strRef>
          </c:cat>
          <c:val>
            <c:numRef>
              <c:f>Pivot_analysis!$O$4:$O$11</c:f>
              <c:numCache>
                <c:formatCode>General</c:formatCode>
                <c:ptCount val="7"/>
                <c:pt idx="0">
                  <c:v>210</c:v>
                </c:pt>
                <c:pt idx="1">
                  <c:v>220</c:v>
                </c:pt>
                <c:pt idx="2">
                  <c:v>214</c:v>
                </c:pt>
                <c:pt idx="3">
                  <c:v>216</c:v>
                </c:pt>
                <c:pt idx="4">
                  <c:v>157</c:v>
                </c:pt>
                <c:pt idx="5">
                  <c:v>207</c:v>
                </c:pt>
                <c:pt idx="6">
                  <c:v>256</c:v>
                </c:pt>
              </c:numCache>
            </c:numRef>
          </c:val>
          <c:extLst>
            <c:ext xmlns:c16="http://schemas.microsoft.com/office/drawing/2014/chart" uri="{C3380CC4-5D6E-409C-BE32-E72D297353CC}">
              <c16:uniqueId val="{00000004-3F8E-4B9C-9005-65C53E2D4A8C}"/>
            </c:ext>
          </c:extLst>
        </c:ser>
        <c:dLbls>
          <c:showLegendKey val="0"/>
          <c:showVal val="0"/>
          <c:showCatName val="0"/>
          <c:showSerName val="0"/>
          <c:showPercent val="0"/>
          <c:showBubbleSize val="0"/>
        </c:dLbls>
        <c:gapWidth val="164"/>
        <c:overlap val="-22"/>
        <c:axId val="1430159503"/>
        <c:axId val="2139256911"/>
      </c:barChart>
      <c:catAx>
        <c:axId val="14301595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256911"/>
        <c:crosses val="autoZero"/>
        <c:auto val="1"/>
        <c:lblAlgn val="ctr"/>
        <c:lblOffset val="100"/>
        <c:noMultiLvlLbl val="0"/>
      </c:catAx>
      <c:valAx>
        <c:axId val="213925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5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(Recovered).xlsx]Pivot_analysis!PivotTable3</c:name>
    <c:fmtId val="1"/>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Pivot_analysis!$S$3</c:f>
              <c:strCache>
                <c:ptCount val="1"/>
                <c:pt idx="0">
                  <c:v>Sum of Registered_Rentals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Pivot_analysis!$R$4:$R$49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Pivot_analysis!$S$4:$S$49</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0-38D7-4BB2-A468-21FD2B5E76CC}"/>
            </c:ext>
          </c:extLst>
        </c:ser>
        <c:ser>
          <c:idx val="1"/>
          <c:order val="1"/>
          <c:tx>
            <c:strRef>
              <c:f>Pivot_analysis!$T$3</c:f>
              <c:strCache>
                <c:ptCount val="1"/>
                <c:pt idx="0">
                  <c:v>Sum of Casual_Rentals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Pivot_analysis!$R$4:$R$49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Pivot_analysis!$T$4:$T$49</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1-38D7-4BB2-A468-21FD2B5E76CC}"/>
            </c:ext>
          </c:extLst>
        </c:ser>
        <c:dLbls>
          <c:showLegendKey val="0"/>
          <c:showVal val="0"/>
          <c:showCatName val="0"/>
          <c:showSerName val="0"/>
          <c:showPercent val="0"/>
          <c:showBubbleSize val="0"/>
        </c:dLbls>
        <c:marker val="1"/>
        <c:smooth val="0"/>
        <c:axId val="539851312"/>
        <c:axId val="1810197712"/>
      </c:lineChart>
      <c:catAx>
        <c:axId val="539851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97712"/>
        <c:crosses val="autoZero"/>
        <c:auto val="1"/>
        <c:lblAlgn val="ctr"/>
        <c:lblOffset val="100"/>
        <c:noMultiLvlLbl val="0"/>
      </c:catAx>
      <c:valAx>
        <c:axId val="181019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(Recovered).xlsx]Pivot_analysis!PivotTable3</c:name>
    <c:fmtId val="4"/>
  </c:pivotSource>
  <c:chart>
    <c:autoTitleDeleted val="1"/>
    <c:pivotFmts>
      <c:pivotFmt>
        <c:idx val="0"/>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pivotFmt>
      <c:pivotFmt>
        <c:idx val="1"/>
        <c:spPr>
          <a:solidFill>
            <a:schemeClr val="accent1"/>
          </a:solidFill>
          <a:ln w="34925" cap="rnd">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Pivot_analysis!$S$3</c:f>
              <c:strCache>
                <c:ptCount val="1"/>
                <c:pt idx="0">
                  <c:v>Sum of Registered_Rentals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Pivot_analysis!$R$4:$R$49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Pivot_analysis!$S$4:$S$49</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0-38D7-4BB2-A468-21FD2B5E76CC}"/>
            </c:ext>
          </c:extLst>
        </c:ser>
        <c:ser>
          <c:idx val="1"/>
          <c:order val="1"/>
          <c:tx>
            <c:strRef>
              <c:f>Pivot_analysis!$T$3</c:f>
              <c:strCache>
                <c:ptCount val="1"/>
                <c:pt idx="0">
                  <c:v>Sum of Casual_Rentals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Pivot_analysis!$R$4:$R$49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Pivot_analysis!$T$4:$T$49</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1-38D7-4BB2-A468-21FD2B5E76CC}"/>
            </c:ext>
          </c:extLst>
        </c:ser>
        <c:dLbls>
          <c:showLegendKey val="0"/>
          <c:showVal val="0"/>
          <c:showCatName val="0"/>
          <c:showSerName val="0"/>
          <c:showPercent val="0"/>
          <c:showBubbleSize val="0"/>
        </c:dLbls>
        <c:marker val="1"/>
        <c:smooth val="0"/>
        <c:axId val="539851312"/>
        <c:axId val="1810197712"/>
      </c:lineChart>
      <c:catAx>
        <c:axId val="539851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97712"/>
        <c:crosses val="autoZero"/>
        <c:auto val="1"/>
        <c:lblAlgn val="ctr"/>
        <c:lblOffset val="100"/>
        <c:noMultiLvlLbl val="0"/>
      </c:catAx>
      <c:valAx>
        <c:axId val="181019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8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[dataset_1^120(1) (Recovered).xlsx]Pivot_analysis!PivotTable4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Wise Rentals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Pivot_analysis!$W$4</c:f>
              <c:strCache>
                <c:ptCount val="1"/>
                <c:pt idx="0">
                  <c:v>Total</c:v>
                </c:pt>
              </c:strCache>
            </c:strRef>
          </c:tx>
          <c:spPr>
            <a:ln w="28575" cap="rnd">
              <a:solidFill>
                <a:schemeClr val="accent1"/>
              </a:solidFill>
              <a:round/>
            </a:ln>
            <a:effectLst/>
          </c:spPr>
          <c:marker>
            <c:symbol val="none"/>
          </c:marker>
          <c:cat>
            <c:strRef>
              <c:f>Pivot_analysis!$V$5:$V$29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Pivot_analysis!$W$5:$W$29</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19D8-47A2-A96F-E3059F55F066}"/>
            </c:ext>
          </c:extLst>
        </c:ser>
        <c:dLbls>
          <c:showLegendKey val="0"/>
          <c:showVal val="0"/>
          <c:showCatName val="0"/>
          <c:showSerName val="0"/>
          <c:showPercent val="0"/>
          <c:showBubbleSize val="0"/>
        </c:dLbls>
        <c:smooth val="0"/>
        <c:axId val="2085143967"/>
        <c:axId val="1616929871"/>
      </c:lineChart>
      <c:catAx>
        <c:axId val="208514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929871"/>
        <c:crosses val="autoZero"/>
        <c:auto val="1"/>
        <c:lblAlgn val="ctr"/>
        <c:lblOffset val="100"/>
        <c:noMultiLvlLbl val="0"/>
      </c:catAx>
      <c:valAx>
        <c:axId val="161692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4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7.png"/><Relationship Id="rId18" Type="http://schemas.openxmlformats.org/officeDocument/2006/relationships/image" Target="../media/image11.svg"/><Relationship Id="rId3" Type="http://schemas.openxmlformats.org/officeDocument/2006/relationships/image" Target="../media/image3.png"/><Relationship Id="rId7" Type="http://schemas.openxmlformats.org/officeDocument/2006/relationships/chart" Target="../charts/chart15.xml"/><Relationship Id="rId12" Type="http://schemas.openxmlformats.org/officeDocument/2006/relationships/image" Target="../media/image6.svg"/><Relationship Id="rId17" Type="http://schemas.openxmlformats.org/officeDocument/2006/relationships/image" Target="../media/image10.png"/><Relationship Id="rId2" Type="http://schemas.openxmlformats.org/officeDocument/2006/relationships/hyperlink" Target="https://www.rawpixel.com/search/desktop%20wallpaper%20design%20resource%20background%20downloadable" TargetMode="External"/><Relationship Id="rId16" Type="http://schemas.openxmlformats.org/officeDocument/2006/relationships/image" Target="../media/image9.png"/><Relationship Id="rId20" Type="http://schemas.openxmlformats.org/officeDocument/2006/relationships/image" Target="../media/image13.svg"/><Relationship Id="rId1" Type="http://schemas.openxmlformats.org/officeDocument/2006/relationships/image" Target="../media/image2.jpg"/><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5" Type="http://schemas.microsoft.com/office/2017/06/relationships/model3d" Target="../media/model3d1.glb"/><Relationship Id="rId10" Type="http://schemas.openxmlformats.org/officeDocument/2006/relationships/chart" Target="../charts/chart18.xml"/><Relationship Id="rId19" Type="http://schemas.openxmlformats.org/officeDocument/2006/relationships/image" Target="../media/image12.png"/><Relationship Id="rId4" Type="http://schemas.openxmlformats.org/officeDocument/2006/relationships/image" Target="../media/image4.png"/><Relationship Id="rId9" Type="http://schemas.openxmlformats.org/officeDocument/2006/relationships/chart" Target="../charts/chart17.xml"/><Relationship Id="rId14" Type="http://schemas.openxmlformats.org/officeDocument/2006/relationships/image" Target="../media/image8.svg"/></Relationships>
</file>

<file path=xl/drawings/_rels/drawing9.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1859280</xdr:colOff>
      <xdr:row>9</xdr:row>
      <xdr:rowOff>160020</xdr:rowOff>
    </xdr:from>
    <xdr:to>
      <xdr:col>12</xdr:col>
      <xdr:colOff>504825</xdr:colOff>
      <xdr:row>31</xdr:row>
      <xdr:rowOff>74295</xdr:rowOff>
    </xdr:to>
    <xdr:graphicFrame macro="">
      <xdr:nvGraphicFramePr>
        <xdr:cNvPr id="2" name="Chart 1">
          <a:extLst>
            <a:ext uri="{FF2B5EF4-FFF2-40B4-BE49-F238E27FC236}">
              <a16:creationId xmlns:a16="http://schemas.microsoft.com/office/drawing/2014/main" id="{3D811978-CD66-DC0D-151F-CE2229A48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1569720</xdr:colOff>
      <xdr:row>9</xdr:row>
      <xdr:rowOff>95250</xdr:rowOff>
    </xdr:from>
    <xdr:to>
      <xdr:col>12</xdr:col>
      <xdr:colOff>108585</xdr:colOff>
      <xdr:row>31</xdr:row>
      <xdr:rowOff>74295</xdr:rowOff>
    </xdr:to>
    <xdr:graphicFrame macro="">
      <xdr:nvGraphicFramePr>
        <xdr:cNvPr id="2" name="Chart 1">
          <a:extLst>
            <a:ext uri="{FF2B5EF4-FFF2-40B4-BE49-F238E27FC236}">
              <a16:creationId xmlns:a16="http://schemas.microsoft.com/office/drawing/2014/main" id="{DB1975AA-E3CB-979F-3856-00D2DC2D8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1173480</xdr:colOff>
      <xdr:row>9</xdr:row>
      <xdr:rowOff>110490</xdr:rowOff>
    </xdr:from>
    <xdr:to>
      <xdr:col>10</xdr:col>
      <xdr:colOff>565785</xdr:colOff>
      <xdr:row>31</xdr:row>
      <xdr:rowOff>89535</xdr:rowOff>
    </xdr:to>
    <xdr:graphicFrame macro="">
      <xdr:nvGraphicFramePr>
        <xdr:cNvPr id="2" name="Chart 1">
          <a:extLst>
            <a:ext uri="{FF2B5EF4-FFF2-40B4-BE49-F238E27FC236}">
              <a16:creationId xmlns:a16="http://schemas.microsoft.com/office/drawing/2014/main" id="{367D26B0-2F75-2C69-FDCA-2206FB31F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1874520</xdr:colOff>
      <xdr:row>9</xdr:row>
      <xdr:rowOff>95250</xdr:rowOff>
    </xdr:from>
    <xdr:to>
      <xdr:col>13</xdr:col>
      <xdr:colOff>139065</xdr:colOff>
      <xdr:row>31</xdr:row>
      <xdr:rowOff>74295</xdr:rowOff>
    </xdr:to>
    <xdr:graphicFrame macro="">
      <xdr:nvGraphicFramePr>
        <xdr:cNvPr id="2" name="Chart 1">
          <a:extLst>
            <a:ext uri="{FF2B5EF4-FFF2-40B4-BE49-F238E27FC236}">
              <a16:creationId xmlns:a16="http://schemas.microsoft.com/office/drawing/2014/main" id="{A1E3409D-DE04-9622-7DC2-8432FF23A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137160</xdr:colOff>
      <xdr:row>9</xdr:row>
      <xdr:rowOff>95250</xdr:rowOff>
    </xdr:from>
    <xdr:to>
      <xdr:col>14</xdr:col>
      <xdr:colOff>230505</xdr:colOff>
      <xdr:row>31</xdr:row>
      <xdr:rowOff>74295</xdr:rowOff>
    </xdr:to>
    <xdr:graphicFrame macro="">
      <xdr:nvGraphicFramePr>
        <xdr:cNvPr id="2" name="Chart 1">
          <a:extLst>
            <a:ext uri="{FF2B5EF4-FFF2-40B4-BE49-F238E27FC236}">
              <a16:creationId xmlns:a16="http://schemas.microsoft.com/office/drawing/2014/main" id="{1AD40414-63AA-97E9-D161-F9E9000D1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1874520</xdr:colOff>
      <xdr:row>9</xdr:row>
      <xdr:rowOff>95250</xdr:rowOff>
    </xdr:from>
    <xdr:to>
      <xdr:col>13</xdr:col>
      <xdr:colOff>139065</xdr:colOff>
      <xdr:row>31</xdr:row>
      <xdr:rowOff>74295</xdr:rowOff>
    </xdr:to>
    <xdr:graphicFrame macro="">
      <xdr:nvGraphicFramePr>
        <xdr:cNvPr id="2" name="Chart 1">
          <a:extLst>
            <a:ext uri="{FF2B5EF4-FFF2-40B4-BE49-F238E27FC236}">
              <a16:creationId xmlns:a16="http://schemas.microsoft.com/office/drawing/2014/main" id="{0B9C2FCA-BAF1-2338-7DB6-A60BF8825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160021</xdr:rowOff>
    </xdr:from>
    <xdr:to>
      <xdr:col>10</xdr:col>
      <xdr:colOff>449580</xdr:colOff>
      <xdr:row>27</xdr:row>
      <xdr:rowOff>7621</xdr:rowOff>
    </xdr:to>
    <xdr:graphicFrame macro="">
      <xdr:nvGraphicFramePr>
        <xdr:cNvPr id="4" name="Chart 3">
          <a:extLst>
            <a:ext uri="{FF2B5EF4-FFF2-40B4-BE49-F238E27FC236}">
              <a16:creationId xmlns:a16="http://schemas.microsoft.com/office/drawing/2014/main" id="{FF308795-3F04-4F3B-8A7B-E34B2D6EC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510541</xdr:colOff>
      <xdr:row>5</xdr:row>
      <xdr:rowOff>137160</xdr:rowOff>
    </xdr:from>
    <xdr:to>
      <xdr:col>22</xdr:col>
      <xdr:colOff>472441</xdr:colOff>
      <xdr:row>26</xdr:row>
      <xdr:rowOff>139065</xdr:rowOff>
    </xdr:to>
    <xdr:graphicFrame macro="">
      <xdr:nvGraphicFramePr>
        <xdr:cNvPr id="5" name="Chart 4">
          <a:extLst>
            <a:ext uri="{FF2B5EF4-FFF2-40B4-BE49-F238E27FC236}">
              <a16:creationId xmlns:a16="http://schemas.microsoft.com/office/drawing/2014/main" id="{61BDBEB1-8DF6-4641-AA0B-0DD6CA9FD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28</xdr:row>
      <xdr:rowOff>1</xdr:rowOff>
    </xdr:from>
    <xdr:to>
      <xdr:col>10</xdr:col>
      <xdr:colOff>434340</xdr:colOff>
      <xdr:row>47</xdr:row>
      <xdr:rowOff>22861</xdr:rowOff>
    </xdr:to>
    <xdr:graphicFrame macro="">
      <xdr:nvGraphicFramePr>
        <xdr:cNvPr id="6" name="Chart 5">
          <a:extLst>
            <a:ext uri="{FF2B5EF4-FFF2-40B4-BE49-F238E27FC236}">
              <a16:creationId xmlns:a16="http://schemas.microsoft.com/office/drawing/2014/main" id="{9B990803-6B27-4B08-B384-43D3BC025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556261</xdr:colOff>
      <xdr:row>28</xdr:row>
      <xdr:rowOff>7620</xdr:rowOff>
    </xdr:from>
    <xdr:to>
      <xdr:col>22</xdr:col>
      <xdr:colOff>525780</xdr:colOff>
      <xdr:row>47</xdr:row>
      <xdr:rowOff>22861</xdr:rowOff>
    </xdr:to>
    <xdr:graphicFrame macro="">
      <xdr:nvGraphicFramePr>
        <xdr:cNvPr id="7" name="Chart 6">
          <a:extLst>
            <a:ext uri="{FF2B5EF4-FFF2-40B4-BE49-F238E27FC236}">
              <a16:creationId xmlns:a16="http://schemas.microsoft.com/office/drawing/2014/main" id="{E88A3A6B-329D-4E17-A437-E565B8BCD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48</xdr:row>
      <xdr:rowOff>0</xdr:rowOff>
    </xdr:from>
    <xdr:to>
      <xdr:col>10</xdr:col>
      <xdr:colOff>487681</xdr:colOff>
      <xdr:row>69</xdr:row>
      <xdr:rowOff>146685</xdr:rowOff>
    </xdr:to>
    <xdr:graphicFrame macro="">
      <xdr:nvGraphicFramePr>
        <xdr:cNvPr id="8" name="Chart 7">
          <a:extLst>
            <a:ext uri="{FF2B5EF4-FFF2-40B4-BE49-F238E27FC236}">
              <a16:creationId xmlns:a16="http://schemas.microsoft.com/office/drawing/2014/main" id="{9786EC91-1E8F-4258-A677-7FFBD15C0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541021</xdr:colOff>
      <xdr:row>48</xdr:row>
      <xdr:rowOff>1</xdr:rowOff>
    </xdr:from>
    <xdr:to>
      <xdr:col>22</xdr:col>
      <xdr:colOff>548641</xdr:colOff>
      <xdr:row>69</xdr:row>
      <xdr:rowOff>152401</xdr:rowOff>
    </xdr:to>
    <xdr:graphicFrame macro="">
      <xdr:nvGraphicFramePr>
        <xdr:cNvPr id="9" name="Chart 8">
          <a:extLst>
            <a:ext uri="{FF2B5EF4-FFF2-40B4-BE49-F238E27FC236}">
              <a16:creationId xmlns:a16="http://schemas.microsoft.com/office/drawing/2014/main" id="{9FD2EC2E-1269-4133-8E06-F8216E7B3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373380</xdr:colOff>
      <xdr:row>29</xdr:row>
      <xdr:rowOff>0</xdr:rowOff>
    </xdr:to>
    <xdr:pic>
      <xdr:nvPicPr>
        <xdr:cNvPr id="35" name="Picture 34">
          <a:extLst>
            <a:ext uri="{FF2B5EF4-FFF2-40B4-BE49-F238E27FC236}">
              <a16:creationId xmlns:a16="http://schemas.microsoft.com/office/drawing/2014/main" id="{21C12607-38AF-1016-7183-73536EC19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3174980" cy="4861560"/>
        </a:xfrm>
        <a:prstGeom prst="rect">
          <a:avLst/>
        </a:prstGeom>
        <a:solidFill>
          <a:schemeClr val="accent2"/>
        </a:solidFill>
      </xdr:spPr>
    </xdr:pic>
    <xdr:clientData/>
  </xdr:twoCellAnchor>
  <xdr:twoCellAnchor editAs="oneCell">
    <xdr:from>
      <xdr:col>0</xdr:col>
      <xdr:colOff>38100</xdr:colOff>
      <xdr:row>0</xdr:row>
      <xdr:rowOff>7619</xdr:rowOff>
    </xdr:from>
    <xdr:to>
      <xdr:col>6</xdr:col>
      <xdr:colOff>11333</xdr:colOff>
      <xdr:row>4</xdr:row>
      <xdr:rowOff>130758</xdr:rowOff>
    </xdr:to>
    <xdr:pic>
      <xdr:nvPicPr>
        <xdr:cNvPr id="5" name="Picture 4">
          <a:extLst>
            <a:ext uri="{FF2B5EF4-FFF2-40B4-BE49-F238E27FC236}">
              <a16:creationId xmlns:a16="http://schemas.microsoft.com/office/drawing/2014/main" id="{F76A3E2C-FFA2-51BD-082D-6785A794E3BA}"/>
            </a:ext>
          </a:extLst>
        </xdr:cNvPr>
        <xdr:cNvPicPr>
          <a:picLocks noChangeAspect="1"/>
        </xdr:cNvPicPr>
      </xdr:nvPicPr>
      <xdr:blipFill>
        <a:blip xmlns:r="http://schemas.openxmlformats.org/officeDocument/2006/relationships" r:embed="rId3"/>
        <a:stretch>
          <a:fillRect/>
        </a:stretch>
      </xdr:blipFill>
      <xdr:spPr>
        <a:xfrm>
          <a:off x="38100" y="7619"/>
          <a:ext cx="3630833" cy="793699"/>
        </a:xfrm>
        <a:prstGeom prst="rect">
          <a:avLst/>
        </a:prstGeom>
      </xdr:spPr>
    </xdr:pic>
    <xdr:clientData/>
  </xdr:twoCellAnchor>
  <xdr:twoCellAnchor>
    <xdr:from>
      <xdr:col>6</xdr:col>
      <xdr:colOff>38100</xdr:colOff>
      <xdr:row>0</xdr:row>
      <xdr:rowOff>30480</xdr:rowOff>
    </xdr:from>
    <xdr:to>
      <xdr:col>10</xdr:col>
      <xdr:colOff>502920</xdr:colOff>
      <xdr:row>4</xdr:row>
      <xdr:rowOff>129540</xdr:rowOff>
    </xdr:to>
    <xdr:sp macro="" textlink="">
      <xdr:nvSpPr>
        <xdr:cNvPr id="10" name="Rectangle 9">
          <a:extLst>
            <a:ext uri="{FF2B5EF4-FFF2-40B4-BE49-F238E27FC236}">
              <a16:creationId xmlns:a16="http://schemas.microsoft.com/office/drawing/2014/main" id="{0AE8014E-701E-49DD-B6A7-7E869DA24012}"/>
            </a:ext>
          </a:extLst>
        </xdr:cNvPr>
        <xdr:cNvSpPr/>
      </xdr:nvSpPr>
      <xdr:spPr>
        <a:xfrm>
          <a:off x="3695700" y="30480"/>
          <a:ext cx="2903220" cy="769620"/>
        </a:xfrm>
        <a:prstGeom prst="rect">
          <a:avLst/>
        </a:prstGeom>
        <a:solidFill>
          <a:srgbClr val="63A0CC">
            <a:lumMod val="20000"/>
            <a:lumOff val="80000"/>
          </a:srgbClr>
        </a:solidFill>
        <a:ln w="15875" cap="flat" cmpd="sng" algn="ctr">
          <a:solidFill>
            <a:srgbClr val="D35940">
              <a:lumMod val="60000"/>
              <a:lumOff val="40000"/>
            </a:srgbClr>
          </a:solidFill>
          <a:prstDash val="solid"/>
        </a:ln>
        <a:effectLst/>
      </xdr:spPr>
      <xdr:txBody>
        <a:bodyPr vertOverflow="clip" horzOverflow="clip" rtlCol="0" anchor="ctr"/>
        <a:lstStyle/>
        <a:p>
          <a:pPr marL="914400" marR="0" lvl="2" indent="0" algn="l"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9ACD4C">
                  <a:lumMod val="75000"/>
                </a:srgbClr>
              </a:solidFill>
              <a:effectLst/>
              <a:uLnTx/>
              <a:uFillTx/>
              <a:latin typeface="Tw Cen MT" panose="020B0602020104020603"/>
              <a:ea typeface="+mn-ea"/>
              <a:cs typeface="+mn-cs"/>
            </a:rPr>
            <a:t>            58304</a:t>
          </a:r>
          <a:r>
            <a:rPr kumimoji="0" lang="en-IN" sz="1400" b="1" i="0" u="none" strike="noStrike" kern="0" cap="none" spc="0" normalizeH="0" baseline="0" noProof="0">
              <a:ln>
                <a:noFill/>
              </a:ln>
              <a:solidFill>
                <a:sysClr val="window" lastClr="FFFFFF"/>
              </a:solidFill>
              <a:effectLst/>
              <a:uLnTx/>
              <a:uFillTx/>
              <a:latin typeface="Tw Cen MT" panose="020B0602020104020603"/>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ysClr val="window" lastClr="FFFFFF"/>
              </a:solidFill>
              <a:effectLst/>
              <a:uLnTx/>
              <a:uFillTx/>
              <a:latin typeface="Tw Cen MT" panose="020B0602020104020603"/>
              <a:ea typeface="+mn-ea"/>
              <a:cs typeface="+mn-cs"/>
            </a:rPr>
            <a:t>                            </a:t>
          </a:r>
          <a:r>
            <a:rPr kumimoji="0" lang="en-IN" sz="1400" b="1" i="0" u="none" strike="noStrike" kern="0" cap="none" spc="0" normalizeH="0" baseline="0" noProof="0">
              <a:ln>
                <a:noFill/>
              </a:ln>
              <a:solidFill>
                <a:srgbClr val="63A0CC">
                  <a:lumMod val="75000"/>
                </a:srgbClr>
              </a:solidFill>
              <a:effectLst/>
              <a:uLnTx/>
              <a:uFillTx/>
              <a:latin typeface="Tw Cen MT" panose="020B0602020104020603"/>
              <a:ea typeface="+mn-ea"/>
              <a:cs typeface="+mn-cs"/>
            </a:rPr>
            <a:t>Total client</a:t>
          </a:r>
          <a:r>
            <a:rPr kumimoji="0" lang="en-IN" sz="1400" b="1" i="0" u="none" strike="noStrike" kern="0" cap="none" spc="0" normalizeH="0" baseline="0" noProof="0">
              <a:ln>
                <a:noFill/>
              </a:ln>
              <a:solidFill>
                <a:sysClr val="window" lastClr="FFFFFF"/>
              </a:solidFill>
              <a:effectLst/>
              <a:uLnTx/>
              <a:uFillTx/>
              <a:latin typeface="Tw Cen MT" panose="020B0602020104020603"/>
              <a:ea typeface="+mn-ea"/>
              <a:cs typeface="+mn-cs"/>
            </a:rPr>
            <a:t>   </a:t>
          </a:r>
        </a:p>
      </xdr:txBody>
    </xdr:sp>
    <xdr:clientData/>
  </xdr:twoCellAnchor>
  <xdr:twoCellAnchor>
    <xdr:from>
      <xdr:col>10</xdr:col>
      <xdr:colOff>541020</xdr:colOff>
      <xdr:row>0</xdr:row>
      <xdr:rowOff>30480</xdr:rowOff>
    </xdr:from>
    <xdr:to>
      <xdr:col>16</xdr:col>
      <xdr:colOff>99060</xdr:colOff>
      <xdr:row>4</xdr:row>
      <xdr:rowOff>129540</xdr:rowOff>
    </xdr:to>
    <xdr:sp macro="" textlink="">
      <xdr:nvSpPr>
        <xdr:cNvPr id="13" name="Rectangle 12">
          <a:extLst>
            <a:ext uri="{FF2B5EF4-FFF2-40B4-BE49-F238E27FC236}">
              <a16:creationId xmlns:a16="http://schemas.microsoft.com/office/drawing/2014/main" id="{F4F116D4-B102-48A0-8307-7ED8CB66086B}"/>
            </a:ext>
          </a:extLst>
        </xdr:cNvPr>
        <xdr:cNvSpPr/>
      </xdr:nvSpPr>
      <xdr:spPr>
        <a:xfrm>
          <a:off x="6637020" y="30480"/>
          <a:ext cx="3215640" cy="769620"/>
        </a:xfrm>
        <a:prstGeom prst="rect">
          <a:avLst/>
        </a:prstGeom>
        <a:solidFill>
          <a:schemeClr val="accent5">
            <a:lumMod val="20000"/>
            <a:lumOff val="8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400" b="1">
              <a:solidFill>
                <a:schemeClr val="accent1">
                  <a:lumMod val="75000"/>
                </a:schemeClr>
              </a:solidFill>
            </a:rPr>
            <a:t>                                 1186</a:t>
          </a:r>
          <a:r>
            <a:rPr lang="en-IN" sz="1100"/>
            <a:t>   </a:t>
          </a:r>
        </a:p>
        <a:p>
          <a:pPr algn="l"/>
          <a:r>
            <a:rPr lang="en-IN" sz="1400" b="1"/>
            <a:t>                       </a:t>
          </a:r>
          <a:r>
            <a:rPr lang="en-IN" sz="1400" b="1">
              <a:solidFill>
                <a:schemeClr val="accent5">
                  <a:lumMod val="75000"/>
                </a:schemeClr>
              </a:solidFill>
            </a:rPr>
            <a:t>Average Registered</a:t>
          </a:r>
          <a:endParaRPr lang="en-IN" sz="1400" b="1"/>
        </a:p>
      </xdr:txBody>
    </xdr:sp>
    <xdr:clientData/>
  </xdr:twoCellAnchor>
  <xdr:twoCellAnchor>
    <xdr:from>
      <xdr:col>16</xdr:col>
      <xdr:colOff>144780</xdr:colOff>
      <xdr:row>0</xdr:row>
      <xdr:rowOff>30480</xdr:rowOff>
    </xdr:from>
    <xdr:to>
      <xdr:col>21</xdr:col>
      <xdr:colOff>220980</xdr:colOff>
      <xdr:row>4</xdr:row>
      <xdr:rowOff>114300</xdr:rowOff>
    </xdr:to>
    <xdr:sp macro="" textlink="">
      <xdr:nvSpPr>
        <xdr:cNvPr id="15" name="Rectangle 14">
          <a:extLst>
            <a:ext uri="{FF2B5EF4-FFF2-40B4-BE49-F238E27FC236}">
              <a16:creationId xmlns:a16="http://schemas.microsoft.com/office/drawing/2014/main" id="{E56404D5-83E3-4EC5-9BF6-27E7C6859EBB}"/>
            </a:ext>
          </a:extLst>
        </xdr:cNvPr>
        <xdr:cNvSpPr/>
      </xdr:nvSpPr>
      <xdr:spPr>
        <a:xfrm>
          <a:off x="9898380" y="30480"/>
          <a:ext cx="3124200" cy="754380"/>
        </a:xfrm>
        <a:prstGeom prst="rect">
          <a:avLst/>
        </a:prstGeom>
        <a:solidFill>
          <a:schemeClr val="accent5">
            <a:lumMod val="20000"/>
            <a:lumOff val="8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                            </a:t>
          </a:r>
        </a:p>
        <a:p>
          <a:pPr algn="ctr"/>
          <a:r>
            <a:rPr lang="en-IN" sz="1400" b="1"/>
            <a:t>  </a:t>
          </a:r>
          <a:r>
            <a:rPr lang="en-IN" sz="1400" b="1">
              <a:solidFill>
                <a:schemeClr val="accent1">
                  <a:lumMod val="75000"/>
                </a:schemeClr>
              </a:solidFill>
            </a:rPr>
            <a:t>109</a:t>
          </a:r>
        </a:p>
        <a:p>
          <a:pPr algn="ctr"/>
          <a:r>
            <a:rPr lang="en-IN" sz="1400" b="1">
              <a:solidFill>
                <a:schemeClr val="accent1">
                  <a:lumMod val="75000"/>
                </a:schemeClr>
              </a:solidFill>
            </a:rPr>
            <a:t>       </a:t>
          </a:r>
          <a:r>
            <a:rPr lang="en-IN" sz="1400" b="1">
              <a:solidFill>
                <a:schemeClr val="accent5">
                  <a:lumMod val="75000"/>
                </a:schemeClr>
              </a:solidFill>
            </a:rPr>
            <a:t>Average</a:t>
          </a:r>
          <a:r>
            <a:rPr lang="en-IN" sz="1400" b="1" baseline="0">
              <a:solidFill>
                <a:schemeClr val="accent5">
                  <a:lumMod val="75000"/>
                </a:schemeClr>
              </a:solidFill>
            </a:rPr>
            <a:t> Casual</a:t>
          </a:r>
          <a:endParaRPr lang="en-IN" sz="1400" b="1"/>
        </a:p>
      </xdr:txBody>
    </xdr:sp>
    <xdr:clientData/>
  </xdr:twoCellAnchor>
  <xdr:twoCellAnchor editAs="oneCell">
    <xdr:from>
      <xdr:col>0</xdr:col>
      <xdr:colOff>99060</xdr:colOff>
      <xdr:row>5</xdr:row>
      <xdr:rowOff>7621</xdr:rowOff>
    </xdr:from>
    <xdr:to>
      <xdr:col>2</xdr:col>
      <xdr:colOff>403992</xdr:colOff>
      <xdr:row>16</xdr:row>
      <xdr:rowOff>15241</xdr:rowOff>
    </xdr:to>
    <xdr:pic>
      <xdr:nvPicPr>
        <xdr:cNvPr id="16" name="Picture 15">
          <a:extLst>
            <a:ext uri="{FF2B5EF4-FFF2-40B4-BE49-F238E27FC236}">
              <a16:creationId xmlns:a16="http://schemas.microsoft.com/office/drawing/2014/main" id="{90C9C81E-7E0F-0F60-F730-08A8654F9BF0}"/>
            </a:ext>
          </a:extLst>
        </xdr:cNvPr>
        <xdr:cNvPicPr>
          <a:picLocks noChangeAspect="1"/>
        </xdr:cNvPicPr>
      </xdr:nvPicPr>
      <xdr:blipFill>
        <a:blip xmlns:r="http://schemas.openxmlformats.org/officeDocument/2006/relationships" r:embed="rId4"/>
        <a:stretch>
          <a:fillRect/>
        </a:stretch>
      </xdr:blipFill>
      <xdr:spPr>
        <a:xfrm>
          <a:off x="99060" y="845821"/>
          <a:ext cx="1524132" cy="1851660"/>
        </a:xfrm>
        <a:prstGeom prst="rect">
          <a:avLst/>
        </a:prstGeom>
      </xdr:spPr>
    </xdr:pic>
    <xdr:clientData/>
  </xdr:twoCellAnchor>
  <xdr:twoCellAnchor editAs="oneCell">
    <xdr:from>
      <xdr:col>2</xdr:col>
      <xdr:colOff>449580</xdr:colOff>
      <xdr:row>5</xdr:row>
      <xdr:rowOff>7620</xdr:rowOff>
    </xdr:from>
    <xdr:to>
      <xdr:col>5</xdr:col>
      <xdr:colOff>205740</xdr:colOff>
      <xdr:row>16</xdr:row>
      <xdr:rowOff>15240</xdr:rowOff>
    </xdr:to>
    <mc:AlternateContent xmlns:mc="http://schemas.openxmlformats.org/markup-compatibility/2006">
      <mc:Choice xmlns:a14="http://schemas.microsoft.com/office/drawing/2010/main" Requires="a14">
        <xdr:graphicFrame macro="">
          <xdr:nvGraphicFramePr>
            <xdr:cNvPr id="17" name="Weather_Code 2">
              <a:extLst>
                <a:ext uri="{FF2B5EF4-FFF2-40B4-BE49-F238E27FC236}">
                  <a16:creationId xmlns:a16="http://schemas.microsoft.com/office/drawing/2014/main" id="{A713E40B-76EF-4D01-B7E1-35A53F1F5D25}"/>
                </a:ext>
              </a:extLst>
            </xdr:cNvPr>
            <xdr:cNvGraphicFramePr/>
          </xdr:nvGraphicFramePr>
          <xdr:xfrm>
            <a:off x="0" y="0"/>
            <a:ext cx="0" cy="0"/>
          </xdr:xfrm>
          <a:graphic>
            <a:graphicData uri="http://schemas.microsoft.com/office/drawing/2010/slicer">
              <sle:slicer xmlns:sle="http://schemas.microsoft.com/office/drawing/2010/slicer" name="Weather_Code 2"/>
            </a:graphicData>
          </a:graphic>
        </xdr:graphicFrame>
      </mc:Choice>
      <mc:Fallback>
        <xdr:sp macro="" textlink="">
          <xdr:nvSpPr>
            <xdr:cNvPr id="0" name=""/>
            <xdr:cNvSpPr>
              <a:spLocks noTextEdit="1"/>
            </xdr:cNvSpPr>
          </xdr:nvSpPr>
          <xdr:spPr>
            <a:xfrm>
              <a:off x="1668780" y="845820"/>
              <a:ext cx="158496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5</xdr:row>
      <xdr:rowOff>0</xdr:rowOff>
    </xdr:from>
    <xdr:to>
      <xdr:col>8</xdr:col>
      <xdr:colOff>106680</xdr:colOff>
      <xdr:row>16</xdr:row>
      <xdr:rowOff>0</xdr:rowOff>
    </xdr:to>
    <mc:AlternateContent xmlns:mc="http://schemas.openxmlformats.org/markup-compatibility/2006">
      <mc:Choice xmlns:tsle="http://schemas.microsoft.com/office/drawing/2012/timeslicer" Requires="tsle">
        <xdr:graphicFrame macro="">
          <xdr:nvGraphicFramePr>
            <xdr:cNvPr id="18" name="Date 2">
              <a:extLst>
                <a:ext uri="{FF2B5EF4-FFF2-40B4-BE49-F238E27FC236}">
                  <a16:creationId xmlns:a16="http://schemas.microsoft.com/office/drawing/2014/main" id="{89DA87F4-3B61-4746-A899-9A64A2664B42}"/>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3337560" y="838200"/>
              <a:ext cx="1645920" cy="1844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144780</xdr:colOff>
      <xdr:row>5</xdr:row>
      <xdr:rowOff>15240</xdr:rowOff>
    </xdr:from>
    <xdr:to>
      <xdr:col>12</xdr:col>
      <xdr:colOff>586740</xdr:colOff>
      <xdr:row>16</xdr:row>
      <xdr:rowOff>15240</xdr:rowOff>
    </xdr:to>
    <xdr:graphicFrame macro="">
      <xdr:nvGraphicFramePr>
        <xdr:cNvPr id="19" name="Chart 18">
          <a:extLst>
            <a:ext uri="{FF2B5EF4-FFF2-40B4-BE49-F238E27FC236}">
              <a16:creationId xmlns:a16="http://schemas.microsoft.com/office/drawing/2014/main" id="{C3F443B0-0031-487C-8944-9635794AE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5</xdr:row>
      <xdr:rowOff>0</xdr:rowOff>
    </xdr:from>
    <xdr:to>
      <xdr:col>16</xdr:col>
      <xdr:colOff>188018</xdr:colOff>
      <xdr:row>16</xdr:row>
      <xdr:rowOff>22860</xdr:rowOff>
    </xdr:to>
    <xdr:graphicFrame macro="">
      <xdr:nvGraphicFramePr>
        <xdr:cNvPr id="20" name="Chart 19">
          <a:extLst>
            <a:ext uri="{FF2B5EF4-FFF2-40B4-BE49-F238E27FC236}">
              <a16:creationId xmlns:a16="http://schemas.microsoft.com/office/drawing/2014/main" id="{F14320B1-BCF7-47FC-B816-4A4397D39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251460</xdr:colOff>
      <xdr:row>4</xdr:row>
      <xdr:rowOff>144780</xdr:rowOff>
    </xdr:from>
    <xdr:to>
      <xdr:col>21</xdr:col>
      <xdr:colOff>243840</xdr:colOff>
      <xdr:row>16</xdr:row>
      <xdr:rowOff>22860</xdr:rowOff>
    </xdr:to>
    <xdr:graphicFrame macro="">
      <xdr:nvGraphicFramePr>
        <xdr:cNvPr id="22" name="Chart 21">
          <a:extLst>
            <a:ext uri="{FF2B5EF4-FFF2-40B4-BE49-F238E27FC236}">
              <a16:creationId xmlns:a16="http://schemas.microsoft.com/office/drawing/2014/main" id="{E3874939-5D12-4A54-BC68-C96C80DE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xdr:row>
      <xdr:rowOff>53340</xdr:rowOff>
    </xdr:from>
    <xdr:to>
      <xdr:col>5</xdr:col>
      <xdr:colOff>552236</xdr:colOff>
      <xdr:row>28</xdr:row>
      <xdr:rowOff>7620</xdr:rowOff>
    </xdr:to>
    <xdr:graphicFrame macro="">
      <xdr:nvGraphicFramePr>
        <xdr:cNvPr id="23" name="Chart 22">
          <a:extLst>
            <a:ext uri="{FF2B5EF4-FFF2-40B4-BE49-F238E27FC236}">
              <a16:creationId xmlns:a16="http://schemas.microsoft.com/office/drawing/2014/main" id="{C9D3440B-DCED-4199-ACC0-724AEDA62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16</xdr:row>
      <xdr:rowOff>53340</xdr:rowOff>
    </xdr:from>
    <xdr:to>
      <xdr:col>13</xdr:col>
      <xdr:colOff>480060</xdr:colOff>
      <xdr:row>28</xdr:row>
      <xdr:rowOff>0</xdr:rowOff>
    </xdr:to>
    <xdr:graphicFrame macro="">
      <xdr:nvGraphicFramePr>
        <xdr:cNvPr id="24" name="Chart 23">
          <a:extLst>
            <a:ext uri="{FF2B5EF4-FFF2-40B4-BE49-F238E27FC236}">
              <a16:creationId xmlns:a16="http://schemas.microsoft.com/office/drawing/2014/main" id="{DEC77D8F-653B-47BB-98B0-25735A18F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571500</xdr:colOff>
      <xdr:row>16</xdr:row>
      <xdr:rowOff>76200</xdr:rowOff>
    </xdr:from>
    <xdr:to>
      <xdr:col>21</xdr:col>
      <xdr:colOff>264474</xdr:colOff>
      <xdr:row>28</xdr:row>
      <xdr:rowOff>7620</xdr:rowOff>
    </xdr:to>
    <xdr:graphicFrame macro="">
      <xdr:nvGraphicFramePr>
        <xdr:cNvPr id="25" name="Chart 1">
          <a:extLst>
            <a:ext uri="{FF2B5EF4-FFF2-40B4-BE49-F238E27FC236}">
              <a16:creationId xmlns:a16="http://schemas.microsoft.com/office/drawing/2014/main" id="{28C4B571-E96B-4899-8723-9EF5C8846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457200</xdr:colOff>
      <xdr:row>0</xdr:row>
      <xdr:rowOff>0</xdr:rowOff>
    </xdr:from>
    <xdr:to>
      <xdr:col>12</xdr:col>
      <xdr:colOff>152400</xdr:colOff>
      <xdr:row>5</xdr:row>
      <xdr:rowOff>76200</xdr:rowOff>
    </xdr:to>
    <xdr:pic>
      <xdr:nvPicPr>
        <xdr:cNvPr id="28" name="Graphic 27" descr="Bar graph with upward trend with solid fill">
          <a:extLst>
            <a:ext uri="{FF2B5EF4-FFF2-40B4-BE49-F238E27FC236}">
              <a16:creationId xmlns:a16="http://schemas.microsoft.com/office/drawing/2014/main" id="{EDE03B55-333A-9C7B-C575-5521B8E3415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553200" y="0"/>
          <a:ext cx="914400" cy="914400"/>
        </a:xfrm>
        <a:prstGeom prst="rect">
          <a:avLst/>
        </a:prstGeom>
      </xdr:spPr>
    </xdr:pic>
    <xdr:clientData/>
  </xdr:twoCellAnchor>
  <xdr:twoCellAnchor editAs="oneCell">
    <xdr:from>
      <xdr:col>0</xdr:col>
      <xdr:colOff>304800</xdr:colOff>
      <xdr:row>0</xdr:row>
      <xdr:rowOff>0</xdr:rowOff>
    </xdr:from>
    <xdr:to>
      <xdr:col>2</xdr:col>
      <xdr:colOff>106680</xdr:colOff>
      <xdr:row>5</xdr:row>
      <xdr:rowOff>76200</xdr:rowOff>
    </xdr:to>
    <xdr:pic>
      <xdr:nvPicPr>
        <xdr:cNvPr id="30" name="Graphic 29" descr="Handshake with solid fill">
          <a:extLst>
            <a:ext uri="{FF2B5EF4-FFF2-40B4-BE49-F238E27FC236}">
              <a16:creationId xmlns:a16="http://schemas.microsoft.com/office/drawing/2014/main" id="{0DD6AF40-EF78-A66E-5E0A-E090B4F11A9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4800" y="0"/>
          <a:ext cx="1021080" cy="914400"/>
        </a:xfrm>
        <a:prstGeom prst="rect">
          <a:avLst/>
        </a:prstGeom>
      </xdr:spPr>
    </xdr:pic>
    <xdr:clientData/>
  </xdr:twoCellAnchor>
  <xdr:twoCellAnchor>
    <xdr:from>
      <xdr:col>6</xdr:col>
      <xdr:colOff>22860</xdr:colOff>
      <xdr:row>0</xdr:row>
      <xdr:rowOff>45720</xdr:rowOff>
    </xdr:from>
    <xdr:to>
      <xdr:col>8</xdr:col>
      <xdr:colOff>99059</xdr:colOff>
      <xdr:row>5</xdr:row>
      <xdr:rowOff>6754</xdr:rowOff>
    </xdr:to>
    <mc:AlternateContent xmlns:mc="http://schemas.openxmlformats.org/markup-compatibility/2006">
      <mc:Choice xmlns:am3d="http://schemas.microsoft.com/office/drawing/2017/model3d" Requires="am3d">
        <xdr:graphicFrame macro="">
          <xdr:nvGraphicFramePr>
            <xdr:cNvPr id="31" name="3D Model 30" descr="Motorcycle">
              <a:extLst>
                <a:ext uri="{FF2B5EF4-FFF2-40B4-BE49-F238E27FC236}">
                  <a16:creationId xmlns:a16="http://schemas.microsoft.com/office/drawing/2014/main" id="{6679D495-B788-4E82-A3F7-9058DF2D916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5">
                <am3d:spPr>
                  <a:xfrm>
                    <a:off x="0" y="0"/>
                    <a:ext cx="1295399" cy="799234"/>
                  </a:xfrm>
                  <a:prstGeom prst="rect">
                    <a:avLst/>
                  </a:prstGeom>
                </am3d:spPr>
                <am3d:camera>
                  <am3d:pos x="0" y="0" z="57504273"/>
                  <am3d:up dx="0" dy="36000000" dz="0"/>
                  <am3d:lookAt x="0" y="0" z="0"/>
                  <am3d:perspective fov="2700000"/>
                </am3d:camera>
                <am3d:trans>
                  <am3d:meterPerModelUnit n="1299206" d="1000000"/>
                  <am3d:preTrans dx="47163" dy="-9311906" dz="0"/>
                  <am3d:scale>
                    <am3d:sx n="1000000" d="1000000"/>
                    <am3d:sy n="1000000" d="1000000"/>
                    <am3d:sz n="1000000" d="1000000"/>
                  </am3d:scale>
                  <am3d:rot ax="6681329" ay="5021212" az="6688446"/>
                  <am3d:postTrans dx="0" dy="0" dz="0"/>
                </am3d:trans>
                <am3d:raster rName="Office3DRenderer" rVer="16.0.8326">
                  <am3d:blip r:embed="rId16"/>
                </am3d:raster>
                <am3d:objViewport viewportSz="1523999"/>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1" name="3D Model 30" descr="Motorcycle">
              <a:extLst>
                <a:ext uri="{FF2B5EF4-FFF2-40B4-BE49-F238E27FC236}">
                  <a16:creationId xmlns:a16="http://schemas.microsoft.com/office/drawing/2014/main" id="{6679D495-B788-4E82-A3F7-9058DF2D916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6"/>
            <a:stretch>
              <a:fillRect/>
            </a:stretch>
          </xdr:blipFill>
          <xdr:spPr>
            <a:xfrm>
              <a:off x="3680460" y="45720"/>
              <a:ext cx="1295399" cy="799234"/>
            </a:xfrm>
            <a:prstGeom prst="rect">
              <a:avLst/>
            </a:prstGeom>
          </xdr:spPr>
        </xdr:pic>
      </mc:Fallback>
    </mc:AlternateContent>
    <xdr:clientData/>
  </xdr:twoCellAnchor>
  <xdr:twoCellAnchor editAs="oneCell">
    <xdr:from>
      <xdr:col>4</xdr:col>
      <xdr:colOff>175260</xdr:colOff>
      <xdr:row>0</xdr:row>
      <xdr:rowOff>83820</xdr:rowOff>
    </xdr:from>
    <xdr:to>
      <xdr:col>5</xdr:col>
      <xdr:colOff>563880</xdr:colOff>
      <xdr:row>5</xdr:row>
      <xdr:rowOff>10546</xdr:rowOff>
    </xdr:to>
    <xdr:pic>
      <xdr:nvPicPr>
        <xdr:cNvPr id="32" name="Graphic 31" descr="Arrow circle with solid fill">
          <a:extLst>
            <a:ext uri="{FF2B5EF4-FFF2-40B4-BE49-F238E27FC236}">
              <a16:creationId xmlns:a16="http://schemas.microsoft.com/office/drawing/2014/main" id="{AB1DD9E7-A539-4231-A3FF-D1FF50414BE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flipV="1">
          <a:off x="2613660" y="83820"/>
          <a:ext cx="998220" cy="764926"/>
        </a:xfrm>
        <a:prstGeom prst="rect">
          <a:avLst/>
        </a:prstGeom>
      </xdr:spPr>
    </xdr:pic>
    <xdr:clientData/>
  </xdr:twoCellAnchor>
  <xdr:twoCellAnchor editAs="oneCell">
    <xdr:from>
      <xdr:col>16</xdr:col>
      <xdr:colOff>144780</xdr:colOff>
      <xdr:row>0</xdr:row>
      <xdr:rowOff>0</xdr:rowOff>
    </xdr:from>
    <xdr:to>
      <xdr:col>18</xdr:col>
      <xdr:colOff>30480</xdr:colOff>
      <xdr:row>4</xdr:row>
      <xdr:rowOff>129540</xdr:rowOff>
    </xdr:to>
    <xdr:pic>
      <xdr:nvPicPr>
        <xdr:cNvPr id="33" name="Graphic 32" descr="Child with balloon with solid fill">
          <a:extLst>
            <a:ext uri="{FF2B5EF4-FFF2-40B4-BE49-F238E27FC236}">
              <a16:creationId xmlns:a16="http://schemas.microsoft.com/office/drawing/2014/main" id="{2D9CDBCD-5262-425E-B4FC-E15B76CE4B7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898380" y="0"/>
          <a:ext cx="1104900" cy="8001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111304</xdr:colOff>
      <xdr:row>11</xdr:row>
      <xdr:rowOff>25685</xdr:rowOff>
    </xdr:from>
    <xdr:to>
      <xdr:col>8</xdr:col>
      <xdr:colOff>1010293</xdr:colOff>
      <xdr:row>22</xdr:row>
      <xdr:rowOff>119866</xdr:rowOff>
    </xdr:to>
    <xdr:graphicFrame macro="">
      <xdr:nvGraphicFramePr>
        <xdr:cNvPr id="4" name="Chart 3">
          <a:extLst>
            <a:ext uri="{FF2B5EF4-FFF2-40B4-BE49-F238E27FC236}">
              <a16:creationId xmlns:a16="http://schemas.microsoft.com/office/drawing/2014/main" id="{F448604B-BDB6-FFE8-4B63-E1A4AF6E5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1061662</xdr:colOff>
      <xdr:row>11</xdr:row>
      <xdr:rowOff>59933</xdr:rowOff>
    </xdr:from>
    <xdr:to>
      <xdr:col>11</xdr:col>
      <xdr:colOff>864741</xdr:colOff>
      <xdr:row>19</xdr:row>
      <xdr:rowOff>111304</xdr:rowOff>
    </xdr:to>
    <xdr:graphicFrame macro="">
      <xdr:nvGraphicFramePr>
        <xdr:cNvPr id="5" name="Chart 4">
          <a:extLst>
            <a:ext uri="{FF2B5EF4-FFF2-40B4-BE49-F238E27FC236}">
              <a16:creationId xmlns:a16="http://schemas.microsoft.com/office/drawing/2014/main" id="{3E5AEA16-9087-241C-FB68-073104970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1063033</xdr:colOff>
      <xdr:row>19</xdr:row>
      <xdr:rowOff>106337</xdr:rowOff>
    </xdr:from>
    <xdr:to>
      <xdr:col>11</xdr:col>
      <xdr:colOff>154112</xdr:colOff>
      <xdr:row>34</xdr:row>
      <xdr:rowOff>145551</xdr:rowOff>
    </xdr:to>
    <mc:AlternateContent xmlns:mc="http://schemas.openxmlformats.org/markup-compatibility/2006" xmlns:a14="http://schemas.microsoft.com/office/drawing/2010/main">
      <mc:Choice Requires="a14">
        <xdr:graphicFrame macro="">
          <xdr:nvGraphicFramePr>
            <xdr:cNvPr id="6" name="Day_Type">
              <a:extLst>
                <a:ext uri="{FF2B5EF4-FFF2-40B4-BE49-F238E27FC236}">
                  <a16:creationId xmlns:a16="http://schemas.microsoft.com/office/drawing/2014/main" id="{1AA71C6B-53E1-BF6B-232B-6C428EE70678}"/>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7664179" y="33598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145551</xdr:colOff>
      <xdr:row>22</xdr:row>
      <xdr:rowOff>157708</xdr:rowOff>
    </xdr:from>
    <xdr:to>
      <xdr:col>8</xdr:col>
      <xdr:colOff>1110979</xdr:colOff>
      <xdr:row>35</xdr:row>
      <xdr:rowOff>170016</xdr:rowOff>
    </xdr:to>
    <mc:AlternateContent xmlns:mc="http://schemas.openxmlformats.org/markup-compatibility/2006" xmlns:a14="http://schemas.microsoft.com/office/drawing/2010/main">
      <mc:Choice Requires="a14">
        <xdr:graphicFrame macro="">
          <xdr:nvGraphicFramePr>
            <xdr:cNvPr id="7" name="Weather_Code">
              <a:extLst>
                <a:ext uri="{FF2B5EF4-FFF2-40B4-BE49-F238E27FC236}">
                  <a16:creationId xmlns:a16="http://schemas.microsoft.com/office/drawing/2014/main" id="{511DFE03-0AFE-76AD-A682-61E18101A3F3}"/>
                </a:ext>
              </a:extLst>
            </xdr:cNvPr>
            <xdr:cNvGraphicFramePr/>
          </xdr:nvGraphicFramePr>
          <xdr:xfrm>
            <a:off x="0" y="0"/>
            <a:ext cx="0" cy="0"/>
          </xdr:xfrm>
          <a:graphic>
            <a:graphicData uri="http://schemas.microsoft.com/office/drawing/2010/slicer">
              <sle:slicer xmlns:sle="http://schemas.microsoft.com/office/drawing/2010/slicer" name="Weather_Code"/>
            </a:graphicData>
          </a:graphic>
        </xdr:graphicFrame>
      </mc:Choice>
      <mc:Fallback xmlns="">
        <xdr:sp macro="" textlink="">
          <xdr:nvSpPr>
            <xdr:cNvPr id="0" name=""/>
            <xdr:cNvSpPr>
              <a:spLocks noTextEdit="1"/>
            </xdr:cNvSpPr>
          </xdr:nvSpPr>
          <xdr:spPr>
            <a:xfrm>
              <a:off x="5780583" y="3924899"/>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257282</xdr:colOff>
      <xdr:row>19</xdr:row>
      <xdr:rowOff>165158</xdr:rowOff>
    </xdr:from>
    <xdr:to>
      <xdr:col>14</xdr:col>
      <xdr:colOff>324235</xdr:colOff>
      <xdr:row>27</xdr:row>
      <xdr:rowOff>166870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982C3985-7E43-EE64-FB6C-24C448632BE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094788" y="341864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1091629</xdr:colOff>
      <xdr:row>12</xdr:row>
      <xdr:rowOff>25685</xdr:rowOff>
    </xdr:from>
    <xdr:to>
      <xdr:col>16</xdr:col>
      <xdr:colOff>633572</xdr:colOff>
      <xdr:row>19</xdr:row>
      <xdr:rowOff>85619</xdr:rowOff>
    </xdr:to>
    <xdr:graphicFrame macro="">
      <xdr:nvGraphicFramePr>
        <xdr:cNvPr id="9" name="Chart 8">
          <a:extLst>
            <a:ext uri="{FF2B5EF4-FFF2-40B4-BE49-F238E27FC236}">
              <a16:creationId xmlns:a16="http://schemas.microsoft.com/office/drawing/2014/main" id="{30D87CD4-A935-4F25-A24A-22D511E40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196921</xdr:colOff>
      <xdr:row>38</xdr:row>
      <xdr:rowOff>2569</xdr:rowOff>
    </xdr:from>
    <xdr:to>
      <xdr:col>14</xdr:col>
      <xdr:colOff>898988</xdr:colOff>
      <xdr:row>47</xdr:row>
      <xdr:rowOff>34247</xdr:rowOff>
    </xdr:to>
    <xdr:graphicFrame macro="">
      <xdr:nvGraphicFramePr>
        <xdr:cNvPr id="2" name="Chart 1">
          <a:extLst>
            <a:ext uri="{FF2B5EF4-FFF2-40B4-BE49-F238E27FC236}">
              <a16:creationId xmlns:a16="http://schemas.microsoft.com/office/drawing/2014/main" id="{97DE3422-3FCA-89E7-6D92-3600AB23A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265416</xdr:colOff>
      <xdr:row>28</xdr:row>
      <xdr:rowOff>113872</xdr:rowOff>
    </xdr:from>
    <xdr:to>
      <xdr:col>14</xdr:col>
      <xdr:colOff>111304</xdr:colOff>
      <xdr:row>37</xdr:row>
      <xdr:rowOff>145551</xdr:rowOff>
    </xdr:to>
    <xdr:graphicFrame macro="">
      <xdr:nvGraphicFramePr>
        <xdr:cNvPr id="3" name="Chart 2">
          <a:extLst>
            <a:ext uri="{FF2B5EF4-FFF2-40B4-BE49-F238E27FC236}">
              <a16:creationId xmlns:a16="http://schemas.microsoft.com/office/drawing/2014/main" id="{61E07D3A-45F6-0C2B-6C8D-9AB369F6A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171237</xdr:colOff>
      <xdr:row>36</xdr:row>
      <xdr:rowOff>28254</xdr:rowOff>
    </xdr:from>
    <xdr:to>
      <xdr:col>11</xdr:col>
      <xdr:colOff>102742</xdr:colOff>
      <xdr:row>46</xdr:row>
      <xdr:rowOff>162674</xdr:rowOff>
    </xdr:to>
    <xdr:graphicFrame macro="">
      <xdr:nvGraphicFramePr>
        <xdr:cNvPr id="11" name="Chart 10">
          <a:extLst>
            <a:ext uri="{FF2B5EF4-FFF2-40B4-BE49-F238E27FC236}">
              <a16:creationId xmlns:a16="http://schemas.microsoft.com/office/drawing/2014/main" id="{F9FD0027-063E-22B0-7ADA-B247ECD0E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423295</xdr:colOff>
      <xdr:row>20</xdr:row>
      <xdr:rowOff>3597</xdr:rowOff>
    </xdr:from>
    <xdr:to>
      <xdr:col>16</xdr:col>
      <xdr:colOff>590763</xdr:colOff>
      <xdr:row>33</xdr:row>
      <xdr:rowOff>15904</xdr:rowOff>
    </xdr:to>
    <mc:AlternateContent xmlns:mc="http://schemas.openxmlformats.org/markup-compatibility/2006">
      <mc:Choice xmlns:a14="http://schemas.microsoft.com/office/drawing/2010/main" Requires="a14">
        <xdr:graphicFrame macro="">
          <xdr:nvGraphicFramePr>
            <xdr:cNvPr id="12" name="Day_Type 2">
              <a:extLst>
                <a:ext uri="{FF2B5EF4-FFF2-40B4-BE49-F238E27FC236}">
                  <a16:creationId xmlns:a16="http://schemas.microsoft.com/office/drawing/2014/main" id="{A856AD10-8F74-DF10-D871-5DC65691F4A9}"/>
                </a:ext>
              </a:extLst>
            </xdr:cNvPr>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dr:sp macro="" textlink="">
          <xdr:nvSpPr>
            <xdr:cNvPr id="0" name=""/>
            <xdr:cNvSpPr>
              <a:spLocks noTextEdit="1"/>
            </xdr:cNvSpPr>
          </xdr:nvSpPr>
          <xdr:spPr>
            <a:xfrm>
              <a:off x="13137565" y="3428316"/>
              <a:ext cx="2487715"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shahi" refreshedDate="46301.562141203707" createdVersion="8" refreshedVersion="8" minRefreshableVersion="3" recordCount="1000" xr:uid="{9D18B7F9-61E4-49A0-81C0-E5ADECD085AB}">
  <cacheSource type="worksheet">
    <worksheetSource name="Append1"/>
  </cacheSource>
  <cacheFields count="20">
    <cacheField name="Record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9"/>
    </cacheField>
    <cacheField name="Season_Code" numFmtId="0">
      <sharedItems count="1">
        <s v="winter"/>
      </sharedItems>
    </cacheField>
    <cacheField name="Year" numFmtId="0">
      <sharedItems containsSemiMixedTypes="0" containsString="0" containsNumber="1" containsInteger="1" minValue="0" maxValue="0"/>
    </cacheField>
    <cacheField name="Month" numFmtId="0">
      <sharedItems count="2">
        <s v="January"/>
        <s v="February"/>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Day_Code" numFmtId="0">
      <sharedItems containsSemiMixedTypes="0" containsString="0" containsNumber="1" containsInteger="1" minValue="0" maxValue="6" count="7">
        <n v="6"/>
        <n v="0"/>
        <n v="1"/>
        <n v="2"/>
        <n v="3"/>
        <n v="4"/>
        <n v="5"/>
      </sharedItems>
    </cacheField>
    <cacheField name="Day_Type" numFmtId="0">
      <sharedItems count="7">
        <s v="Saturday"/>
        <s v="SUNDAY"/>
        <s v="Monday"/>
        <s v="Tuesday"/>
        <s v="Wednesday"/>
        <s v="Thursday"/>
        <s v="Friday"/>
      </sharedItems>
    </cacheField>
    <cacheField name="Weather_Code"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Assumed_Temperature" numFmtId="0">
      <sharedItems containsSemiMixedTypes="0" containsString="0" containsNumber="1" minValue="0" maxValue="0.999"/>
    </cacheField>
    <cacheField name="Humidity" numFmtId="0">
      <sharedItems containsSemiMixedTypes="0" containsString="0" containsNumber="1" minValue="0.21" maxValue="1"/>
    </cacheField>
    <cacheField name="Wind_Speed" numFmtId="0">
      <sharedItems containsSemiMixedTypes="0" containsString="0" containsNumber="1" minValue="0" maxValue="0.58209999999999995"/>
    </cacheField>
    <cacheField name="Casual_Rentals"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_Rentals"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_Rentals"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Weather_Description" numFmtId="0">
      <sharedItems count="4">
        <s v="Clear"/>
        <s v="Cloudy"/>
        <s v="Light Rain"/>
        <s v="Heavy Rain"/>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832446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0"/>
    <x v="0"/>
    <x v="0"/>
    <x v="0"/>
    <x v="0"/>
    <x v="0"/>
    <x v="0"/>
    <n v="0.24"/>
    <n v="0.28789999999999999"/>
    <n v="0.81"/>
    <n v="0"/>
    <x v="0"/>
    <x v="0"/>
    <x v="0"/>
    <x v="0"/>
  </r>
  <r>
    <x v="1"/>
    <x v="0"/>
    <x v="0"/>
    <n v="0"/>
    <x v="0"/>
    <x v="1"/>
    <x v="0"/>
    <x v="0"/>
    <x v="0"/>
    <x v="0"/>
    <n v="0.22"/>
    <n v="0.2727"/>
    <n v="0.8"/>
    <n v="0"/>
    <x v="1"/>
    <x v="1"/>
    <x v="1"/>
    <x v="0"/>
  </r>
  <r>
    <x v="2"/>
    <x v="0"/>
    <x v="0"/>
    <n v="0"/>
    <x v="0"/>
    <x v="2"/>
    <x v="0"/>
    <x v="0"/>
    <x v="0"/>
    <x v="0"/>
    <n v="0.22"/>
    <n v="0.2727"/>
    <n v="0.8"/>
    <n v="0"/>
    <x v="2"/>
    <x v="2"/>
    <x v="2"/>
    <x v="0"/>
  </r>
  <r>
    <x v="3"/>
    <x v="0"/>
    <x v="0"/>
    <n v="0"/>
    <x v="0"/>
    <x v="3"/>
    <x v="0"/>
    <x v="0"/>
    <x v="0"/>
    <x v="0"/>
    <n v="0.24"/>
    <n v="0.28789999999999999"/>
    <n v="0.75"/>
    <n v="0"/>
    <x v="0"/>
    <x v="3"/>
    <x v="3"/>
    <x v="0"/>
  </r>
  <r>
    <x v="4"/>
    <x v="0"/>
    <x v="0"/>
    <n v="0"/>
    <x v="0"/>
    <x v="4"/>
    <x v="0"/>
    <x v="0"/>
    <x v="0"/>
    <x v="0"/>
    <n v="0.24"/>
    <n v="0.28789999999999999"/>
    <n v="0.75"/>
    <n v="0"/>
    <x v="3"/>
    <x v="4"/>
    <x v="4"/>
    <x v="0"/>
  </r>
  <r>
    <x v="5"/>
    <x v="0"/>
    <x v="0"/>
    <n v="0"/>
    <x v="0"/>
    <x v="5"/>
    <x v="0"/>
    <x v="0"/>
    <x v="0"/>
    <x v="1"/>
    <n v="0.24"/>
    <n v="0.2576"/>
    <n v="0.75"/>
    <n v="8.9599999999999999E-2"/>
    <x v="3"/>
    <x v="4"/>
    <x v="4"/>
    <x v="1"/>
  </r>
  <r>
    <x v="6"/>
    <x v="0"/>
    <x v="0"/>
    <n v="0"/>
    <x v="0"/>
    <x v="6"/>
    <x v="0"/>
    <x v="0"/>
    <x v="0"/>
    <x v="0"/>
    <n v="0.22"/>
    <n v="0.2727"/>
    <n v="0.8"/>
    <n v="0"/>
    <x v="4"/>
    <x v="5"/>
    <x v="5"/>
    <x v="0"/>
  </r>
  <r>
    <x v="7"/>
    <x v="0"/>
    <x v="0"/>
    <n v="0"/>
    <x v="0"/>
    <x v="7"/>
    <x v="0"/>
    <x v="0"/>
    <x v="0"/>
    <x v="0"/>
    <n v="0.2"/>
    <n v="0.2576"/>
    <n v="0.86"/>
    <n v="0"/>
    <x v="5"/>
    <x v="6"/>
    <x v="6"/>
    <x v="0"/>
  </r>
  <r>
    <x v="8"/>
    <x v="0"/>
    <x v="0"/>
    <n v="0"/>
    <x v="0"/>
    <x v="8"/>
    <x v="0"/>
    <x v="0"/>
    <x v="0"/>
    <x v="0"/>
    <n v="0.24"/>
    <n v="0.2576"/>
    <n v="0.75"/>
    <n v="0"/>
    <x v="5"/>
    <x v="7"/>
    <x v="7"/>
    <x v="0"/>
  </r>
  <r>
    <x v="9"/>
    <x v="0"/>
    <x v="0"/>
    <n v="0"/>
    <x v="0"/>
    <x v="9"/>
    <x v="0"/>
    <x v="0"/>
    <x v="0"/>
    <x v="0"/>
    <n v="0.32"/>
    <n v="0.34849999999999998"/>
    <n v="0.76"/>
    <n v="0"/>
    <x v="1"/>
    <x v="8"/>
    <x v="8"/>
    <x v="0"/>
  </r>
  <r>
    <x v="10"/>
    <x v="0"/>
    <x v="0"/>
    <n v="0"/>
    <x v="0"/>
    <x v="10"/>
    <x v="0"/>
    <x v="0"/>
    <x v="0"/>
    <x v="0"/>
    <n v="0.38"/>
    <n v="0.39389999999999997"/>
    <n v="0.76"/>
    <n v="0.25369999999999998"/>
    <x v="6"/>
    <x v="9"/>
    <x v="9"/>
    <x v="0"/>
  </r>
  <r>
    <x v="11"/>
    <x v="0"/>
    <x v="0"/>
    <n v="0"/>
    <x v="0"/>
    <x v="11"/>
    <x v="0"/>
    <x v="0"/>
    <x v="0"/>
    <x v="0"/>
    <n v="0.36"/>
    <n v="0.33329999999999999"/>
    <n v="0.81"/>
    <n v="0.28360000000000002"/>
    <x v="7"/>
    <x v="10"/>
    <x v="10"/>
    <x v="0"/>
  </r>
  <r>
    <x v="12"/>
    <x v="0"/>
    <x v="0"/>
    <n v="0"/>
    <x v="0"/>
    <x v="12"/>
    <x v="0"/>
    <x v="0"/>
    <x v="0"/>
    <x v="0"/>
    <n v="0.42"/>
    <n v="0.42420000000000002"/>
    <n v="0.77"/>
    <n v="0.28360000000000002"/>
    <x v="8"/>
    <x v="11"/>
    <x v="11"/>
    <x v="0"/>
  </r>
  <r>
    <x v="13"/>
    <x v="0"/>
    <x v="0"/>
    <n v="0"/>
    <x v="0"/>
    <x v="13"/>
    <x v="0"/>
    <x v="0"/>
    <x v="0"/>
    <x v="1"/>
    <n v="0.46"/>
    <n v="0.45450000000000002"/>
    <n v="0.72"/>
    <n v="0.29849999999999999"/>
    <x v="9"/>
    <x v="12"/>
    <x v="12"/>
    <x v="1"/>
  </r>
  <r>
    <x v="14"/>
    <x v="0"/>
    <x v="0"/>
    <n v="0"/>
    <x v="0"/>
    <x v="14"/>
    <x v="0"/>
    <x v="0"/>
    <x v="0"/>
    <x v="1"/>
    <n v="0.46"/>
    <n v="0.45450000000000002"/>
    <n v="0.72"/>
    <n v="0.28360000000000002"/>
    <x v="10"/>
    <x v="13"/>
    <x v="13"/>
    <x v="1"/>
  </r>
  <r>
    <x v="15"/>
    <x v="0"/>
    <x v="0"/>
    <n v="0"/>
    <x v="0"/>
    <x v="15"/>
    <x v="0"/>
    <x v="0"/>
    <x v="0"/>
    <x v="1"/>
    <n v="0.44"/>
    <n v="0.43940000000000001"/>
    <n v="0.77"/>
    <n v="0.29849999999999999"/>
    <x v="11"/>
    <x v="14"/>
    <x v="14"/>
    <x v="1"/>
  </r>
  <r>
    <x v="16"/>
    <x v="0"/>
    <x v="0"/>
    <n v="0"/>
    <x v="0"/>
    <x v="16"/>
    <x v="0"/>
    <x v="0"/>
    <x v="0"/>
    <x v="1"/>
    <n v="0.42"/>
    <n v="0.42420000000000002"/>
    <n v="0.82"/>
    <n v="0.29849999999999999"/>
    <x v="12"/>
    <x v="15"/>
    <x v="15"/>
    <x v="1"/>
  </r>
  <r>
    <x v="17"/>
    <x v="0"/>
    <x v="0"/>
    <n v="0"/>
    <x v="0"/>
    <x v="17"/>
    <x v="0"/>
    <x v="0"/>
    <x v="0"/>
    <x v="1"/>
    <n v="0.44"/>
    <n v="0.999"/>
    <n v="0.82"/>
    <n v="0.28360000000000002"/>
    <x v="13"/>
    <x v="15"/>
    <x v="16"/>
    <x v="1"/>
  </r>
  <r>
    <x v="18"/>
    <x v="0"/>
    <x v="0"/>
    <n v="0"/>
    <x v="0"/>
    <x v="18"/>
    <x v="0"/>
    <x v="0"/>
    <x v="0"/>
    <x v="2"/>
    <n v="0.42"/>
    <n v="0.42420000000000002"/>
    <n v="0.88"/>
    <n v="0.25369999999999998"/>
    <x v="14"/>
    <x v="16"/>
    <x v="17"/>
    <x v="2"/>
  </r>
  <r>
    <x v="19"/>
    <x v="0"/>
    <x v="0"/>
    <n v="0"/>
    <x v="0"/>
    <x v="19"/>
    <x v="0"/>
    <x v="0"/>
    <x v="0"/>
    <x v="2"/>
    <n v="0.42"/>
    <n v="0.42420000000000002"/>
    <n v="0.88"/>
    <n v="0.25369999999999998"/>
    <x v="15"/>
    <x v="17"/>
    <x v="18"/>
    <x v="2"/>
  </r>
  <r>
    <x v="20"/>
    <x v="0"/>
    <x v="0"/>
    <n v="0"/>
    <x v="0"/>
    <x v="20"/>
    <x v="0"/>
    <x v="0"/>
    <x v="0"/>
    <x v="1"/>
    <n v="0.4"/>
    <n v="0.40910000000000002"/>
    <n v="0.87"/>
    <n v="0.25369999999999998"/>
    <x v="16"/>
    <x v="18"/>
    <x v="9"/>
    <x v="1"/>
  </r>
  <r>
    <x v="21"/>
    <x v="0"/>
    <x v="0"/>
    <n v="0"/>
    <x v="0"/>
    <x v="21"/>
    <x v="0"/>
    <x v="0"/>
    <x v="0"/>
    <x v="1"/>
    <n v="0.4"/>
    <n v="0.40910000000000002"/>
    <n v="0.87"/>
    <n v="0.19400000000000001"/>
    <x v="0"/>
    <x v="17"/>
    <x v="19"/>
    <x v="1"/>
  </r>
  <r>
    <x v="22"/>
    <x v="0"/>
    <x v="0"/>
    <n v="0"/>
    <x v="0"/>
    <x v="22"/>
    <x v="0"/>
    <x v="0"/>
    <x v="0"/>
    <x v="1"/>
    <n v="0.4"/>
    <n v="0.40910000000000002"/>
    <n v="0.94"/>
    <n v="0.22389999999999999"/>
    <x v="16"/>
    <x v="19"/>
    <x v="20"/>
    <x v="1"/>
  </r>
  <r>
    <x v="23"/>
    <x v="0"/>
    <x v="0"/>
    <n v="0"/>
    <x v="0"/>
    <x v="23"/>
    <x v="0"/>
    <x v="0"/>
    <x v="0"/>
    <x v="1"/>
    <n v="0.46"/>
    <n v="0.40910000000000002"/>
    <n v="0.88"/>
    <n v="0.29849999999999999"/>
    <x v="13"/>
    <x v="9"/>
    <x v="21"/>
    <x v="1"/>
  </r>
  <r>
    <x v="24"/>
    <x v="1"/>
    <x v="0"/>
    <n v="0"/>
    <x v="0"/>
    <x v="0"/>
    <x v="0"/>
    <x v="1"/>
    <x v="1"/>
    <x v="1"/>
    <n v="0.46"/>
    <n v="0.45450000000000002"/>
    <n v="0.88"/>
    <n v="0.29849999999999999"/>
    <x v="17"/>
    <x v="0"/>
    <x v="22"/>
    <x v="1"/>
  </r>
  <r>
    <x v="25"/>
    <x v="1"/>
    <x v="0"/>
    <n v="0"/>
    <x v="0"/>
    <x v="1"/>
    <x v="0"/>
    <x v="1"/>
    <x v="1"/>
    <x v="1"/>
    <n v="0.44"/>
    <n v="0.43940000000000001"/>
    <n v="0.94"/>
    <n v="0.25369999999999998"/>
    <x v="5"/>
    <x v="20"/>
    <x v="22"/>
    <x v="1"/>
  </r>
  <r>
    <x v="26"/>
    <x v="1"/>
    <x v="0"/>
    <n v="0"/>
    <x v="0"/>
    <x v="2"/>
    <x v="0"/>
    <x v="1"/>
    <x v="1"/>
    <x v="1"/>
    <n v="0.42"/>
    <n v="0.42420000000000002"/>
    <n v="1"/>
    <n v="0.28360000000000002"/>
    <x v="5"/>
    <x v="21"/>
    <x v="23"/>
    <x v="1"/>
  </r>
  <r>
    <x v="27"/>
    <x v="1"/>
    <x v="0"/>
    <n v="0"/>
    <x v="0"/>
    <x v="3"/>
    <x v="0"/>
    <x v="1"/>
    <x v="1"/>
    <x v="1"/>
    <n v="0.46"/>
    <n v="0.45450000000000002"/>
    <n v="0.94"/>
    <n v="0.19400000000000001"/>
    <x v="4"/>
    <x v="22"/>
    <x v="24"/>
    <x v="1"/>
  </r>
  <r>
    <x v="28"/>
    <x v="1"/>
    <x v="0"/>
    <n v="0"/>
    <x v="0"/>
    <x v="4"/>
    <x v="0"/>
    <x v="1"/>
    <x v="1"/>
    <x v="1"/>
    <n v="0.46"/>
    <n v="0.45450000000000002"/>
    <n v="0.94"/>
    <n v="0.19400000000000001"/>
    <x v="4"/>
    <x v="4"/>
    <x v="6"/>
    <x v="1"/>
  </r>
  <r>
    <x v="29"/>
    <x v="1"/>
    <x v="0"/>
    <n v="0"/>
    <x v="0"/>
    <x v="6"/>
    <x v="0"/>
    <x v="1"/>
    <x v="1"/>
    <x v="2"/>
    <n v="0.42"/>
    <n v="0.42420000000000002"/>
    <n v="0.77"/>
    <n v="0.29849999999999999"/>
    <x v="3"/>
    <x v="6"/>
    <x v="5"/>
    <x v="2"/>
  </r>
  <r>
    <x v="30"/>
    <x v="1"/>
    <x v="0"/>
    <n v="0"/>
    <x v="0"/>
    <x v="7"/>
    <x v="0"/>
    <x v="1"/>
    <x v="1"/>
    <x v="1"/>
    <n v="0.4"/>
    <n v="0.40910000000000002"/>
    <n v="0.76"/>
    <n v="0.19400000000000001"/>
    <x v="3"/>
    <x v="4"/>
    <x v="4"/>
    <x v="1"/>
  </r>
  <r>
    <x v="31"/>
    <x v="1"/>
    <x v="0"/>
    <n v="0"/>
    <x v="0"/>
    <x v="8"/>
    <x v="0"/>
    <x v="1"/>
    <x v="1"/>
    <x v="2"/>
    <n v="0.4"/>
    <n v="0.40910000000000002"/>
    <n v="0.71"/>
    <n v="0.22389999999999999"/>
    <x v="3"/>
    <x v="21"/>
    <x v="7"/>
    <x v="2"/>
  </r>
  <r>
    <x v="32"/>
    <x v="1"/>
    <x v="0"/>
    <n v="0"/>
    <x v="0"/>
    <x v="9"/>
    <x v="0"/>
    <x v="1"/>
    <x v="1"/>
    <x v="1"/>
    <n v="0.38"/>
    <n v="0.40910000000000002"/>
    <n v="0.76"/>
    <n v="0.22389999999999999"/>
    <x v="5"/>
    <x v="23"/>
    <x v="25"/>
    <x v="1"/>
  </r>
  <r>
    <x v="33"/>
    <x v="1"/>
    <x v="0"/>
    <n v="0"/>
    <x v="0"/>
    <x v="10"/>
    <x v="0"/>
    <x v="1"/>
    <x v="1"/>
    <x v="1"/>
    <n v="0.36"/>
    <n v="0.34849999999999998"/>
    <n v="0.81"/>
    <n v="0.22389999999999999"/>
    <x v="18"/>
    <x v="24"/>
    <x v="26"/>
    <x v="1"/>
  </r>
  <r>
    <x v="34"/>
    <x v="1"/>
    <x v="0"/>
    <n v="0"/>
    <x v="0"/>
    <x v="11"/>
    <x v="0"/>
    <x v="1"/>
    <x v="1"/>
    <x v="1"/>
    <n v="0.36"/>
    <n v="0.33329999999999999"/>
    <n v="0.71"/>
    <n v="0.25369999999999998"/>
    <x v="19"/>
    <x v="25"/>
    <x v="27"/>
    <x v="1"/>
  </r>
  <r>
    <x v="35"/>
    <x v="1"/>
    <x v="0"/>
    <n v="0"/>
    <x v="0"/>
    <x v="12"/>
    <x v="0"/>
    <x v="1"/>
    <x v="1"/>
    <x v="1"/>
    <n v="0.36"/>
    <n v="0.33329999999999999"/>
    <n v="0.66"/>
    <n v="0.29849999999999999"/>
    <x v="20"/>
    <x v="26"/>
    <x v="15"/>
    <x v="1"/>
  </r>
  <r>
    <x v="36"/>
    <x v="1"/>
    <x v="0"/>
    <n v="0"/>
    <x v="0"/>
    <x v="13"/>
    <x v="0"/>
    <x v="1"/>
    <x v="1"/>
    <x v="1"/>
    <n v="0.36"/>
    <n v="0.34849999999999998"/>
    <n v="0.66"/>
    <n v="0.1343"/>
    <x v="16"/>
    <x v="27"/>
    <x v="28"/>
    <x v="1"/>
  </r>
  <r>
    <x v="37"/>
    <x v="1"/>
    <x v="0"/>
    <n v="0"/>
    <x v="0"/>
    <x v="14"/>
    <x v="0"/>
    <x v="1"/>
    <x v="1"/>
    <x v="2"/>
    <n v="0.36"/>
    <n v="0.34849999999999998"/>
    <n v="0.76"/>
    <n v="0.19400000000000001"/>
    <x v="17"/>
    <x v="11"/>
    <x v="29"/>
    <x v="2"/>
  </r>
  <r>
    <x v="38"/>
    <x v="1"/>
    <x v="0"/>
    <n v="0"/>
    <x v="0"/>
    <x v="15"/>
    <x v="0"/>
    <x v="1"/>
    <x v="1"/>
    <x v="2"/>
    <n v="0.34"/>
    <n v="0.33329999999999999"/>
    <n v="0.81"/>
    <n v="0.16420000000000001"/>
    <x v="21"/>
    <x v="11"/>
    <x v="30"/>
    <x v="2"/>
  </r>
  <r>
    <x v="39"/>
    <x v="1"/>
    <x v="0"/>
    <n v="0"/>
    <x v="0"/>
    <x v="16"/>
    <x v="0"/>
    <x v="1"/>
    <x v="1"/>
    <x v="2"/>
    <n v="0.34"/>
    <n v="0.33329999999999999"/>
    <n v="0.71"/>
    <n v="0.16420000000000001"/>
    <x v="14"/>
    <x v="28"/>
    <x v="31"/>
    <x v="2"/>
  </r>
  <r>
    <x v="40"/>
    <x v="1"/>
    <x v="0"/>
    <n v="0"/>
    <x v="0"/>
    <x v="17"/>
    <x v="0"/>
    <x v="1"/>
    <x v="1"/>
    <x v="0"/>
    <n v="0.34"/>
    <n v="0.33329999999999999"/>
    <n v="0.56999999999999995"/>
    <n v="0.19400000000000001"/>
    <x v="18"/>
    <x v="29"/>
    <x v="32"/>
    <x v="0"/>
  </r>
  <r>
    <x v="41"/>
    <x v="1"/>
    <x v="0"/>
    <n v="0"/>
    <x v="0"/>
    <x v="18"/>
    <x v="0"/>
    <x v="1"/>
    <x v="1"/>
    <x v="1"/>
    <n v="0.36"/>
    <n v="0.33329999999999999"/>
    <n v="0.46"/>
    <n v="0.32840000000000003"/>
    <x v="22"/>
    <x v="30"/>
    <x v="26"/>
    <x v="1"/>
  </r>
  <r>
    <x v="42"/>
    <x v="1"/>
    <x v="0"/>
    <n v="0"/>
    <x v="0"/>
    <x v="19"/>
    <x v="0"/>
    <x v="1"/>
    <x v="1"/>
    <x v="0"/>
    <n v="0.32"/>
    <n v="0.28789999999999999"/>
    <n v="0.42"/>
    <n v="0.44779999999999998"/>
    <x v="5"/>
    <x v="31"/>
    <x v="33"/>
    <x v="0"/>
  </r>
  <r>
    <x v="43"/>
    <x v="1"/>
    <x v="0"/>
    <n v="0"/>
    <x v="0"/>
    <x v="20"/>
    <x v="0"/>
    <x v="1"/>
    <x v="1"/>
    <x v="0"/>
    <n v="0.3"/>
    <n v="0.28789999999999999"/>
    <n v="0.39"/>
    <n v="0.35820000000000002"/>
    <x v="2"/>
    <x v="19"/>
    <x v="34"/>
    <x v="0"/>
  </r>
  <r>
    <x v="44"/>
    <x v="1"/>
    <x v="0"/>
    <n v="0"/>
    <x v="0"/>
    <x v="21"/>
    <x v="0"/>
    <x v="1"/>
    <x v="1"/>
    <x v="0"/>
    <n v="0.26"/>
    <n v="0.2273"/>
    <n v="0.44"/>
    <n v="0.32840000000000003"/>
    <x v="16"/>
    <x v="32"/>
    <x v="35"/>
    <x v="0"/>
  </r>
  <r>
    <x v="45"/>
    <x v="1"/>
    <x v="0"/>
    <n v="0"/>
    <x v="0"/>
    <x v="22"/>
    <x v="0"/>
    <x v="1"/>
    <x v="1"/>
    <x v="0"/>
    <n v="0.24"/>
    <n v="0.21210000000000001"/>
    <n v="0.44"/>
    <n v="0.29849999999999999"/>
    <x v="3"/>
    <x v="33"/>
    <x v="23"/>
    <x v="0"/>
  </r>
  <r>
    <x v="46"/>
    <x v="1"/>
    <x v="0"/>
    <n v="0"/>
    <x v="0"/>
    <x v="23"/>
    <x v="0"/>
    <x v="1"/>
    <x v="1"/>
    <x v="0"/>
    <n v="0.22"/>
    <n v="0.2273"/>
    <n v="0.47"/>
    <n v="0.16420000000000001"/>
    <x v="3"/>
    <x v="21"/>
    <x v="7"/>
    <x v="0"/>
  </r>
  <r>
    <x v="47"/>
    <x v="2"/>
    <x v="0"/>
    <n v="0"/>
    <x v="0"/>
    <x v="0"/>
    <x v="0"/>
    <x v="2"/>
    <x v="2"/>
    <x v="0"/>
    <n v="0.22"/>
    <n v="0.19700000000000001"/>
    <n v="0.44"/>
    <n v="0.35820000000000002"/>
    <x v="3"/>
    <x v="34"/>
    <x v="36"/>
    <x v="0"/>
  </r>
  <r>
    <x v="48"/>
    <x v="2"/>
    <x v="0"/>
    <n v="0"/>
    <x v="0"/>
    <x v="1"/>
    <x v="0"/>
    <x v="2"/>
    <x v="2"/>
    <x v="0"/>
    <n v="0.2"/>
    <n v="0.19700000000000001"/>
    <n v="0.44"/>
    <n v="0.41789999999999999"/>
    <x v="3"/>
    <x v="6"/>
    <x v="5"/>
    <x v="0"/>
  </r>
  <r>
    <x v="49"/>
    <x v="2"/>
    <x v="0"/>
    <n v="0"/>
    <x v="0"/>
    <x v="4"/>
    <x v="0"/>
    <x v="2"/>
    <x v="2"/>
    <x v="0"/>
    <n v="0.16"/>
    <n v="0.13639999999999999"/>
    <n v="0.47"/>
    <n v="0.3881"/>
    <x v="3"/>
    <x v="4"/>
    <x v="4"/>
    <x v="0"/>
  </r>
  <r>
    <x v="50"/>
    <x v="2"/>
    <x v="0"/>
    <n v="0"/>
    <x v="0"/>
    <x v="5"/>
    <x v="0"/>
    <x v="2"/>
    <x v="2"/>
    <x v="0"/>
    <n v="0.16"/>
    <n v="0.13639999999999999"/>
    <n v="0.47"/>
    <n v="0.28360000000000002"/>
    <x v="3"/>
    <x v="35"/>
    <x v="6"/>
    <x v="0"/>
  </r>
  <r>
    <x v="51"/>
    <x v="2"/>
    <x v="0"/>
    <n v="0"/>
    <x v="0"/>
    <x v="6"/>
    <x v="0"/>
    <x v="2"/>
    <x v="2"/>
    <x v="0"/>
    <n v="0.14000000000000001"/>
    <n v="0.1061"/>
    <n v="0.5"/>
    <n v="0.3881"/>
    <x v="3"/>
    <x v="10"/>
    <x v="33"/>
    <x v="0"/>
  </r>
  <r>
    <x v="52"/>
    <x v="2"/>
    <x v="0"/>
    <n v="0"/>
    <x v="0"/>
    <x v="7"/>
    <x v="0"/>
    <x v="2"/>
    <x v="2"/>
    <x v="0"/>
    <n v="0.14000000000000001"/>
    <n v="0.13639999999999999"/>
    <n v="0.5"/>
    <n v="0.19400000000000001"/>
    <x v="5"/>
    <x v="36"/>
    <x v="37"/>
    <x v="0"/>
  </r>
  <r>
    <x v="53"/>
    <x v="2"/>
    <x v="0"/>
    <n v="0"/>
    <x v="0"/>
    <x v="8"/>
    <x v="0"/>
    <x v="2"/>
    <x v="2"/>
    <x v="0"/>
    <n v="0.14000000000000001"/>
    <n v="0.1212"/>
    <n v="0.5"/>
    <n v="0.28360000000000002"/>
    <x v="5"/>
    <x v="37"/>
    <x v="38"/>
    <x v="0"/>
  </r>
  <r>
    <x v="54"/>
    <x v="2"/>
    <x v="0"/>
    <n v="0"/>
    <x v="0"/>
    <x v="9"/>
    <x v="0"/>
    <x v="2"/>
    <x v="2"/>
    <x v="0"/>
    <n v="0.16"/>
    <n v="0.13639999999999999"/>
    <n v="0.43"/>
    <n v="0.3881"/>
    <x v="18"/>
    <x v="38"/>
    <x v="39"/>
    <x v="0"/>
  </r>
  <r>
    <x v="55"/>
    <x v="2"/>
    <x v="0"/>
    <n v="0"/>
    <x v="0"/>
    <x v="10"/>
    <x v="0"/>
    <x v="2"/>
    <x v="2"/>
    <x v="0"/>
    <n v="0.18"/>
    <n v="0.16669999999999999"/>
    <n v="0.43"/>
    <n v="0.25369999999999998"/>
    <x v="16"/>
    <x v="39"/>
    <x v="40"/>
    <x v="0"/>
  </r>
  <r>
    <x v="56"/>
    <x v="2"/>
    <x v="0"/>
    <n v="0"/>
    <x v="0"/>
    <x v="11"/>
    <x v="0"/>
    <x v="2"/>
    <x v="2"/>
    <x v="0"/>
    <n v="0.2"/>
    <n v="0.18179999999999999"/>
    <n v="0.4"/>
    <n v="0.32840000000000003"/>
    <x v="22"/>
    <x v="40"/>
    <x v="41"/>
    <x v="0"/>
  </r>
  <r>
    <x v="57"/>
    <x v="2"/>
    <x v="0"/>
    <n v="0"/>
    <x v="0"/>
    <x v="12"/>
    <x v="0"/>
    <x v="2"/>
    <x v="2"/>
    <x v="0"/>
    <n v="0.22"/>
    <n v="0.21210000000000001"/>
    <n v="0.35"/>
    <n v="0.29849999999999999"/>
    <x v="23"/>
    <x v="41"/>
    <x v="42"/>
    <x v="0"/>
  </r>
  <r>
    <x v="58"/>
    <x v="2"/>
    <x v="0"/>
    <n v="0"/>
    <x v="0"/>
    <x v="13"/>
    <x v="0"/>
    <x v="2"/>
    <x v="2"/>
    <x v="0"/>
    <n v="0.24"/>
    <n v="0.21210000000000001"/>
    <n v="0.35"/>
    <n v="0.28360000000000002"/>
    <x v="1"/>
    <x v="42"/>
    <x v="42"/>
    <x v="0"/>
  </r>
  <r>
    <x v="59"/>
    <x v="2"/>
    <x v="0"/>
    <n v="0"/>
    <x v="0"/>
    <x v="14"/>
    <x v="0"/>
    <x v="2"/>
    <x v="2"/>
    <x v="0"/>
    <n v="0.26"/>
    <n v="0.2424"/>
    <n v="0.3"/>
    <n v="0.28360000000000002"/>
    <x v="16"/>
    <x v="43"/>
    <x v="43"/>
    <x v="0"/>
  </r>
  <r>
    <x v="60"/>
    <x v="2"/>
    <x v="0"/>
    <n v="0"/>
    <x v="0"/>
    <x v="15"/>
    <x v="0"/>
    <x v="2"/>
    <x v="2"/>
    <x v="0"/>
    <n v="0.26"/>
    <n v="0.2424"/>
    <n v="0.3"/>
    <n v="0.25369999999999998"/>
    <x v="24"/>
    <x v="29"/>
    <x v="44"/>
    <x v="0"/>
  </r>
  <r>
    <x v="61"/>
    <x v="2"/>
    <x v="0"/>
    <n v="0"/>
    <x v="0"/>
    <x v="16"/>
    <x v="0"/>
    <x v="2"/>
    <x v="2"/>
    <x v="0"/>
    <n v="0.26"/>
    <n v="0.2424"/>
    <n v="0.3"/>
    <n v="0.25369999999999998"/>
    <x v="14"/>
    <x v="28"/>
    <x v="31"/>
    <x v="0"/>
  </r>
  <r>
    <x v="62"/>
    <x v="2"/>
    <x v="0"/>
    <n v="0"/>
    <x v="0"/>
    <x v="17"/>
    <x v="0"/>
    <x v="2"/>
    <x v="2"/>
    <x v="0"/>
    <n v="0.24"/>
    <n v="0.2273"/>
    <n v="0.3"/>
    <n v="0.22389999999999999"/>
    <x v="16"/>
    <x v="44"/>
    <x v="45"/>
    <x v="0"/>
  </r>
  <r>
    <x v="63"/>
    <x v="2"/>
    <x v="0"/>
    <n v="0"/>
    <x v="0"/>
    <x v="18"/>
    <x v="0"/>
    <x v="2"/>
    <x v="2"/>
    <x v="0"/>
    <n v="0.24"/>
    <n v="0.2576"/>
    <n v="0.32"/>
    <n v="0.1045"/>
    <x v="14"/>
    <x v="45"/>
    <x v="45"/>
    <x v="0"/>
  </r>
  <r>
    <x v="64"/>
    <x v="2"/>
    <x v="0"/>
    <n v="0"/>
    <x v="0"/>
    <x v="19"/>
    <x v="0"/>
    <x v="2"/>
    <x v="2"/>
    <x v="0"/>
    <n v="0.2"/>
    <n v="0.2576"/>
    <n v="0.47"/>
    <n v="0"/>
    <x v="1"/>
    <x v="46"/>
    <x v="14"/>
    <x v="0"/>
  </r>
  <r>
    <x v="65"/>
    <x v="2"/>
    <x v="0"/>
    <n v="0"/>
    <x v="0"/>
    <x v="20"/>
    <x v="0"/>
    <x v="2"/>
    <x v="2"/>
    <x v="0"/>
    <n v="0.2"/>
    <n v="0.2576"/>
    <n v="0.47"/>
    <n v="0.1045"/>
    <x v="0"/>
    <x v="47"/>
    <x v="46"/>
    <x v="0"/>
  </r>
  <r>
    <x v="66"/>
    <x v="2"/>
    <x v="0"/>
    <n v="0"/>
    <x v="0"/>
    <x v="21"/>
    <x v="0"/>
    <x v="2"/>
    <x v="2"/>
    <x v="0"/>
    <n v="0.18"/>
    <n v="0.19700000000000001"/>
    <n v="0.64"/>
    <n v="0.1343"/>
    <x v="0"/>
    <x v="47"/>
    <x v="46"/>
    <x v="0"/>
  </r>
  <r>
    <x v="67"/>
    <x v="2"/>
    <x v="0"/>
    <n v="0"/>
    <x v="0"/>
    <x v="22"/>
    <x v="0"/>
    <x v="2"/>
    <x v="2"/>
    <x v="0"/>
    <n v="0.14000000000000001"/>
    <n v="0.1515"/>
    <n v="0.69"/>
    <n v="0.1343"/>
    <x v="3"/>
    <x v="32"/>
    <x v="25"/>
    <x v="0"/>
  </r>
  <r>
    <x v="68"/>
    <x v="2"/>
    <x v="0"/>
    <n v="0"/>
    <x v="0"/>
    <x v="23"/>
    <x v="0"/>
    <x v="2"/>
    <x v="2"/>
    <x v="0"/>
    <n v="0.18"/>
    <n v="0.21210000000000001"/>
    <n v="0.55000000000000004"/>
    <n v="0.1045"/>
    <x v="5"/>
    <x v="48"/>
    <x v="47"/>
    <x v="0"/>
  </r>
  <r>
    <x v="69"/>
    <x v="3"/>
    <x v="0"/>
    <n v="0"/>
    <x v="0"/>
    <x v="0"/>
    <x v="0"/>
    <x v="3"/>
    <x v="3"/>
    <x v="0"/>
    <n v="0.16"/>
    <n v="0.21210000000000001"/>
    <n v="0.55000000000000004"/>
    <n v="0.1045"/>
    <x v="3"/>
    <x v="34"/>
    <x v="36"/>
    <x v="0"/>
  </r>
  <r>
    <x v="70"/>
    <x v="3"/>
    <x v="0"/>
    <n v="0"/>
    <x v="0"/>
    <x v="1"/>
    <x v="0"/>
    <x v="3"/>
    <x v="3"/>
    <x v="0"/>
    <n v="0.16"/>
    <n v="0.18179999999999999"/>
    <n v="0.59"/>
    <n v="0.1045"/>
    <x v="3"/>
    <x v="6"/>
    <x v="5"/>
    <x v="0"/>
  </r>
  <r>
    <x v="71"/>
    <x v="3"/>
    <x v="0"/>
    <n v="0"/>
    <x v="0"/>
    <x v="2"/>
    <x v="0"/>
    <x v="3"/>
    <x v="3"/>
    <x v="0"/>
    <n v="0.14000000000000001"/>
    <n v="0.1515"/>
    <n v="0.63"/>
    <n v="0.1343"/>
    <x v="3"/>
    <x v="4"/>
    <x v="4"/>
    <x v="0"/>
  </r>
  <r>
    <x v="72"/>
    <x v="3"/>
    <x v="0"/>
    <n v="0"/>
    <x v="0"/>
    <x v="4"/>
    <x v="0"/>
    <x v="3"/>
    <x v="3"/>
    <x v="0"/>
    <n v="0.14000000000000001"/>
    <n v="0.18179999999999999"/>
    <n v="0.63"/>
    <n v="8.9599999999999999E-2"/>
    <x v="3"/>
    <x v="6"/>
    <x v="5"/>
    <x v="0"/>
  </r>
  <r>
    <x v="73"/>
    <x v="3"/>
    <x v="0"/>
    <n v="0"/>
    <x v="0"/>
    <x v="5"/>
    <x v="0"/>
    <x v="3"/>
    <x v="3"/>
    <x v="0"/>
    <n v="0.12"/>
    <n v="0.1515"/>
    <n v="0.68"/>
    <n v="0.1045"/>
    <x v="3"/>
    <x v="22"/>
    <x v="48"/>
    <x v="0"/>
  </r>
  <r>
    <x v="74"/>
    <x v="3"/>
    <x v="0"/>
    <n v="0"/>
    <x v="0"/>
    <x v="6"/>
    <x v="0"/>
    <x v="3"/>
    <x v="3"/>
    <x v="0"/>
    <n v="0.12"/>
    <n v="0.1515"/>
    <n v="0.74"/>
    <n v="0.1045"/>
    <x v="3"/>
    <x v="49"/>
    <x v="9"/>
    <x v="0"/>
  </r>
  <r>
    <x v="75"/>
    <x v="3"/>
    <x v="0"/>
    <n v="0"/>
    <x v="0"/>
    <x v="7"/>
    <x v="0"/>
    <x v="3"/>
    <x v="3"/>
    <x v="0"/>
    <n v="0.12"/>
    <n v="0.1515"/>
    <n v="0.74"/>
    <n v="0.1343"/>
    <x v="4"/>
    <x v="50"/>
    <x v="12"/>
    <x v="0"/>
  </r>
  <r>
    <x v="76"/>
    <x v="3"/>
    <x v="0"/>
    <n v="0"/>
    <x v="0"/>
    <x v="8"/>
    <x v="0"/>
    <x v="3"/>
    <x v="3"/>
    <x v="0"/>
    <n v="0.14000000000000001"/>
    <n v="0.1515"/>
    <n v="0.69"/>
    <n v="0.16420000000000001"/>
    <x v="4"/>
    <x v="51"/>
    <x v="49"/>
    <x v="0"/>
  </r>
  <r>
    <x v="77"/>
    <x v="3"/>
    <x v="0"/>
    <n v="0"/>
    <x v="0"/>
    <x v="9"/>
    <x v="0"/>
    <x v="3"/>
    <x v="3"/>
    <x v="0"/>
    <n v="0.16"/>
    <n v="0.1515"/>
    <n v="0.64"/>
    <n v="0.22389999999999999"/>
    <x v="4"/>
    <x v="52"/>
    <x v="50"/>
    <x v="0"/>
  </r>
  <r>
    <x v="78"/>
    <x v="3"/>
    <x v="0"/>
    <n v="0"/>
    <x v="0"/>
    <x v="10"/>
    <x v="0"/>
    <x v="3"/>
    <x v="3"/>
    <x v="1"/>
    <n v="0.16"/>
    <n v="0.13639999999999999"/>
    <n v="0.69"/>
    <n v="0.32840000000000003"/>
    <x v="2"/>
    <x v="53"/>
    <x v="51"/>
    <x v="1"/>
  </r>
  <r>
    <x v="79"/>
    <x v="3"/>
    <x v="0"/>
    <n v="0"/>
    <x v="0"/>
    <x v="11"/>
    <x v="0"/>
    <x v="3"/>
    <x v="3"/>
    <x v="0"/>
    <n v="0.22"/>
    <n v="0.21210000000000001"/>
    <n v="0.51"/>
    <n v="0.29849999999999999"/>
    <x v="18"/>
    <x v="54"/>
    <x v="52"/>
    <x v="0"/>
  </r>
  <r>
    <x v="80"/>
    <x v="3"/>
    <x v="0"/>
    <n v="0"/>
    <x v="0"/>
    <x v="12"/>
    <x v="0"/>
    <x v="3"/>
    <x v="3"/>
    <x v="0"/>
    <n v="0.22"/>
    <n v="0.2273"/>
    <n v="0.51"/>
    <n v="0.16420000000000001"/>
    <x v="6"/>
    <x v="43"/>
    <x v="53"/>
    <x v="0"/>
  </r>
  <r>
    <x v="81"/>
    <x v="3"/>
    <x v="0"/>
    <n v="0"/>
    <x v="0"/>
    <x v="13"/>
    <x v="0"/>
    <x v="3"/>
    <x v="3"/>
    <x v="0"/>
    <n v="0.24"/>
    <n v="0.2273"/>
    <n v="0.56000000000000005"/>
    <n v="0.19400000000000001"/>
    <x v="25"/>
    <x v="55"/>
    <x v="54"/>
    <x v="0"/>
  </r>
  <r>
    <x v="82"/>
    <x v="3"/>
    <x v="0"/>
    <n v="0"/>
    <x v="0"/>
    <x v="14"/>
    <x v="0"/>
    <x v="3"/>
    <x v="3"/>
    <x v="0"/>
    <n v="0.26"/>
    <n v="0.2576"/>
    <n v="0.52"/>
    <n v="0.22389999999999999"/>
    <x v="14"/>
    <x v="25"/>
    <x v="55"/>
    <x v="0"/>
  </r>
  <r>
    <x v="83"/>
    <x v="3"/>
    <x v="0"/>
    <n v="0"/>
    <x v="0"/>
    <x v="15"/>
    <x v="0"/>
    <x v="3"/>
    <x v="3"/>
    <x v="0"/>
    <n v="0.28000000000000003"/>
    <n v="0.2727"/>
    <n v="0.52"/>
    <n v="0.25369999999999998"/>
    <x v="26"/>
    <x v="41"/>
    <x v="32"/>
    <x v="0"/>
  </r>
  <r>
    <x v="84"/>
    <x v="3"/>
    <x v="0"/>
    <n v="0"/>
    <x v="0"/>
    <x v="16"/>
    <x v="0"/>
    <x v="3"/>
    <x v="3"/>
    <x v="0"/>
    <n v="0.3"/>
    <n v="0.28789999999999999"/>
    <n v="0.49"/>
    <n v="0.25369999999999998"/>
    <x v="13"/>
    <x v="56"/>
    <x v="56"/>
    <x v="0"/>
  </r>
  <r>
    <x v="85"/>
    <x v="3"/>
    <x v="0"/>
    <n v="0"/>
    <x v="0"/>
    <x v="17"/>
    <x v="0"/>
    <x v="3"/>
    <x v="3"/>
    <x v="0"/>
    <n v="0.28000000000000003"/>
    <n v="0.2727"/>
    <n v="0.48"/>
    <n v="0.22389999999999999"/>
    <x v="22"/>
    <x v="57"/>
    <x v="57"/>
    <x v="0"/>
  </r>
  <r>
    <x v="86"/>
    <x v="3"/>
    <x v="0"/>
    <n v="0"/>
    <x v="0"/>
    <x v="18"/>
    <x v="0"/>
    <x v="3"/>
    <x v="3"/>
    <x v="0"/>
    <n v="0.26"/>
    <n v="0.2576"/>
    <n v="0.48"/>
    <n v="0.19400000000000001"/>
    <x v="0"/>
    <x v="58"/>
    <x v="58"/>
    <x v="0"/>
  </r>
  <r>
    <x v="87"/>
    <x v="3"/>
    <x v="0"/>
    <n v="0"/>
    <x v="0"/>
    <x v="19"/>
    <x v="0"/>
    <x v="3"/>
    <x v="3"/>
    <x v="0"/>
    <n v="0.24"/>
    <n v="0.2576"/>
    <n v="0.48"/>
    <n v="0.1045"/>
    <x v="4"/>
    <x v="59"/>
    <x v="59"/>
    <x v="0"/>
  </r>
  <r>
    <x v="88"/>
    <x v="3"/>
    <x v="0"/>
    <n v="0"/>
    <x v="0"/>
    <x v="20"/>
    <x v="0"/>
    <x v="3"/>
    <x v="3"/>
    <x v="0"/>
    <n v="0.24"/>
    <n v="0.2576"/>
    <n v="0.48"/>
    <n v="0.1045"/>
    <x v="5"/>
    <x v="42"/>
    <x v="60"/>
    <x v="0"/>
  </r>
  <r>
    <x v="89"/>
    <x v="3"/>
    <x v="0"/>
    <n v="0"/>
    <x v="0"/>
    <x v="21"/>
    <x v="0"/>
    <x v="3"/>
    <x v="3"/>
    <x v="0"/>
    <n v="0.22"/>
    <n v="0.2727"/>
    <n v="0.64"/>
    <n v="0"/>
    <x v="3"/>
    <x v="41"/>
    <x v="61"/>
    <x v="0"/>
  </r>
  <r>
    <x v="90"/>
    <x v="3"/>
    <x v="0"/>
    <n v="0"/>
    <x v="0"/>
    <x v="22"/>
    <x v="0"/>
    <x v="3"/>
    <x v="3"/>
    <x v="0"/>
    <n v="0.22"/>
    <n v="0.2576"/>
    <n v="0.64"/>
    <n v="8.9599999999999999E-2"/>
    <x v="5"/>
    <x v="60"/>
    <x v="17"/>
    <x v="0"/>
  </r>
  <r>
    <x v="91"/>
    <x v="3"/>
    <x v="0"/>
    <n v="0"/>
    <x v="0"/>
    <x v="23"/>
    <x v="0"/>
    <x v="3"/>
    <x v="3"/>
    <x v="0"/>
    <n v="0.2"/>
    <n v="0.2273"/>
    <n v="0.69"/>
    <n v="8.9599999999999999E-2"/>
    <x v="4"/>
    <x v="33"/>
    <x v="62"/>
    <x v="0"/>
  </r>
  <r>
    <x v="92"/>
    <x v="4"/>
    <x v="0"/>
    <n v="0"/>
    <x v="0"/>
    <x v="0"/>
    <x v="0"/>
    <x v="4"/>
    <x v="4"/>
    <x v="0"/>
    <n v="0.2"/>
    <n v="0.2576"/>
    <n v="0.64"/>
    <n v="0"/>
    <x v="3"/>
    <x v="8"/>
    <x v="24"/>
    <x v="0"/>
  </r>
  <r>
    <x v="93"/>
    <x v="4"/>
    <x v="0"/>
    <n v="0"/>
    <x v="0"/>
    <x v="1"/>
    <x v="0"/>
    <x v="4"/>
    <x v="4"/>
    <x v="0"/>
    <n v="0.16"/>
    <n v="0.19700000000000001"/>
    <n v="0.74"/>
    <n v="8.9599999999999999E-2"/>
    <x v="3"/>
    <x v="8"/>
    <x v="24"/>
    <x v="0"/>
  </r>
  <r>
    <x v="94"/>
    <x v="4"/>
    <x v="0"/>
    <n v="0"/>
    <x v="0"/>
    <x v="2"/>
    <x v="0"/>
    <x v="4"/>
    <x v="4"/>
    <x v="0"/>
    <n v="0.16"/>
    <n v="0.19700000000000001"/>
    <n v="0.74"/>
    <n v="8.9599999999999999E-2"/>
    <x v="3"/>
    <x v="6"/>
    <x v="5"/>
    <x v="0"/>
  </r>
  <r>
    <x v="95"/>
    <x v="4"/>
    <x v="0"/>
    <n v="0"/>
    <x v="0"/>
    <x v="4"/>
    <x v="0"/>
    <x v="4"/>
    <x v="4"/>
    <x v="0"/>
    <n v="0.24"/>
    <n v="0.2273"/>
    <n v="0.48"/>
    <n v="0.22389999999999999"/>
    <x v="3"/>
    <x v="6"/>
    <x v="5"/>
    <x v="0"/>
  </r>
  <r>
    <x v="96"/>
    <x v="4"/>
    <x v="0"/>
    <n v="0"/>
    <x v="0"/>
    <x v="5"/>
    <x v="0"/>
    <x v="4"/>
    <x v="4"/>
    <x v="0"/>
    <n v="0.22"/>
    <n v="0.2273"/>
    <n v="0.47"/>
    <n v="0.16420000000000001"/>
    <x v="3"/>
    <x v="35"/>
    <x v="6"/>
    <x v="0"/>
  </r>
  <r>
    <x v="97"/>
    <x v="4"/>
    <x v="0"/>
    <n v="0"/>
    <x v="0"/>
    <x v="6"/>
    <x v="0"/>
    <x v="4"/>
    <x v="4"/>
    <x v="0"/>
    <n v="0.2"/>
    <n v="0.19700000000000001"/>
    <n v="0.47"/>
    <n v="0.22389999999999999"/>
    <x v="3"/>
    <x v="39"/>
    <x v="63"/>
    <x v="0"/>
  </r>
  <r>
    <x v="98"/>
    <x v="4"/>
    <x v="0"/>
    <n v="0"/>
    <x v="0"/>
    <x v="7"/>
    <x v="0"/>
    <x v="4"/>
    <x v="4"/>
    <x v="0"/>
    <n v="0.18"/>
    <n v="0.18179999999999999"/>
    <n v="0.43"/>
    <n v="0.19400000000000001"/>
    <x v="5"/>
    <x v="61"/>
    <x v="39"/>
    <x v="0"/>
  </r>
  <r>
    <x v="99"/>
    <x v="4"/>
    <x v="0"/>
    <n v="0"/>
    <x v="0"/>
    <x v="8"/>
    <x v="0"/>
    <x v="4"/>
    <x v="4"/>
    <x v="0"/>
    <n v="0.2"/>
    <n v="0.18179999999999999"/>
    <n v="0.4"/>
    <n v="0.29849999999999999"/>
    <x v="0"/>
    <x v="62"/>
    <x v="64"/>
    <x v="0"/>
  </r>
  <r>
    <x v="100"/>
    <x v="4"/>
    <x v="0"/>
    <n v="0"/>
    <x v="0"/>
    <x v="9"/>
    <x v="0"/>
    <x v="4"/>
    <x v="4"/>
    <x v="0"/>
    <n v="0.22"/>
    <n v="0.19700000000000001"/>
    <n v="0.37"/>
    <n v="0.32840000000000003"/>
    <x v="15"/>
    <x v="63"/>
    <x v="65"/>
    <x v="0"/>
  </r>
  <r>
    <x v="101"/>
    <x v="4"/>
    <x v="0"/>
    <n v="0"/>
    <x v="0"/>
    <x v="10"/>
    <x v="0"/>
    <x v="4"/>
    <x v="4"/>
    <x v="0"/>
    <n v="0.22"/>
    <n v="0.19700000000000001"/>
    <n v="0.37"/>
    <n v="0.32840000000000003"/>
    <x v="17"/>
    <x v="42"/>
    <x v="52"/>
    <x v="0"/>
  </r>
  <r>
    <x v="102"/>
    <x v="4"/>
    <x v="0"/>
    <n v="0"/>
    <x v="0"/>
    <x v="11"/>
    <x v="0"/>
    <x v="4"/>
    <x v="4"/>
    <x v="0"/>
    <n v="0.26"/>
    <n v="0.2273"/>
    <n v="0.33"/>
    <n v="0.32840000000000003"/>
    <x v="6"/>
    <x v="60"/>
    <x v="66"/>
    <x v="0"/>
  </r>
  <r>
    <x v="103"/>
    <x v="4"/>
    <x v="0"/>
    <n v="0"/>
    <x v="0"/>
    <x v="12"/>
    <x v="0"/>
    <x v="4"/>
    <x v="4"/>
    <x v="0"/>
    <n v="0.26"/>
    <n v="0.2273"/>
    <n v="0.33"/>
    <n v="0.32840000000000003"/>
    <x v="2"/>
    <x v="64"/>
    <x v="67"/>
    <x v="0"/>
  </r>
  <r>
    <x v="104"/>
    <x v="4"/>
    <x v="0"/>
    <n v="0"/>
    <x v="0"/>
    <x v="13"/>
    <x v="0"/>
    <x v="4"/>
    <x v="4"/>
    <x v="0"/>
    <n v="0.28000000000000003"/>
    <n v="0.2576"/>
    <n v="0.3"/>
    <n v="0.29849999999999999"/>
    <x v="15"/>
    <x v="65"/>
    <x v="68"/>
    <x v="0"/>
  </r>
  <r>
    <x v="105"/>
    <x v="4"/>
    <x v="0"/>
    <n v="0"/>
    <x v="0"/>
    <x v="14"/>
    <x v="0"/>
    <x v="4"/>
    <x v="4"/>
    <x v="0"/>
    <n v="0.3"/>
    <n v="0.28789999999999999"/>
    <n v="0.28000000000000003"/>
    <n v="0.19400000000000001"/>
    <x v="22"/>
    <x v="15"/>
    <x v="69"/>
    <x v="0"/>
  </r>
  <r>
    <x v="106"/>
    <x v="4"/>
    <x v="0"/>
    <n v="0"/>
    <x v="0"/>
    <x v="15"/>
    <x v="0"/>
    <x v="4"/>
    <x v="4"/>
    <x v="0"/>
    <n v="0.3"/>
    <n v="0.28789999999999999"/>
    <n v="0.28000000000000003"/>
    <n v="0.19400000000000001"/>
    <x v="18"/>
    <x v="11"/>
    <x v="69"/>
    <x v="0"/>
  </r>
  <r>
    <x v="107"/>
    <x v="4"/>
    <x v="0"/>
    <n v="0"/>
    <x v="0"/>
    <x v="16"/>
    <x v="0"/>
    <x v="4"/>
    <x v="4"/>
    <x v="0"/>
    <n v="0.3"/>
    <n v="0.31819999999999998"/>
    <n v="0.28000000000000003"/>
    <n v="8.9599999999999999E-2"/>
    <x v="17"/>
    <x v="66"/>
    <x v="70"/>
    <x v="0"/>
  </r>
  <r>
    <x v="108"/>
    <x v="4"/>
    <x v="0"/>
    <n v="0"/>
    <x v="0"/>
    <x v="17"/>
    <x v="0"/>
    <x v="4"/>
    <x v="4"/>
    <x v="0"/>
    <n v="0.24"/>
    <n v="0.2273"/>
    <n v="0.38"/>
    <n v="0.19400000000000001"/>
    <x v="17"/>
    <x v="67"/>
    <x v="71"/>
    <x v="0"/>
  </r>
  <r>
    <x v="109"/>
    <x v="4"/>
    <x v="0"/>
    <n v="0"/>
    <x v="0"/>
    <x v="18"/>
    <x v="0"/>
    <x v="4"/>
    <x v="4"/>
    <x v="0"/>
    <n v="0.24"/>
    <n v="0.2424"/>
    <n v="0.38"/>
    <n v="0.1343"/>
    <x v="0"/>
    <x v="68"/>
    <x v="72"/>
    <x v="0"/>
  </r>
  <r>
    <x v="110"/>
    <x v="4"/>
    <x v="0"/>
    <n v="0"/>
    <x v="0"/>
    <x v="19"/>
    <x v="0"/>
    <x v="4"/>
    <x v="4"/>
    <x v="0"/>
    <n v="0.24"/>
    <n v="0.2576"/>
    <n v="0.38"/>
    <n v="0.1045"/>
    <x v="2"/>
    <x v="69"/>
    <x v="73"/>
    <x v="0"/>
  </r>
  <r>
    <x v="111"/>
    <x v="4"/>
    <x v="0"/>
    <n v="0"/>
    <x v="0"/>
    <x v="20"/>
    <x v="0"/>
    <x v="4"/>
    <x v="4"/>
    <x v="0"/>
    <n v="0.22"/>
    <n v="0.2273"/>
    <n v="0.47"/>
    <n v="0.16420000000000001"/>
    <x v="18"/>
    <x v="70"/>
    <x v="70"/>
    <x v="0"/>
  </r>
  <r>
    <x v="112"/>
    <x v="4"/>
    <x v="0"/>
    <n v="0"/>
    <x v="0"/>
    <x v="21"/>
    <x v="0"/>
    <x v="4"/>
    <x v="4"/>
    <x v="0"/>
    <n v="0.2"/>
    <n v="0.19700000000000001"/>
    <n v="0.51"/>
    <n v="0.19400000000000001"/>
    <x v="0"/>
    <x v="71"/>
    <x v="74"/>
    <x v="0"/>
  </r>
  <r>
    <x v="113"/>
    <x v="4"/>
    <x v="0"/>
    <n v="0"/>
    <x v="0"/>
    <x v="22"/>
    <x v="0"/>
    <x v="4"/>
    <x v="4"/>
    <x v="0"/>
    <n v="0.18"/>
    <n v="0.19700000000000001"/>
    <n v="0.55000000000000004"/>
    <n v="0.1343"/>
    <x v="5"/>
    <x v="40"/>
    <x v="51"/>
    <x v="0"/>
  </r>
  <r>
    <x v="114"/>
    <x v="4"/>
    <x v="0"/>
    <n v="0"/>
    <x v="0"/>
    <x v="23"/>
    <x v="0"/>
    <x v="4"/>
    <x v="4"/>
    <x v="0"/>
    <n v="0.2"/>
    <n v="0.2576"/>
    <n v="0.47"/>
    <n v="0"/>
    <x v="5"/>
    <x v="72"/>
    <x v="75"/>
    <x v="0"/>
  </r>
  <r>
    <x v="115"/>
    <x v="5"/>
    <x v="0"/>
    <n v="0"/>
    <x v="0"/>
    <x v="0"/>
    <x v="0"/>
    <x v="5"/>
    <x v="5"/>
    <x v="0"/>
    <n v="0.18"/>
    <n v="0.2424"/>
    <n v="0.55000000000000004"/>
    <n v="0"/>
    <x v="3"/>
    <x v="48"/>
    <x v="62"/>
    <x v="0"/>
  </r>
  <r>
    <x v="116"/>
    <x v="5"/>
    <x v="0"/>
    <n v="0"/>
    <x v="0"/>
    <x v="1"/>
    <x v="0"/>
    <x v="5"/>
    <x v="5"/>
    <x v="0"/>
    <n v="0.16"/>
    <n v="0.2273"/>
    <n v="0.64"/>
    <n v="0"/>
    <x v="3"/>
    <x v="22"/>
    <x v="48"/>
    <x v="0"/>
  </r>
  <r>
    <x v="117"/>
    <x v="5"/>
    <x v="0"/>
    <n v="0"/>
    <x v="0"/>
    <x v="2"/>
    <x v="0"/>
    <x v="5"/>
    <x v="5"/>
    <x v="0"/>
    <n v="0.16"/>
    <n v="0.2273"/>
    <n v="0.64"/>
    <n v="0"/>
    <x v="3"/>
    <x v="6"/>
    <x v="5"/>
    <x v="0"/>
  </r>
  <r>
    <x v="118"/>
    <x v="5"/>
    <x v="0"/>
    <n v="0"/>
    <x v="0"/>
    <x v="4"/>
    <x v="0"/>
    <x v="5"/>
    <x v="5"/>
    <x v="1"/>
    <n v="0.16"/>
    <n v="0.19700000000000001"/>
    <n v="0.64"/>
    <n v="8.9599999999999999E-2"/>
    <x v="3"/>
    <x v="4"/>
    <x v="4"/>
    <x v="1"/>
  </r>
  <r>
    <x v="119"/>
    <x v="5"/>
    <x v="0"/>
    <n v="0"/>
    <x v="0"/>
    <x v="5"/>
    <x v="0"/>
    <x v="5"/>
    <x v="5"/>
    <x v="1"/>
    <n v="0.14000000000000001"/>
    <n v="0.18179999999999999"/>
    <n v="0.69"/>
    <n v="8.9599999999999999E-2"/>
    <x v="3"/>
    <x v="22"/>
    <x v="48"/>
    <x v="1"/>
  </r>
  <r>
    <x v="120"/>
    <x v="5"/>
    <x v="0"/>
    <n v="0"/>
    <x v="0"/>
    <x v="6"/>
    <x v="0"/>
    <x v="5"/>
    <x v="5"/>
    <x v="1"/>
    <n v="0.14000000000000001"/>
    <n v="0.16669999999999999"/>
    <n v="0.63"/>
    <n v="0.1045"/>
    <x v="3"/>
    <x v="49"/>
    <x v="9"/>
    <x v="1"/>
  </r>
  <r>
    <x v="121"/>
    <x v="5"/>
    <x v="0"/>
    <n v="0"/>
    <x v="0"/>
    <x v="7"/>
    <x v="0"/>
    <x v="5"/>
    <x v="5"/>
    <x v="1"/>
    <n v="0.16"/>
    <n v="0.2273"/>
    <n v="0.59"/>
    <n v="0"/>
    <x v="3"/>
    <x v="73"/>
    <x v="76"/>
    <x v="1"/>
  </r>
  <r>
    <x v="122"/>
    <x v="5"/>
    <x v="0"/>
    <n v="0"/>
    <x v="0"/>
    <x v="8"/>
    <x v="0"/>
    <x v="5"/>
    <x v="5"/>
    <x v="0"/>
    <n v="0.16"/>
    <n v="0.2273"/>
    <n v="0.59"/>
    <n v="0"/>
    <x v="0"/>
    <x v="74"/>
    <x v="77"/>
    <x v="0"/>
  </r>
  <r>
    <x v="123"/>
    <x v="5"/>
    <x v="0"/>
    <n v="0"/>
    <x v="0"/>
    <x v="9"/>
    <x v="0"/>
    <x v="5"/>
    <x v="5"/>
    <x v="1"/>
    <n v="0.18"/>
    <n v="0.2424"/>
    <n v="0.51"/>
    <n v="0"/>
    <x v="15"/>
    <x v="75"/>
    <x v="78"/>
    <x v="1"/>
  </r>
  <r>
    <x v="124"/>
    <x v="5"/>
    <x v="0"/>
    <n v="0"/>
    <x v="0"/>
    <x v="10"/>
    <x v="0"/>
    <x v="5"/>
    <x v="5"/>
    <x v="0"/>
    <n v="0.2"/>
    <n v="0.2576"/>
    <n v="0.47"/>
    <n v="0"/>
    <x v="0"/>
    <x v="76"/>
    <x v="79"/>
    <x v="0"/>
  </r>
  <r>
    <x v="125"/>
    <x v="5"/>
    <x v="0"/>
    <n v="0"/>
    <x v="0"/>
    <x v="11"/>
    <x v="0"/>
    <x v="5"/>
    <x v="5"/>
    <x v="0"/>
    <n v="0.22"/>
    <n v="0.2576"/>
    <n v="0.44"/>
    <n v="8.9599999999999999E-2"/>
    <x v="4"/>
    <x v="77"/>
    <x v="29"/>
    <x v="0"/>
  </r>
  <r>
    <x v="126"/>
    <x v="5"/>
    <x v="0"/>
    <n v="0"/>
    <x v="0"/>
    <x v="12"/>
    <x v="0"/>
    <x v="5"/>
    <x v="5"/>
    <x v="0"/>
    <n v="0.26"/>
    <n v="0.28789999999999999"/>
    <n v="0.35"/>
    <n v="0"/>
    <x v="15"/>
    <x v="78"/>
    <x v="11"/>
    <x v="0"/>
  </r>
  <r>
    <x v="127"/>
    <x v="5"/>
    <x v="0"/>
    <n v="0"/>
    <x v="0"/>
    <x v="13"/>
    <x v="0"/>
    <x v="5"/>
    <x v="5"/>
    <x v="0"/>
    <n v="0.26"/>
    <n v="0.2727"/>
    <n v="0.35"/>
    <n v="0.1045"/>
    <x v="6"/>
    <x v="11"/>
    <x v="16"/>
    <x v="0"/>
  </r>
  <r>
    <x v="128"/>
    <x v="5"/>
    <x v="0"/>
    <n v="0"/>
    <x v="0"/>
    <x v="14"/>
    <x v="0"/>
    <x v="5"/>
    <x v="5"/>
    <x v="0"/>
    <n v="0.28000000000000003"/>
    <n v="0.2727"/>
    <n v="0.36"/>
    <n v="0.16420000000000001"/>
    <x v="16"/>
    <x v="79"/>
    <x v="27"/>
    <x v="0"/>
  </r>
  <r>
    <x v="129"/>
    <x v="5"/>
    <x v="0"/>
    <n v="0"/>
    <x v="0"/>
    <x v="15"/>
    <x v="0"/>
    <x v="5"/>
    <x v="5"/>
    <x v="0"/>
    <n v="0.28000000000000003"/>
    <n v="0.2727"/>
    <n v="0.36"/>
    <n v="0"/>
    <x v="1"/>
    <x v="25"/>
    <x v="69"/>
    <x v="0"/>
  </r>
  <r>
    <x v="130"/>
    <x v="5"/>
    <x v="0"/>
    <n v="0"/>
    <x v="0"/>
    <x v="16"/>
    <x v="0"/>
    <x v="5"/>
    <x v="5"/>
    <x v="0"/>
    <n v="0.26"/>
    <n v="0.2576"/>
    <n v="0.38"/>
    <n v="0.16420000000000001"/>
    <x v="6"/>
    <x v="64"/>
    <x v="80"/>
    <x v="0"/>
  </r>
  <r>
    <x v="131"/>
    <x v="5"/>
    <x v="0"/>
    <n v="0"/>
    <x v="0"/>
    <x v="17"/>
    <x v="0"/>
    <x v="5"/>
    <x v="5"/>
    <x v="0"/>
    <n v="0.22"/>
    <n v="0.2273"/>
    <n v="0.51"/>
    <n v="0.16420000000000001"/>
    <x v="14"/>
    <x v="80"/>
    <x v="81"/>
    <x v="0"/>
  </r>
  <r>
    <x v="132"/>
    <x v="5"/>
    <x v="0"/>
    <n v="0"/>
    <x v="0"/>
    <x v="18"/>
    <x v="0"/>
    <x v="5"/>
    <x v="5"/>
    <x v="0"/>
    <n v="0.22"/>
    <n v="0.2273"/>
    <n v="0.51"/>
    <n v="0.1343"/>
    <x v="2"/>
    <x v="81"/>
    <x v="82"/>
    <x v="0"/>
  </r>
  <r>
    <x v="133"/>
    <x v="5"/>
    <x v="0"/>
    <n v="0"/>
    <x v="0"/>
    <x v="19"/>
    <x v="0"/>
    <x v="5"/>
    <x v="5"/>
    <x v="0"/>
    <n v="0.22"/>
    <n v="0.2576"/>
    <n v="0.55000000000000004"/>
    <n v="8.9599999999999999E-2"/>
    <x v="0"/>
    <x v="63"/>
    <x v="59"/>
    <x v="0"/>
  </r>
  <r>
    <x v="134"/>
    <x v="5"/>
    <x v="0"/>
    <n v="0"/>
    <x v="0"/>
    <x v="20"/>
    <x v="0"/>
    <x v="5"/>
    <x v="5"/>
    <x v="0"/>
    <n v="0.2"/>
    <n v="0.21210000000000001"/>
    <n v="0.51"/>
    <n v="0.16420000000000001"/>
    <x v="0"/>
    <x v="43"/>
    <x v="83"/>
    <x v="0"/>
  </r>
  <r>
    <x v="135"/>
    <x v="5"/>
    <x v="0"/>
    <n v="0"/>
    <x v="0"/>
    <x v="21"/>
    <x v="0"/>
    <x v="5"/>
    <x v="5"/>
    <x v="1"/>
    <n v="0.22"/>
    <n v="0.21210000000000001"/>
    <n v="0.55000000000000004"/>
    <n v="0.22389999999999999"/>
    <x v="3"/>
    <x v="41"/>
    <x v="61"/>
    <x v="1"/>
  </r>
  <r>
    <x v="136"/>
    <x v="5"/>
    <x v="0"/>
    <n v="0"/>
    <x v="0"/>
    <x v="22"/>
    <x v="0"/>
    <x v="5"/>
    <x v="5"/>
    <x v="1"/>
    <n v="0.22"/>
    <n v="0.21210000000000001"/>
    <n v="0.51"/>
    <n v="0.28360000000000002"/>
    <x v="5"/>
    <x v="82"/>
    <x v="46"/>
    <x v="1"/>
  </r>
  <r>
    <x v="137"/>
    <x v="5"/>
    <x v="0"/>
    <n v="0"/>
    <x v="0"/>
    <x v="23"/>
    <x v="0"/>
    <x v="5"/>
    <x v="5"/>
    <x v="1"/>
    <n v="0.2"/>
    <n v="0.19700000000000001"/>
    <n v="0.59"/>
    <n v="0.19400000000000001"/>
    <x v="17"/>
    <x v="23"/>
    <x v="84"/>
    <x v="1"/>
  </r>
  <r>
    <x v="138"/>
    <x v="6"/>
    <x v="0"/>
    <n v="0"/>
    <x v="0"/>
    <x v="0"/>
    <x v="0"/>
    <x v="6"/>
    <x v="6"/>
    <x v="1"/>
    <n v="0.2"/>
    <n v="0.19700000000000001"/>
    <n v="0.64"/>
    <n v="0.19400000000000001"/>
    <x v="17"/>
    <x v="0"/>
    <x v="22"/>
    <x v="1"/>
  </r>
  <r>
    <x v="139"/>
    <x v="6"/>
    <x v="0"/>
    <n v="0"/>
    <x v="0"/>
    <x v="1"/>
    <x v="0"/>
    <x v="6"/>
    <x v="6"/>
    <x v="1"/>
    <n v="0.2"/>
    <n v="0.19700000000000001"/>
    <n v="0.69"/>
    <n v="0.22389999999999999"/>
    <x v="4"/>
    <x v="34"/>
    <x v="85"/>
    <x v="1"/>
  </r>
  <r>
    <x v="140"/>
    <x v="6"/>
    <x v="0"/>
    <n v="0"/>
    <x v="0"/>
    <x v="2"/>
    <x v="0"/>
    <x v="6"/>
    <x v="6"/>
    <x v="1"/>
    <n v="0.2"/>
    <n v="0.19700000000000001"/>
    <n v="0.69"/>
    <n v="0.22389999999999999"/>
    <x v="3"/>
    <x v="4"/>
    <x v="4"/>
    <x v="1"/>
  </r>
  <r>
    <x v="141"/>
    <x v="6"/>
    <x v="0"/>
    <n v="0"/>
    <x v="0"/>
    <x v="4"/>
    <x v="0"/>
    <x v="6"/>
    <x v="6"/>
    <x v="1"/>
    <n v="0.2"/>
    <n v="0.21210000000000001"/>
    <n v="0.69"/>
    <n v="0.1343"/>
    <x v="3"/>
    <x v="4"/>
    <x v="4"/>
    <x v="1"/>
  </r>
  <r>
    <x v="142"/>
    <x v="6"/>
    <x v="0"/>
    <n v="0"/>
    <x v="0"/>
    <x v="5"/>
    <x v="0"/>
    <x v="6"/>
    <x v="6"/>
    <x v="2"/>
    <n v="0.22"/>
    <n v="0.2727"/>
    <n v="0.55000000000000004"/>
    <n v="0"/>
    <x v="3"/>
    <x v="34"/>
    <x v="36"/>
    <x v="2"/>
  </r>
  <r>
    <x v="143"/>
    <x v="6"/>
    <x v="0"/>
    <n v="0"/>
    <x v="0"/>
    <x v="6"/>
    <x v="0"/>
    <x v="6"/>
    <x v="6"/>
    <x v="1"/>
    <n v="0.2"/>
    <n v="0.2576"/>
    <n v="0.69"/>
    <n v="0"/>
    <x v="1"/>
    <x v="16"/>
    <x v="19"/>
    <x v="1"/>
  </r>
  <r>
    <x v="144"/>
    <x v="6"/>
    <x v="0"/>
    <n v="0"/>
    <x v="0"/>
    <x v="7"/>
    <x v="0"/>
    <x v="6"/>
    <x v="6"/>
    <x v="0"/>
    <n v="0.2"/>
    <n v="0.21210000000000001"/>
    <n v="0.69"/>
    <n v="0.1343"/>
    <x v="1"/>
    <x v="83"/>
    <x v="11"/>
    <x v="0"/>
  </r>
  <r>
    <x v="145"/>
    <x v="6"/>
    <x v="0"/>
    <n v="0"/>
    <x v="0"/>
    <x v="8"/>
    <x v="0"/>
    <x v="6"/>
    <x v="6"/>
    <x v="0"/>
    <n v="0.2"/>
    <n v="0.19700000000000001"/>
    <n v="0.51"/>
    <n v="0.25369999999999998"/>
    <x v="20"/>
    <x v="84"/>
    <x v="86"/>
    <x v="0"/>
  </r>
  <r>
    <x v="146"/>
    <x v="6"/>
    <x v="0"/>
    <n v="0"/>
    <x v="0"/>
    <x v="9"/>
    <x v="0"/>
    <x v="6"/>
    <x v="6"/>
    <x v="0"/>
    <n v="0.2"/>
    <n v="0.18179999999999999"/>
    <n v="0.47"/>
    <n v="0.29849999999999999"/>
    <x v="14"/>
    <x v="85"/>
    <x v="87"/>
    <x v="0"/>
  </r>
  <r>
    <x v="147"/>
    <x v="6"/>
    <x v="0"/>
    <n v="0"/>
    <x v="0"/>
    <x v="10"/>
    <x v="0"/>
    <x v="6"/>
    <x v="6"/>
    <x v="0"/>
    <n v="0.22"/>
    <n v="0.19700000000000001"/>
    <n v="0.37"/>
    <n v="0.32840000000000003"/>
    <x v="19"/>
    <x v="12"/>
    <x v="55"/>
    <x v="0"/>
  </r>
  <r>
    <x v="148"/>
    <x v="6"/>
    <x v="0"/>
    <n v="0"/>
    <x v="0"/>
    <x v="11"/>
    <x v="0"/>
    <x v="6"/>
    <x v="6"/>
    <x v="1"/>
    <n v="0.2"/>
    <n v="0.19700000000000001"/>
    <n v="0.4"/>
    <n v="0.22389999999999999"/>
    <x v="21"/>
    <x v="41"/>
    <x v="16"/>
    <x v="1"/>
  </r>
  <r>
    <x v="149"/>
    <x v="6"/>
    <x v="0"/>
    <n v="0"/>
    <x v="0"/>
    <x v="12"/>
    <x v="0"/>
    <x v="6"/>
    <x v="6"/>
    <x v="1"/>
    <n v="0.2"/>
    <n v="0.19700000000000001"/>
    <n v="0.37"/>
    <n v="0.25369999999999998"/>
    <x v="14"/>
    <x v="54"/>
    <x v="29"/>
    <x v="1"/>
  </r>
  <r>
    <x v="150"/>
    <x v="6"/>
    <x v="0"/>
    <n v="0"/>
    <x v="0"/>
    <x v="13"/>
    <x v="0"/>
    <x v="6"/>
    <x v="6"/>
    <x v="1"/>
    <n v="0.2"/>
    <n v="0.18179999999999999"/>
    <n v="0.37"/>
    <n v="0.28360000000000002"/>
    <x v="14"/>
    <x v="27"/>
    <x v="88"/>
    <x v="1"/>
  </r>
  <r>
    <x v="151"/>
    <x v="6"/>
    <x v="0"/>
    <n v="0"/>
    <x v="0"/>
    <x v="14"/>
    <x v="0"/>
    <x v="6"/>
    <x v="6"/>
    <x v="1"/>
    <n v="0.2"/>
    <n v="0.19700000000000001"/>
    <n v="0.4"/>
    <n v="0.25369999999999998"/>
    <x v="18"/>
    <x v="30"/>
    <x v="89"/>
    <x v="1"/>
  </r>
  <r>
    <x v="152"/>
    <x v="6"/>
    <x v="0"/>
    <n v="0"/>
    <x v="0"/>
    <x v="15"/>
    <x v="0"/>
    <x v="6"/>
    <x v="6"/>
    <x v="1"/>
    <n v="0.2"/>
    <n v="0.21210000000000001"/>
    <n v="0.37"/>
    <n v="0.16420000000000001"/>
    <x v="14"/>
    <x v="36"/>
    <x v="44"/>
    <x v="1"/>
  </r>
  <r>
    <x v="153"/>
    <x v="6"/>
    <x v="0"/>
    <n v="0"/>
    <x v="0"/>
    <x v="16"/>
    <x v="0"/>
    <x v="6"/>
    <x v="6"/>
    <x v="1"/>
    <n v="0.2"/>
    <n v="0.21210000000000001"/>
    <n v="0.37"/>
    <n v="0.16420000000000001"/>
    <x v="2"/>
    <x v="70"/>
    <x v="90"/>
    <x v="1"/>
  </r>
  <r>
    <x v="154"/>
    <x v="6"/>
    <x v="0"/>
    <n v="0"/>
    <x v="0"/>
    <x v="17"/>
    <x v="0"/>
    <x v="6"/>
    <x v="6"/>
    <x v="1"/>
    <n v="0.2"/>
    <n v="0.2576"/>
    <n v="0.37"/>
    <n v="0"/>
    <x v="14"/>
    <x v="86"/>
    <x v="91"/>
    <x v="1"/>
  </r>
  <r>
    <x v="155"/>
    <x v="6"/>
    <x v="0"/>
    <n v="0"/>
    <x v="0"/>
    <x v="18"/>
    <x v="0"/>
    <x v="6"/>
    <x v="6"/>
    <x v="0"/>
    <n v="0.2"/>
    <n v="0.2273"/>
    <n v="0.4"/>
    <n v="8.9599999999999999E-2"/>
    <x v="18"/>
    <x v="75"/>
    <x v="92"/>
    <x v="0"/>
  </r>
  <r>
    <x v="156"/>
    <x v="6"/>
    <x v="0"/>
    <n v="0"/>
    <x v="0"/>
    <x v="19"/>
    <x v="0"/>
    <x v="6"/>
    <x v="6"/>
    <x v="0"/>
    <n v="0.16"/>
    <n v="0.19700000000000001"/>
    <n v="0.55000000000000004"/>
    <n v="8.9599999999999999E-2"/>
    <x v="0"/>
    <x v="50"/>
    <x v="76"/>
    <x v="0"/>
  </r>
  <r>
    <x v="157"/>
    <x v="6"/>
    <x v="0"/>
    <n v="0"/>
    <x v="0"/>
    <x v="20"/>
    <x v="0"/>
    <x v="6"/>
    <x v="6"/>
    <x v="0"/>
    <n v="0.18"/>
    <n v="0.21210000000000001"/>
    <n v="0.47"/>
    <n v="0.1045"/>
    <x v="5"/>
    <x v="54"/>
    <x v="41"/>
    <x v="0"/>
  </r>
  <r>
    <x v="158"/>
    <x v="6"/>
    <x v="0"/>
    <n v="0"/>
    <x v="0"/>
    <x v="21"/>
    <x v="0"/>
    <x v="6"/>
    <x v="6"/>
    <x v="0"/>
    <n v="0.18"/>
    <n v="0.19700000000000001"/>
    <n v="0.47"/>
    <n v="0.1343"/>
    <x v="3"/>
    <x v="87"/>
    <x v="21"/>
    <x v="0"/>
  </r>
  <r>
    <x v="159"/>
    <x v="6"/>
    <x v="0"/>
    <n v="0"/>
    <x v="0"/>
    <x v="22"/>
    <x v="0"/>
    <x v="6"/>
    <x v="6"/>
    <x v="1"/>
    <n v="0.18"/>
    <n v="0.19700000000000001"/>
    <n v="0.43"/>
    <n v="0.16420000000000001"/>
    <x v="4"/>
    <x v="60"/>
    <x v="9"/>
    <x v="1"/>
  </r>
  <r>
    <x v="160"/>
    <x v="6"/>
    <x v="0"/>
    <n v="0"/>
    <x v="0"/>
    <x v="23"/>
    <x v="0"/>
    <x v="6"/>
    <x v="6"/>
    <x v="1"/>
    <n v="0.18"/>
    <n v="0.19700000000000001"/>
    <n v="0.51"/>
    <n v="0.16420000000000001"/>
    <x v="5"/>
    <x v="88"/>
    <x v="93"/>
    <x v="1"/>
  </r>
  <r>
    <x v="161"/>
    <x v="7"/>
    <x v="0"/>
    <n v="0"/>
    <x v="0"/>
    <x v="0"/>
    <x v="0"/>
    <x v="0"/>
    <x v="0"/>
    <x v="1"/>
    <n v="0.18"/>
    <n v="0.19700000000000001"/>
    <n v="0.51"/>
    <n v="0.16420000000000001"/>
    <x v="5"/>
    <x v="9"/>
    <x v="94"/>
    <x v="1"/>
  </r>
  <r>
    <x v="162"/>
    <x v="7"/>
    <x v="0"/>
    <n v="0"/>
    <x v="0"/>
    <x v="1"/>
    <x v="0"/>
    <x v="0"/>
    <x v="0"/>
    <x v="1"/>
    <n v="0.18"/>
    <n v="0.21210000000000001"/>
    <n v="0.55000000000000004"/>
    <n v="8.9599999999999999E-2"/>
    <x v="5"/>
    <x v="89"/>
    <x v="0"/>
    <x v="1"/>
  </r>
  <r>
    <x v="163"/>
    <x v="7"/>
    <x v="0"/>
    <n v="0"/>
    <x v="0"/>
    <x v="2"/>
    <x v="0"/>
    <x v="0"/>
    <x v="0"/>
    <x v="1"/>
    <n v="0.18"/>
    <n v="0.2424"/>
    <n v="0.55000000000000004"/>
    <n v="0"/>
    <x v="0"/>
    <x v="0"/>
    <x v="0"/>
    <x v="1"/>
  </r>
  <r>
    <x v="164"/>
    <x v="7"/>
    <x v="0"/>
    <n v="0"/>
    <x v="0"/>
    <x v="3"/>
    <x v="0"/>
    <x v="0"/>
    <x v="0"/>
    <x v="2"/>
    <n v="0.18"/>
    <n v="0.19700000000000001"/>
    <n v="0.55000000000000004"/>
    <n v="0.16420000000000001"/>
    <x v="3"/>
    <x v="7"/>
    <x v="85"/>
    <x v="2"/>
  </r>
  <r>
    <x v="165"/>
    <x v="7"/>
    <x v="0"/>
    <n v="0"/>
    <x v="0"/>
    <x v="4"/>
    <x v="0"/>
    <x v="0"/>
    <x v="0"/>
    <x v="2"/>
    <n v="0.18"/>
    <n v="0.19700000000000001"/>
    <n v="0.55000000000000004"/>
    <n v="0.16420000000000001"/>
    <x v="3"/>
    <x v="4"/>
    <x v="4"/>
    <x v="2"/>
  </r>
  <r>
    <x v="166"/>
    <x v="7"/>
    <x v="0"/>
    <n v="0"/>
    <x v="0"/>
    <x v="5"/>
    <x v="0"/>
    <x v="0"/>
    <x v="0"/>
    <x v="1"/>
    <n v="0.16"/>
    <n v="0.16669999999999999"/>
    <n v="0.74"/>
    <n v="0.16420000000000001"/>
    <x v="3"/>
    <x v="34"/>
    <x v="36"/>
    <x v="1"/>
  </r>
  <r>
    <x v="167"/>
    <x v="7"/>
    <x v="0"/>
    <n v="0"/>
    <x v="0"/>
    <x v="6"/>
    <x v="0"/>
    <x v="0"/>
    <x v="0"/>
    <x v="1"/>
    <n v="0.16"/>
    <n v="0.16669999999999999"/>
    <n v="0.74"/>
    <n v="0.16420000000000001"/>
    <x v="3"/>
    <x v="6"/>
    <x v="5"/>
    <x v="1"/>
  </r>
  <r>
    <x v="168"/>
    <x v="7"/>
    <x v="0"/>
    <n v="0"/>
    <x v="0"/>
    <x v="7"/>
    <x v="0"/>
    <x v="0"/>
    <x v="0"/>
    <x v="1"/>
    <n v="0.16"/>
    <n v="0.18179999999999999"/>
    <n v="0.74"/>
    <n v="0.1045"/>
    <x v="5"/>
    <x v="21"/>
    <x v="23"/>
    <x v="1"/>
  </r>
  <r>
    <x v="169"/>
    <x v="7"/>
    <x v="0"/>
    <n v="0"/>
    <x v="0"/>
    <x v="8"/>
    <x v="0"/>
    <x v="0"/>
    <x v="0"/>
    <x v="2"/>
    <n v="0.16"/>
    <n v="0.18179999999999999"/>
    <n v="0.93"/>
    <n v="0.1045"/>
    <x v="3"/>
    <x v="89"/>
    <x v="93"/>
    <x v="2"/>
  </r>
  <r>
    <x v="170"/>
    <x v="7"/>
    <x v="0"/>
    <n v="0"/>
    <x v="0"/>
    <x v="9"/>
    <x v="0"/>
    <x v="0"/>
    <x v="0"/>
    <x v="2"/>
    <n v="0.16"/>
    <n v="0.18179999999999999"/>
    <n v="0.93"/>
    <n v="0.1045"/>
    <x v="3"/>
    <x v="32"/>
    <x v="25"/>
    <x v="2"/>
  </r>
  <r>
    <x v="171"/>
    <x v="7"/>
    <x v="0"/>
    <n v="0"/>
    <x v="0"/>
    <x v="10"/>
    <x v="0"/>
    <x v="0"/>
    <x v="0"/>
    <x v="1"/>
    <n v="0.18"/>
    <n v="0.19700000000000001"/>
    <n v="0.8"/>
    <n v="0.16420000000000001"/>
    <x v="2"/>
    <x v="90"/>
    <x v="42"/>
    <x v="1"/>
  </r>
  <r>
    <x v="172"/>
    <x v="7"/>
    <x v="0"/>
    <n v="0"/>
    <x v="0"/>
    <x v="11"/>
    <x v="0"/>
    <x v="0"/>
    <x v="0"/>
    <x v="1"/>
    <n v="0.2"/>
    <n v="0.18179999999999999"/>
    <n v="0.69"/>
    <n v="0.3881"/>
    <x v="4"/>
    <x v="91"/>
    <x v="69"/>
    <x v="1"/>
  </r>
  <r>
    <x v="173"/>
    <x v="7"/>
    <x v="0"/>
    <n v="0"/>
    <x v="0"/>
    <x v="12"/>
    <x v="0"/>
    <x v="0"/>
    <x v="0"/>
    <x v="1"/>
    <n v="0.2"/>
    <n v="0.18179999999999999"/>
    <n v="0.59"/>
    <n v="0.35820000000000002"/>
    <x v="1"/>
    <x v="92"/>
    <x v="95"/>
    <x v="1"/>
  </r>
  <r>
    <x v="174"/>
    <x v="7"/>
    <x v="0"/>
    <n v="0"/>
    <x v="0"/>
    <x v="13"/>
    <x v="0"/>
    <x v="0"/>
    <x v="0"/>
    <x v="0"/>
    <n v="0.2"/>
    <n v="0.18179999999999999"/>
    <n v="0.44"/>
    <n v="0.32840000000000003"/>
    <x v="18"/>
    <x v="73"/>
    <x v="96"/>
    <x v="0"/>
  </r>
  <r>
    <x v="175"/>
    <x v="7"/>
    <x v="0"/>
    <n v="0"/>
    <x v="0"/>
    <x v="14"/>
    <x v="0"/>
    <x v="0"/>
    <x v="0"/>
    <x v="0"/>
    <n v="0.2"/>
    <n v="0.16669999999999999"/>
    <n v="0.32"/>
    <n v="0.49249999999999999"/>
    <x v="6"/>
    <x v="93"/>
    <x v="76"/>
    <x v="0"/>
  </r>
  <r>
    <x v="176"/>
    <x v="7"/>
    <x v="0"/>
    <n v="0"/>
    <x v="0"/>
    <x v="15"/>
    <x v="0"/>
    <x v="0"/>
    <x v="0"/>
    <x v="0"/>
    <n v="0.2"/>
    <n v="0.16669999999999999"/>
    <n v="0.32"/>
    <n v="0.44779999999999998"/>
    <x v="2"/>
    <x v="94"/>
    <x v="30"/>
    <x v="0"/>
  </r>
  <r>
    <x v="177"/>
    <x v="7"/>
    <x v="0"/>
    <n v="0"/>
    <x v="0"/>
    <x v="16"/>
    <x v="0"/>
    <x v="0"/>
    <x v="0"/>
    <x v="0"/>
    <n v="0.18"/>
    <n v="0.13639999999999999"/>
    <n v="0.28999999999999998"/>
    <n v="0.44779999999999998"/>
    <x v="1"/>
    <x v="56"/>
    <x v="31"/>
    <x v="0"/>
  </r>
  <r>
    <x v="178"/>
    <x v="7"/>
    <x v="0"/>
    <n v="0"/>
    <x v="0"/>
    <x v="17"/>
    <x v="0"/>
    <x v="0"/>
    <x v="0"/>
    <x v="0"/>
    <n v="0.16"/>
    <n v="0.1212"/>
    <n v="0.37"/>
    <n v="0.55220000000000002"/>
    <x v="2"/>
    <x v="27"/>
    <x v="83"/>
    <x v="0"/>
  </r>
  <r>
    <x v="179"/>
    <x v="7"/>
    <x v="0"/>
    <n v="0"/>
    <x v="0"/>
    <x v="18"/>
    <x v="0"/>
    <x v="0"/>
    <x v="0"/>
    <x v="0"/>
    <n v="0.14000000000000001"/>
    <n v="0.1212"/>
    <n v="0.39"/>
    <n v="0.29849999999999999"/>
    <x v="0"/>
    <x v="15"/>
    <x v="97"/>
    <x v="0"/>
  </r>
  <r>
    <x v="180"/>
    <x v="7"/>
    <x v="0"/>
    <n v="0"/>
    <x v="0"/>
    <x v="19"/>
    <x v="0"/>
    <x v="0"/>
    <x v="0"/>
    <x v="0"/>
    <n v="0.14000000000000001"/>
    <n v="0.1212"/>
    <n v="0.36"/>
    <n v="0.25369999999999998"/>
    <x v="17"/>
    <x v="16"/>
    <x v="33"/>
    <x v="0"/>
  </r>
  <r>
    <x v="181"/>
    <x v="7"/>
    <x v="0"/>
    <n v="0"/>
    <x v="0"/>
    <x v="20"/>
    <x v="0"/>
    <x v="0"/>
    <x v="0"/>
    <x v="0"/>
    <n v="0.12"/>
    <n v="0.1212"/>
    <n v="0.36"/>
    <n v="0.25369999999999998"/>
    <x v="3"/>
    <x v="95"/>
    <x v="20"/>
    <x v="0"/>
  </r>
  <r>
    <x v="182"/>
    <x v="7"/>
    <x v="0"/>
    <n v="0"/>
    <x v="0"/>
    <x v="21"/>
    <x v="0"/>
    <x v="0"/>
    <x v="0"/>
    <x v="0"/>
    <n v="0.12"/>
    <n v="0.1061"/>
    <n v="0.39"/>
    <n v="0.35820000000000002"/>
    <x v="4"/>
    <x v="96"/>
    <x v="18"/>
    <x v="0"/>
  </r>
  <r>
    <x v="183"/>
    <x v="7"/>
    <x v="0"/>
    <n v="0"/>
    <x v="0"/>
    <x v="22"/>
    <x v="0"/>
    <x v="0"/>
    <x v="0"/>
    <x v="0"/>
    <n v="0.12"/>
    <n v="0.1061"/>
    <n v="0.36"/>
    <n v="0.3881"/>
    <x v="5"/>
    <x v="39"/>
    <x v="19"/>
    <x v="0"/>
  </r>
  <r>
    <x v="184"/>
    <x v="7"/>
    <x v="0"/>
    <n v="0"/>
    <x v="0"/>
    <x v="23"/>
    <x v="0"/>
    <x v="0"/>
    <x v="0"/>
    <x v="0"/>
    <n v="0.1"/>
    <n v="6.0600000000000001E-2"/>
    <n v="0.39"/>
    <n v="0.44779999999999998"/>
    <x v="3"/>
    <x v="97"/>
    <x v="34"/>
    <x v="0"/>
  </r>
  <r>
    <x v="185"/>
    <x v="8"/>
    <x v="0"/>
    <n v="0"/>
    <x v="0"/>
    <x v="0"/>
    <x v="0"/>
    <x v="1"/>
    <x v="1"/>
    <x v="0"/>
    <n v="0.1"/>
    <n v="7.5800000000000006E-2"/>
    <n v="0.42"/>
    <n v="0.3881"/>
    <x v="5"/>
    <x v="9"/>
    <x v="94"/>
    <x v="0"/>
  </r>
  <r>
    <x v="186"/>
    <x v="8"/>
    <x v="0"/>
    <n v="0"/>
    <x v="0"/>
    <x v="1"/>
    <x v="0"/>
    <x v="1"/>
    <x v="1"/>
    <x v="0"/>
    <n v="0.1"/>
    <n v="6.0600000000000001E-2"/>
    <n v="0.42"/>
    <n v="0.4627"/>
    <x v="3"/>
    <x v="98"/>
    <x v="47"/>
    <x v="0"/>
  </r>
  <r>
    <x v="187"/>
    <x v="8"/>
    <x v="0"/>
    <n v="0"/>
    <x v="0"/>
    <x v="2"/>
    <x v="0"/>
    <x v="1"/>
    <x v="1"/>
    <x v="0"/>
    <n v="0.1"/>
    <n v="6.0600000000000001E-2"/>
    <n v="0.46"/>
    <n v="0.4627"/>
    <x v="3"/>
    <x v="48"/>
    <x v="62"/>
    <x v="0"/>
  </r>
  <r>
    <x v="188"/>
    <x v="8"/>
    <x v="0"/>
    <n v="0"/>
    <x v="0"/>
    <x v="3"/>
    <x v="0"/>
    <x v="1"/>
    <x v="1"/>
    <x v="0"/>
    <n v="0.1"/>
    <n v="7.5800000000000006E-2"/>
    <n v="0.46"/>
    <n v="0.41789999999999999"/>
    <x v="3"/>
    <x v="22"/>
    <x v="48"/>
    <x v="0"/>
  </r>
  <r>
    <x v="189"/>
    <x v="8"/>
    <x v="0"/>
    <n v="0"/>
    <x v="0"/>
    <x v="4"/>
    <x v="0"/>
    <x v="1"/>
    <x v="1"/>
    <x v="0"/>
    <n v="0.08"/>
    <n v="9.0899999999999995E-2"/>
    <n v="0.53"/>
    <n v="0.19400000000000001"/>
    <x v="3"/>
    <x v="4"/>
    <x v="4"/>
    <x v="0"/>
  </r>
  <r>
    <x v="190"/>
    <x v="8"/>
    <x v="0"/>
    <n v="0"/>
    <x v="0"/>
    <x v="5"/>
    <x v="0"/>
    <x v="1"/>
    <x v="1"/>
    <x v="0"/>
    <n v="0.08"/>
    <n v="9.0899999999999995E-2"/>
    <n v="0.53"/>
    <n v="0.19400000000000001"/>
    <x v="3"/>
    <x v="4"/>
    <x v="4"/>
    <x v="0"/>
  </r>
  <r>
    <x v="191"/>
    <x v="8"/>
    <x v="0"/>
    <n v="0"/>
    <x v="0"/>
    <x v="6"/>
    <x v="0"/>
    <x v="1"/>
    <x v="1"/>
    <x v="0"/>
    <n v="0.1"/>
    <n v="9.0899999999999995E-2"/>
    <n v="0.49"/>
    <n v="0.28360000000000002"/>
    <x v="3"/>
    <x v="4"/>
    <x v="4"/>
    <x v="0"/>
  </r>
  <r>
    <x v="192"/>
    <x v="8"/>
    <x v="0"/>
    <n v="0"/>
    <x v="0"/>
    <x v="7"/>
    <x v="0"/>
    <x v="1"/>
    <x v="1"/>
    <x v="0"/>
    <n v="0.08"/>
    <n v="9.0899999999999995E-2"/>
    <n v="0.53"/>
    <n v="0.19400000000000001"/>
    <x v="5"/>
    <x v="34"/>
    <x v="24"/>
    <x v="0"/>
  </r>
  <r>
    <x v="193"/>
    <x v="8"/>
    <x v="0"/>
    <n v="0"/>
    <x v="0"/>
    <x v="8"/>
    <x v="0"/>
    <x v="1"/>
    <x v="1"/>
    <x v="0"/>
    <n v="0.1"/>
    <n v="9.0899999999999995E-2"/>
    <n v="0.49"/>
    <n v="0.28360000000000002"/>
    <x v="3"/>
    <x v="3"/>
    <x v="98"/>
    <x v="0"/>
  </r>
  <r>
    <x v="194"/>
    <x v="8"/>
    <x v="0"/>
    <n v="0"/>
    <x v="0"/>
    <x v="9"/>
    <x v="0"/>
    <x v="1"/>
    <x v="1"/>
    <x v="0"/>
    <n v="0.12"/>
    <n v="7.5800000000000006E-2"/>
    <n v="0.46"/>
    <n v="0.52239999999999998"/>
    <x v="3"/>
    <x v="23"/>
    <x v="75"/>
    <x v="0"/>
  </r>
  <r>
    <x v="195"/>
    <x v="8"/>
    <x v="0"/>
    <n v="0"/>
    <x v="0"/>
    <x v="10"/>
    <x v="0"/>
    <x v="1"/>
    <x v="1"/>
    <x v="0"/>
    <n v="0.14000000000000001"/>
    <n v="0.1061"/>
    <n v="0.43"/>
    <n v="0.3881"/>
    <x v="3"/>
    <x v="47"/>
    <x v="99"/>
    <x v="0"/>
  </r>
  <r>
    <x v="196"/>
    <x v="8"/>
    <x v="0"/>
    <n v="0"/>
    <x v="0"/>
    <x v="11"/>
    <x v="0"/>
    <x v="1"/>
    <x v="1"/>
    <x v="0"/>
    <n v="0.16"/>
    <n v="0.1212"/>
    <n v="0.4"/>
    <n v="0.52239999999999998"/>
    <x v="4"/>
    <x v="12"/>
    <x v="99"/>
    <x v="0"/>
  </r>
  <r>
    <x v="197"/>
    <x v="8"/>
    <x v="0"/>
    <n v="0"/>
    <x v="0"/>
    <x v="12"/>
    <x v="0"/>
    <x v="1"/>
    <x v="1"/>
    <x v="0"/>
    <n v="0.18"/>
    <n v="0.13639999999999999"/>
    <n v="0.37"/>
    <n v="0.44779999999999998"/>
    <x v="17"/>
    <x v="55"/>
    <x v="56"/>
    <x v="0"/>
  </r>
  <r>
    <x v="198"/>
    <x v="8"/>
    <x v="0"/>
    <n v="0"/>
    <x v="0"/>
    <x v="13"/>
    <x v="0"/>
    <x v="1"/>
    <x v="1"/>
    <x v="0"/>
    <n v="0.2"/>
    <n v="0.16669999999999999"/>
    <n v="0.34"/>
    <n v="0.44779999999999998"/>
    <x v="15"/>
    <x v="94"/>
    <x v="28"/>
    <x v="0"/>
  </r>
  <r>
    <x v="199"/>
    <x v="8"/>
    <x v="0"/>
    <n v="0"/>
    <x v="0"/>
    <x v="14"/>
    <x v="0"/>
    <x v="1"/>
    <x v="1"/>
    <x v="0"/>
    <n v="0.22"/>
    <n v="0.18179999999999999"/>
    <n v="0.32"/>
    <n v="0.4627"/>
    <x v="1"/>
    <x v="27"/>
    <x v="44"/>
    <x v="0"/>
  </r>
  <r>
    <x v="200"/>
    <x v="8"/>
    <x v="0"/>
    <n v="0"/>
    <x v="0"/>
    <x v="15"/>
    <x v="0"/>
    <x v="1"/>
    <x v="1"/>
    <x v="0"/>
    <n v="0.22"/>
    <n v="0.19700000000000001"/>
    <n v="0.35"/>
    <n v="0.35820000000000002"/>
    <x v="2"/>
    <x v="99"/>
    <x v="100"/>
    <x v="0"/>
  </r>
  <r>
    <x v="201"/>
    <x v="8"/>
    <x v="0"/>
    <n v="0"/>
    <x v="0"/>
    <x v="16"/>
    <x v="0"/>
    <x v="1"/>
    <x v="1"/>
    <x v="0"/>
    <n v="0.2"/>
    <n v="0.16669999999999999"/>
    <n v="0.34"/>
    <n v="0.44779999999999998"/>
    <x v="23"/>
    <x v="55"/>
    <x v="101"/>
    <x v="0"/>
  </r>
  <r>
    <x v="202"/>
    <x v="8"/>
    <x v="0"/>
    <n v="0"/>
    <x v="0"/>
    <x v="17"/>
    <x v="0"/>
    <x v="1"/>
    <x v="1"/>
    <x v="0"/>
    <n v="0.18"/>
    <n v="0.1515"/>
    <n v="0.37"/>
    <n v="0.3881"/>
    <x v="0"/>
    <x v="79"/>
    <x v="69"/>
    <x v="0"/>
  </r>
  <r>
    <x v="203"/>
    <x v="8"/>
    <x v="0"/>
    <n v="0"/>
    <x v="0"/>
    <x v="18"/>
    <x v="0"/>
    <x v="1"/>
    <x v="1"/>
    <x v="0"/>
    <n v="0.16"/>
    <n v="0.13639999999999999"/>
    <n v="0.4"/>
    <n v="0.32840000000000003"/>
    <x v="17"/>
    <x v="100"/>
    <x v="61"/>
    <x v="0"/>
  </r>
  <r>
    <x v="204"/>
    <x v="8"/>
    <x v="0"/>
    <n v="0"/>
    <x v="0"/>
    <x v="19"/>
    <x v="0"/>
    <x v="1"/>
    <x v="1"/>
    <x v="0"/>
    <n v="0.16"/>
    <n v="0.13639999999999999"/>
    <n v="0.43"/>
    <n v="0.32840000000000003"/>
    <x v="5"/>
    <x v="71"/>
    <x v="102"/>
    <x v="0"/>
  </r>
  <r>
    <x v="205"/>
    <x v="8"/>
    <x v="0"/>
    <n v="0"/>
    <x v="0"/>
    <x v="20"/>
    <x v="0"/>
    <x v="1"/>
    <x v="1"/>
    <x v="0"/>
    <n v="0.14000000000000001"/>
    <n v="0.1212"/>
    <n v="0.46"/>
    <n v="0.25369999999999998"/>
    <x v="3"/>
    <x v="101"/>
    <x v="103"/>
    <x v="0"/>
  </r>
  <r>
    <x v="206"/>
    <x v="8"/>
    <x v="0"/>
    <n v="0"/>
    <x v="0"/>
    <x v="21"/>
    <x v="0"/>
    <x v="1"/>
    <x v="1"/>
    <x v="0"/>
    <n v="0.14000000000000001"/>
    <n v="0.1061"/>
    <n v="0.46"/>
    <n v="0.41789999999999999"/>
    <x v="5"/>
    <x v="23"/>
    <x v="25"/>
    <x v="0"/>
  </r>
  <r>
    <x v="207"/>
    <x v="8"/>
    <x v="0"/>
    <n v="0"/>
    <x v="0"/>
    <x v="22"/>
    <x v="0"/>
    <x v="1"/>
    <x v="1"/>
    <x v="0"/>
    <n v="0.14000000000000001"/>
    <n v="0.1212"/>
    <n v="0.46"/>
    <n v="0.29849999999999999"/>
    <x v="2"/>
    <x v="3"/>
    <x v="93"/>
    <x v="0"/>
  </r>
  <r>
    <x v="208"/>
    <x v="8"/>
    <x v="0"/>
    <n v="0"/>
    <x v="0"/>
    <x v="23"/>
    <x v="0"/>
    <x v="1"/>
    <x v="1"/>
    <x v="0"/>
    <n v="0.12"/>
    <n v="0.13639999999999999"/>
    <n v="0.5"/>
    <n v="0.19400000000000001"/>
    <x v="3"/>
    <x v="8"/>
    <x v="24"/>
    <x v="0"/>
  </r>
  <r>
    <x v="209"/>
    <x v="9"/>
    <x v="0"/>
    <n v="0"/>
    <x v="0"/>
    <x v="0"/>
    <x v="0"/>
    <x v="2"/>
    <x v="2"/>
    <x v="0"/>
    <n v="0.12"/>
    <n v="0.1212"/>
    <n v="0.5"/>
    <n v="0.28360000000000002"/>
    <x v="4"/>
    <x v="35"/>
    <x v="36"/>
    <x v="0"/>
  </r>
  <r>
    <x v="210"/>
    <x v="9"/>
    <x v="0"/>
    <n v="0"/>
    <x v="0"/>
    <x v="1"/>
    <x v="0"/>
    <x v="2"/>
    <x v="2"/>
    <x v="0"/>
    <n v="0.12"/>
    <n v="0.1212"/>
    <n v="0.5"/>
    <n v="0.28360000000000002"/>
    <x v="5"/>
    <x v="5"/>
    <x v="4"/>
    <x v="0"/>
  </r>
  <r>
    <x v="211"/>
    <x v="9"/>
    <x v="0"/>
    <n v="0"/>
    <x v="0"/>
    <x v="2"/>
    <x v="0"/>
    <x v="2"/>
    <x v="2"/>
    <x v="0"/>
    <n v="0.12"/>
    <n v="0.1212"/>
    <n v="0.5"/>
    <n v="0.22389999999999999"/>
    <x v="3"/>
    <x v="35"/>
    <x v="6"/>
    <x v="0"/>
  </r>
  <r>
    <x v="212"/>
    <x v="9"/>
    <x v="0"/>
    <n v="0"/>
    <x v="0"/>
    <x v="3"/>
    <x v="0"/>
    <x v="2"/>
    <x v="2"/>
    <x v="0"/>
    <n v="0.12"/>
    <n v="0.1212"/>
    <n v="0.5"/>
    <n v="0.22389999999999999"/>
    <x v="3"/>
    <x v="4"/>
    <x v="4"/>
    <x v="0"/>
  </r>
  <r>
    <x v="213"/>
    <x v="9"/>
    <x v="0"/>
    <n v="0"/>
    <x v="0"/>
    <x v="4"/>
    <x v="0"/>
    <x v="2"/>
    <x v="2"/>
    <x v="0"/>
    <n v="0.1"/>
    <n v="0.1212"/>
    <n v="0.54"/>
    <n v="0.1343"/>
    <x v="5"/>
    <x v="6"/>
    <x v="6"/>
    <x v="0"/>
  </r>
  <r>
    <x v="214"/>
    <x v="9"/>
    <x v="0"/>
    <n v="0"/>
    <x v="0"/>
    <x v="5"/>
    <x v="0"/>
    <x v="2"/>
    <x v="2"/>
    <x v="0"/>
    <n v="0.1"/>
    <n v="0.1061"/>
    <n v="0.54"/>
    <n v="0.25369999999999998"/>
    <x v="3"/>
    <x v="35"/>
    <x v="6"/>
    <x v="0"/>
  </r>
  <r>
    <x v="215"/>
    <x v="9"/>
    <x v="0"/>
    <n v="0"/>
    <x v="0"/>
    <x v="6"/>
    <x v="0"/>
    <x v="2"/>
    <x v="2"/>
    <x v="0"/>
    <n v="0.12"/>
    <n v="0.1212"/>
    <n v="0.5"/>
    <n v="0.28360000000000002"/>
    <x v="3"/>
    <x v="17"/>
    <x v="35"/>
    <x v="0"/>
  </r>
  <r>
    <x v="216"/>
    <x v="9"/>
    <x v="0"/>
    <n v="0"/>
    <x v="0"/>
    <x v="7"/>
    <x v="0"/>
    <x v="2"/>
    <x v="2"/>
    <x v="0"/>
    <n v="0.12"/>
    <n v="0.1212"/>
    <n v="0.5"/>
    <n v="0.22389999999999999"/>
    <x v="4"/>
    <x v="102"/>
    <x v="43"/>
    <x v="0"/>
  </r>
  <r>
    <x v="217"/>
    <x v="9"/>
    <x v="0"/>
    <n v="0"/>
    <x v="0"/>
    <x v="8"/>
    <x v="0"/>
    <x v="2"/>
    <x v="2"/>
    <x v="1"/>
    <n v="0.12"/>
    <n v="0.1212"/>
    <n v="0.5"/>
    <n v="0.28360000000000002"/>
    <x v="17"/>
    <x v="103"/>
    <x v="104"/>
    <x v="1"/>
  </r>
  <r>
    <x v="218"/>
    <x v="9"/>
    <x v="0"/>
    <n v="0"/>
    <x v="0"/>
    <x v="9"/>
    <x v="0"/>
    <x v="2"/>
    <x v="2"/>
    <x v="1"/>
    <n v="0.14000000000000001"/>
    <n v="0.1212"/>
    <n v="0.5"/>
    <n v="0.25369999999999998"/>
    <x v="4"/>
    <x v="50"/>
    <x v="12"/>
    <x v="1"/>
  </r>
  <r>
    <x v="219"/>
    <x v="9"/>
    <x v="0"/>
    <n v="0"/>
    <x v="0"/>
    <x v="10"/>
    <x v="0"/>
    <x v="2"/>
    <x v="2"/>
    <x v="1"/>
    <n v="0.14000000000000001"/>
    <n v="0.1212"/>
    <n v="0.5"/>
    <n v="0.29849999999999999"/>
    <x v="3"/>
    <x v="17"/>
    <x v="35"/>
    <x v="1"/>
  </r>
  <r>
    <x v="220"/>
    <x v="9"/>
    <x v="0"/>
    <n v="0"/>
    <x v="0"/>
    <x v="11"/>
    <x v="0"/>
    <x v="2"/>
    <x v="2"/>
    <x v="1"/>
    <n v="0.16"/>
    <n v="0.13639999999999999"/>
    <n v="0.47"/>
    <n v="0.28360000000000002"/>
    <x v="4"/>
    <x v="95"/>
    <x v="33"/>
    <x v="1"/>
  </r>
  <r>
    <x v="221"/>
    <x v="9"/>
    <x v="0"/>
    <n v="0"/>
    <x v="0"/>
    <x v="12"/>
    <x v="0"/>
    <x v="2"/>
    <x v="2"/>
    <x v="1"/>
    <n v="0.2"/>
    <n v="0.18179999999999999"/>
    <n v="0.4"/>
    <n v="0.28360000000000002"/>
    <x v="2"/>
    <x v="12"/>
    <x v="46"/>
    <x v="1"/>
  </r>
  <r>
    <x v="222"/>
    <x v="9"/>
    <x v="0"/>
    <n v="0"/>
    <x v="0"/>
    <x v="13"/>
    <x v="0"/>
    <x v="2"/>
    <x v="2"/>
    <x v="1"/>
    <n v="0.2"/>
    <n v="0.18179999999999999"/>
    <n v="0.4"/>
    <n v="0.28360000000000002"/>
    <x v="17"/>
    <x v="54"/>
    <x v="60"/>
    <x v="1"/>
  </r>
  <r>
    <x v="223"/>
    <x v="9"/>
    <x v="0"/>
    <n v="0"/>
    <x v="0"/>
    <x v="14"/>
    <x v="0"/>
    <x v="2"/>
    <x v="2"/>
    <x v="1"/>
    <n v="0.2"/>
    <n v="0.19700000000000001"/>
    <n v="0.4"/>
    <n v="0.22389999999999999"/>
    <x v="3"/>
    <x v="12"/>
    <x v="105"/>
    <x v="1"/>
  </r>
  <r>
    <x v="224"/>
    <x v="9"/>
    <x v="0"/>
    <n v="0"/>
    <x v="0"/>
    <x v="15"/>
    <x v="0"/>
    <x v="2"/>
    <x v="2"/>
    <x v="1"/>
    <n v="0.2"/>
    <n v="0.19700000000000001"/>
    <n v="0.4"/>
    <n v="0.22389999999999999"/>
    <x v="4"/>
    <x v="30"/>
    <x v="79"/>
    <x v="1"/>
  </r>
  <r>
    <x v="225"/>
    <x v="9"/>
    <x v="0"/>
    <n v="0"/>
    <x v="0"/>
    <x v="16"/>
    <x v="0"/>
    <x v="2"/>
    <x v="2"/>
    <x v="0"/>
    <n v="0.2"/>
    <n v="0.21210000000000001"/>
    <n v="0.4"/>
    <n v="0.1343"/>
    <x v="17"/>
    <x v="14"/>
    <x v="30"/>
    <x v="0"/>
  </r>
  <r>
    <x v="226"/>
    <x v="9"/>
    <x v="0"/>
    <n v="0"/>
    <x v="0"/>
    <x v="17"/>
    <x v="0"/>
    <x v="2"/>
    <x v="2"/>
    <x v="0"/>
    <n v="0.2"/>
    <n v="0.2273"/>
    <n v="0.4"/>
    <n v="0.1045"/>
    <x v="17"/>
    <x v="104"/>
    <x v="106"/>
    <x v="0"/>
  </r>
  <r>
    <x v="227"/>
    <x v="9"/>
    <x v="0"/>
    <n v="0"/>
    <x v="0"/>
    <x v="18"/>
    <x v="0"/>
    <x v="2"/>
    <x v="2"/>
    <x v="0"/>
    <n v="0.2"/>
    <n v="0.19700000000000001"/>
    <n v="0.4"/>
    <n v="0.22389999999999999"/>
    <x v="5"/>
    <x v="105"/>
    <x v="107"/>
    <x v="0"/>
  </r>
  <r>
    <x v="228"/>
    <x v="9"/>
    <x v="0"/>
    <n v="0"/>
    <x v="0"/>
    <x v="19"/>
    <x v="0"/>
    <x v="2"/>
    <x v="2"/>
    <x v="0"/>
    <n v="0.16"/>
    <n v="0.16669999999999999"/>
    <n v="0.47"/>
    <n v="0.16420000000000001"/>
    <x v="0"/>
    <x v="50"/>
    <x v="76"/>
    <x v="0"/>
  </r>
  <r>
    <x v="229"/>
    <x v="9"/>
    <x v="0"/>
    <n v="0"/>
    <x v="0"/>
    <x v="20"/>
    <x v="0"/>
    <x v="2"/>
    <x v="2"/>
    <x v="0"/>
    <n v="0.16"/>
    <n v="0.16669999999999999"/>
    <n v="0.5"/>
    <n v="0.16420000000000001"/>
    <x v="5"/>
    <x v="26"/>
    <x v="30"/>
    <x v="0"/>
  </r>
  <r>
    <x v="230"/>
    <x v="9"/>
    <x v="0"/>
    <n v="0"/>
    <x v="0"/>
    <x v="21"/>
    <x v="0"/>
    <x v="2"/>
    <x v="2"/>
    <x v="0"/>
    <n v="0.14000000000000001"/>
    <n v="0.13639999999999999"/>
    <n v="0.59"/>
    <n v="0.19400000000000001"/>
    <x v="5"/>
    <x v="53"/>
    <x v="103"/>
    <x v="0"/>
  </r>
  <r>
    <x v="231"/>
    <x v="9"/>
    <x v="0"/>
    <n v="0"/>
    <x v="0"/>
    <x v="22"/>
    <x v="0"/>
    <x v="2"/>
    <x v="2"/>
    <x v="0"/>
    <n v="0.14000000000000001"/>
    <n v="0.1515"/>
    <n v="0.59"/>
    <n v="0.16420000000000001"/>
    <x v="4"/>
    <x v="97"/>
    <x v="108"/>
    <x v="0"/>
  </r>
  <r>
    <x v="232"/>
    <x v="9"/>
    <x v="0"/>
    <n v="0"/>
    <x v="0"/>
    <x v="23"/>
    <x v="0"/>
    <x v="2"/>
    <x v="2"/>
    <x v="0"/>
    <n v="0.14000000000000001"/>
    <n v="0.1515"/>
    <n v="0.59"/>
    <n v="0.16420000000000001"/>
    <x v="3"/>
    <x v="72"/>
    <x v="109"/>
    <x v="0"/>
  </r>
  <r>
    <x v="233"/>
    <x v="10"/>
    <x v="0"/>
    <n v="0"/>
    <x v="0"/>
    <x v="0"/>
    <x v="0"/>
    <x v="3"/>
    <x v="3"/>
    <x v="0"/>
    <n v="0.14000000000000001"/>
    <n v="0.16669999999999999"/>
    <n v="0.59"/>
    <n v="0.1045"/>
    <x v="4"/>
    <x v="3"/>
    <x v="47"/>
    <x v="0"/>
  </r>
  <r>
    <x v="234"/>
    <x v="10"/>
    <x v="0"/>
    <n v="0"/>
    <x v="0"/>
    <x v="1"/>
    <x v="0"/>
    <x v="3"/>
    <x v="3"/>
    <x v="0"/>
    <n v="0.14000000000000001"/>
    <n v="0.1515"/>
    <n v="0.59"/>
    <n v="0.16420000000000001"/>
    <x v="3"/>
    <x v="35"/>
    <x v="6"/>
    <x v="0"/>
  </r>
  <r>
    <x v="235"/>
    <x v="10"/>
    <x v="0"/>
    <n v="0"/>
    <x v="0"/>
    <x v="2"/>
    <x v="0"/>
    <x v="3"/>
    <x v="3"/>
    <x v="1"/>
    <n v="0.16"/>
    <n v="0.1515"/>
    <n v="0.55000000000000004"/>
    <n v="0.19400000000000001"/>
    <x v="3"/>
    <x v="35"/>
    <x v="6"/>
    <x v="1"/>
  </r>
  <r>
    <x v="236"/>
    <x v="10"/>
    <x v="0"/>
    <n v="0"/>
    <x v="0"/>
    <x v="5"/>
    <x v="0"/>
    <x v="3"/>
    <x v="3"/>
    <x v="1"/>
    <n v="0.16"/>
    <n v="0.18179999999999999"/>
    <n v="0.55000000000000004"/>
    <n v="0.1343"/>
    <x v="3"/>
    <x v="8"/>
    <x v="24"/>
    <x v="1"/>
  </r>
  <r>
    <x v="237"/>
    <x v="10"/>
    <x v="0"/>
    <n v="0"/>
    <x v="0"/>
    <x v="6"/>
    <x v="0"/>
    <x v="3"/>
    <x v="3"/>
    <x v="1"/>
    <n v="0.16"/>
    <n v="0.18179999999999999"/>
    <n v="0.55000000000000004"/>
    <n v="0.1343"/>
    <x v="3"/>
    <x v="2"/>
    <x v="110"/>
    <x v="1"/>
  </r>
  <r>
    <x v="238"/>
    <x v="10"/>
    <x v="0"/>
    <n v="0"/>
    <x v="0"/>
    <x v="7"/>
    <x v="0"/>
    <x v="3"/>
    <x v="3"/>
    <x v="1"/>
    <n v="0.16"/>
    <n v="0.2273"/>
    <n v="0.55000000000000004"/>
    <n v="0"/>
    <x v="4"/>
    <x v="106"/>
    <x v="111"/>
    <x v="1"/>
  </r>
  <r>
    <x v="239"/>
    <x v="10"/>
    <x v="0"/>
    <n v="0"/>
    <x v="0"/>
    <x v="8"/>
    <x v="0"/>
    <x v="3"/>
    <x v="3"/>
    <x v="1"/>
    <n v="0.18"/>
    <n v="0.21210000000000001"/>
    <n v="0.51"/>
    <n v="8.9599999999999999E-2"/>
    <x v="0"/>
    <x v="107"/>
    <x v="112"/>
    <x v="1"/>
  </r>
  <r>
    <x v="240"/>
    <x v="10"/>
    <x v="0"/>
    <n v="0"/>
    <x v="0"/>
    <x v="9"/>
    <x v="0"/>
    <x v="3"/>
    <x v="3"/>
    <x v="1"/>
    <n v="0.18"/>
    <n v="0.19700000000000001"/>
    <n v="0.51"/>
    <n v="0.16420000000000001"/>
    <x v="0"/>
    <x v="69"/>
    <x v="113"/>
    <x v="1"/>
  </r>
  <r>
    <x v="241"/>
    <x v="10"/>
    <x v="0"/>
    <n v="0"/>
    <x v="0"/>
    <x v="10"/>
    <x v="0"/>
    <x v="3"/>
    <x v="3"/>
    <x v="1"/>
    <n v="0.2"/>
    <n v="0.21210000000000001"/>
    <n v="0.51"/>
    <n v="0.16420000000000001"/>
    <x v="0"/>
    <x v="82"/>
    <x v="60"/>
    <x v="1"/>
  </r>
  <r>
    <x v="242"/>
    <x v="10"/>
    <x v="0"/>
    <n v="0"/>
    <x v="0"/>
    <x v="11"/>
    <x v="0"/>
    <x v="3"/>
    <x v="3"/>
    <x v="1"/>
    <n v="0.2"/>
    <n v="0.21210000000000001"/>
    <n v="0.47"/>
    <n v="0.1343"/>
    <x v="17"/>
    <x v="17"/>
    <x v="17"/>
    <x v="1"/>
  </r>
  <r>
    <x v="243"/>
    <x v="10"/>
    <x v="0"/>
    <n v="0"/>
    <x v="0"/>
    <x v="12"/>
    <x v="0"/>
    <x v="3"/>
    <x v="3"/>
    <x v="1"/>
    <n v="0.2"/>
    <n v="0.2273"/>
    <n v="0.51"/>
    <n v="0.1045"/>
    <x v="4"/>
    <x v="11"/>
    <x v="52"/>
    <x v="1"/>
  </r>
  <r>
    <x v="244"/>
    <x v="10"/>
    <x v="0"/>
    <n v="0"/>
    <x v="0"/>
    <x v="13"/>
    <x v="0"/>
    <x v="3"/>
    <x v="3"/>
    <x v="1"/>
    <n v="0.2"/>
    <n v="0.2273"/>
    <n v="0.59"/>
    <n v="8.9599999999999999E-2"/>
    <x v="15"/>
    <x v="24"/>
    <x v="46"/>
    <x v="1"/>
  </r>
  <r>
    <x v="245"/>
    <x v="10"/>
    <x v="0"/>
    <n v="0"/>
    <x v="0"/>
    <x v="14"/>
    <x v="0"/>
    <x v="3"/>
    <x v="3"/>
    <x v="1"/>
    <n v="0.2"/>
    <n v="0.2273"/>
    <n v="0.59"/>
    <n v="8.9599999999999999E-2"/>
    <x v="0"/>
    <x v="91"/>
    <x v="55"/>
    <x v="1"/>
  </r>
  <r>
    <x v="246"/>
    <x v="10"/>
    <x v="0"/>
    <n v="0"/>
    <x v="0"/>
    <x v="15"/>
    <x v="0"/>
    <x v="3"/>
    <x v="3"/>
    <x v="1"/>
    <n v="0.16"/>
    <n v="0.19700000000000001"/>
    <n v="0.8"/>
    <n v="8.9599999999999999E-2"/>
    <x v="4"/>
    <x v="108"/>
    <x v="105"/>
    <x v="1"/>
  </r>
  <r>
    <x v="247"/>
    <x v="10"/>
    <x v="0"/>
    <n v="0"/>
    <x v="0"/>
    <x v="16"/>
    <x v="0"/>
    <x v="3"/>
    <x v="3"/>
    <x v="1"/>
    <n v="0.16"/>
    <n v="0.1515"/>
    <n v="0.86"/>
    <n v="0.22389999999999999"/>
    <x v="17"/>
    <x v="109"/>
    <x v="31"/>
    <x v="1"/>
  </r>
  <r>
    <x v="248"/>
    <x v="10"/>
    <x v="0"/>
    <n v="0"/>
    <x v="0"/>
    <x v="17"/>
    <x v="0"/>
    <x v="3"/>
    <x v="3"/>
    <x v="1"/>
    <n v="0.16"/>
    <n v="0.1515"/>
    <n v="0.86"/>
    <n v="0.22389999999999999"/>
    <x v="15"/>
    <x v="110"/>
    <x v="114"/>
    <x v="1"/>
  </r>
  <r>
    <x v="249"/>
    <x v="10"/>
    <x v="0"/>
    <n v="0"/>
    <x v="0"/>
    <x v="18"/>
    <x v="0"/>
    <x v="3"/>
    <x v="3"/>
    <x v="2"/>
    <n v="0.16"/>
    <n v="0.18179999999999999"/>
    <n v="0.93"/>
    <n v="0.1045"/>
    <x v="5"/>
    <x v="111"/>
    <x v="76"/>
    <x v="2"/>
  </r>
  <r>
    <x v="250"/>
    <x v="10"/>
    <x v="0"/>
    <n v="0"/>
    <x v="0"/>
    <x v="19"/>
    <x v="0"/>
    <x v="3"/>
    <x v="3"/>
    <x v="2"/>
    <n v="0.16"/>
    <n v="0.2273"/>
    <n v="0.93"/>
    <n v="0"/>
    <x v="3"/>
    <x v="82"/>
    <x v="41"/>
    <x v="2"/>
  </r>
  <r>
    <x v="251"/>
    <x v="10"/>
    <x v="0"/>
    <n v="0"/>
    <x v="0"/>
    <x v="20"/>
    <x v="0"/>
    <x v="3"/>
    <x v="3"/>
    <x v="2"/>
    <n v="0.16"/>
    <n v="0.1515"/>
    <n v="0.93"/>
    <n v="0.19400000000000001"/>
    <x v="3"/>
    <x v="1"/>
    <x v="2"/>
    <x v="2"/>
  </r>
  <r>
    <x v="252"/>
    <x v="10"/>
    <x v="0"/>
    <n v="0"/>
    <x v="0"/>
    <x v="21"/>
    <x v="0"/>
    <x v="3"/>
    <x v="3"/>
    <x v="2"/>
    <n v="0.16"/>
    <n v="0.19700000000000001"/>
    <n v="0.86"/>
    <n v="8.9599999999999999E-2"/>
    <x v="3"/>
    <x v="32"/>
    <x v="25"/>
    <x v="2"/>
  </r>
  <r>
    <x v="253"/>
    <x v="10"/>
    <x v="0"/>
    <n v="0"/>
    <x v="0"/>
    <x v="22"/>
    <x v="0"/>
    <x v="3"/>
    <x v="3"/>
    <x v="2"/>
    <n v="0.16"/>
    <n v="0.18179999999999999"/>
    <n v="0.93"/>
    <n v="0.1045"/>
    <x v="5"/>
    <x v="95"/>
    <x v="115"/>
    <x v="2"/>
  </r>
  <r>
    <x v="254"/>
    <x v="10"/>
    <x v="0"/>
    <n v="0"/>
    <x v="0"/>
    <x v="23"/>
    <x v="0"/>
    <x v="3"/>
    <x v="3"/>
    <x v="2"/>
    <n v="0.16"/>
    <n v="0.19700000000000001"/>
    <n v="0.93"/>
    <n v="8.9599999999999999E-2"/>
    <x v="5"/>
    <x v="72"/>
    <x v="75"/>
    <x v="2"/>
  </r>
  <r>
    <x v="255"/>
    <x v="11"/>
    <x v="0"/>
    <n v="0"/>
    <x v="0"/>
    <x v="0"/>
    <x v="0"/>
    <x v="4"/>
    <x v="4"/>
    <x v="1"/>
    <n v="0.16"/>
    <n v="0.19700000000000001"/>
    <n v="0.86"/>
    <n v="8.9599999999999999E-2"/>
    <x v="3"/>
    <x v="7"/>
    <x v="85"/>
    <x v="1"/>
  </r>
  <r>
    <x v="256"/>
    <x v="11"/>
    <x v="0"/>
    <n v="0"/>
    <x v="0"/>
    <x v="1"/>
    <x v="0"/>
    <x v="4"/>
    <x v="4"/>
    <x v="1"/>
    <n v="0.16"/>
    <n v="0.18179999999999999"/>
    <n v="0.86"/>
    <n v="0.1045"/>
    <x v="3"/>
    <x v="8"/>
    <x v="24"/>
    <x v="1"/>
  </r>
  <r>
    <x v="257"/>
    <x v="11"/>
    <x v="0"/>
    <n v="0"/>
    <x v="0"/>
    <x v="2"/>
    <x v="0"/>
    <x v="4"/>
    <x v="4"/>
    <x v="0"/>
    <n v="0.14000000000000001"/>
    <n v="0.1515"/>
    <n v="0.86"/>
    <n v="0.1343"/>
    <x v="3"/>
    <x v="4"/>
    <x v="4"/>
    <x v="0"/>
  </r>
  <r>
    <x v="258"/>
    <x v="11"/>
    <x v="0"/>
    <n v="0"/>
    <x v="0"/>
    <x v="5"/>
    <x v="0"/>
    <x v="4"/>
    <x v="4"/>
    <x v="0"/>
    <n v="0.14000000000000001"/>
    <n v="0.1515"/>
    <n v="0.86"/>
    <n v="0.16420000000000001"/>
    <x v="3"/>
    <x v="34"/>
    <x v="36"/>
    <x v="0"/>
  </r>
  <r>
    <x v="259"/>
    <x v="11"/>
    <x v="0"/>
    <n v="0"/>
    <x v="0"/>
    <x v="6"/>
    <x v="0"/>
    <x v="4"/>
    <x v="4"/>
    <x v="0"/>
    <n v="0.12"/>
    <n v="0.1515"/>
    <n v="0.93"/>
    <n v="0.1343"/>
    <x v="3"/>
    <x v="20"/>
    <x v="0"/>
    <x v="0"/>
  </r>
  <r>
    <x v="260"/>
    <x v="11"/>
    <x v="0"/>
    <n v="0"/>
    <x v="0"/>
    <x v="7"/>
    <x v="0"/>
    <x v="4"/>
    <x v="4"/>
    <x v="0"/>
    <n v="0.14000000000000001"/>
    <n v="0.1515"/>
    <n v="0.69"/>
    <n v="0.1343"/>
    <x v="3"/>
    <x v="25"/>
    <x v="60"/>
    <x v="0"/>
  </r>
  <r>
    <x v="261"/>
    <x v="11"/>
    <x v="0"/>
    <n v="0"/>
    <x v="0"/>
    <x v="8"/>
    <x v="0"/>
    <x v="4"/>
    <x v="4"/>
    <x v="0"/>
    <n v="0.16"/>
    <n v="0.16669999999999999"/>
    <n v="0.59"/>
    <n v="0.16420000000000001"/>
    <x v="0"/>
    <x v="85"/>
    <x v="116"/>
    <x v="0"/>
  </r>
  <r>
    <x v="262"/>
    <x v="11"/>
    <x v="0"/>
    <n v="0"/>
    <x v="0"/>
    <x v="9"/>
    <x v="0"/>
    <x v="4"/>
    <x v="4"/>
    <x v="0"/>
    <n v="0.16"/>
    <n v="0.13639999999999999"/>
    <n v="0.59"/>
    <n v="0.32840000000000003"/>
    <x v="0"/>
    <x v="78"/>
    <x v="117"/>
    <x v="0"/>
  </r>
  <r>
    <x v="263"/>
    <x v="11"/>
    <x v="0"/>
    <n v="0"/>
    <x v="0"/>
    <x v="10"/>
    <x v="0"/>
    <x v="4"/>
    <x v="4"/>
    <x v="0"/>
    <n v="0.18"/>
    <n v="0.18179999999999999"/>
    <n v="0.55000000000000004"/>
    <n v="0.22389999999999999"/>
    <x v="3"/>
    <x v="87"/>
    <x v="21"/>
    <x v="0"/>
  </r>
  <r>
    <x v="264"/>
    <x v="11"/>
    <x v="0"/>
    <n v="0"/>
    <x v="0"/>
    <x v="11"/>
    <x v="0"/>
    <x v="4"/>
    <x v="4"/>
    <x v="0"/>
    <n v="0.2"/>
    <n v="0.18179999999999999"/>
    <n v="0.51"/>
    <n v="0.3881"/>
    <x v="0"/>
    <x v="1"/>
    <x v="17"/>
    <x v="0"/>
  </r>
  <r>
    <x v="265"/>
    <x v="11"/>
    <x v="0"/>
    <n v="0"/>
    <x v="0"/>
    <x v="12"/>
    <x v="0"/>
    <x v="4"/>
    <x v="4"/>
    <x v="0"/>
    <n v="0.2"/>
    <n v="0.1515"/>
    <n v="0.47"/>
    <n v="0.58209999999999995"/>
    <x v="0"/>
    <x v="15"/>
    <x v="97"/>
    <x v="0"/>
  </r>
  <r>
    <x v="266"/>
    <x v="11"/>
    <x v="0"/>
    <n v="0"/>
    <x v="0"/>
    <x v="13"/>
    <x v="0"/>
    <x v="4"/>
    <x v="4"/>
    <x v="0"/>
    <n v="0.22"/>
    <n v="0.19700000000000001"/>
    <n v="0.44"/>
    <n v="0.35820000000000002"/>
    <x v="3"/>
    <x v="47"/>
    <x v="99"/>
    <x v="0"/>
  </r>
  <r>
    <x v="267"/>
    <x v="11"/>
    <x v="0"/>
    <n v="0"/>
    <x v="0"/>
    <x v="14"/>
    <x v="0"/>
    <x v="4"/>
    <x v="4"/>
    <x v="0"/>
    <n v="0.2"/>
    <n v="0.18179999999999999"/>
    <n v="0.47"/>
    <n v="0.32840000000000003"/>
    <x v="3"/>
    <x v="100"/>
    <x v="40"/>
    <x v="0"/>
  </r>
  <r>
    <x v="268"/>
    <x v="11"/>
    <x v="0"/>
    <n v="0"/>
    <x v="0"/>
    <x v="15"/>
    <x v="0"/>
    <x v="4"/>
    <x v="4"/>
    <x v="0"/>
    <n v="0.2"/>
    <n v="0.16669999999999999"/>
    <n v="0.47"/>
    <n v="0.41789999999999999"/>
    <x v="5"/>
    <x v="41"/>
    <x v="99"/>
    <x v="0"/>
  </r>
  <r>
    <x v="269"/>
    <x v="11"/>
    <x v="0"/>
    <n v="0"/>
    <x v="0"/>
    <x v="16"/>
    <x v="0"/>
    <x v="4"/>
    <x v="4"/>
    <x v="0"/>
    <n v="0.22"/>
    <n v="0.19700000000000001"/>
    <n v="0.44"/>
    <n v="0.32840000000000003"/>
    <x v="2"/>
    <x v="36"/>
    <x v="118"/>
    <x v="0"/>
  </r>
  <r>
    <x v="270"/>
    <x v="11"/>
    <x v="0"/>
    <n v="0"/>
    <x v="0"/>
    <x v="17"/>
    <x v="0"/>
    <x v="4"/>
    <x v="4"/>
    <x v="0"/>
    <n v="0.2"/>
    <n v="0.18179999999999999"/>
    <n v="0.47"/>
    <n v="0.35820000000000002"/>
    <x v="3"/>
    <x v="112"/>
    <x v="119"/>
    <x v="0"/>
  </r>
  <r>
    <x v="271"/>
    <x v="11"/>
    <x v="0"/>
    <n v="0"/>
    <x v="0"/>
    <x v="18"/>
    <x v="0"/>
    <x v="4"/>
    <x v="4"/>
    <x v="0"/>
    <n v="0.2"/>
    <n v="0.1515"/>
    <n v="0.47"/>
    <n v="0.52239999999999998"/>
    <x v="4"/>
    <x v="113"/>
    <x v="120"/>
    <x v="0"/>
  </r>
  <r>
    <x v="272"/>
    <x v="11"/>
    <x v="0"/>
    <n v="0"/>
    <x v="0"/>
    <x v="19"/>
    <x v="0"/>
    <x v="4"/>
    <x v="4"/>
    <x v="0"/>
    <n v="0.18"/>
    <n v="0.1515"/>
    <n v="0.47"/>
    <n v="0.41789999999999999"/>
    <x v="5"/>
    <x v="70"/>
    <x v="56"/>
    <x v="0"/>
  </r>
  <r>
    <x v="273"/>
    <x v="11"/>
    <x v="0"/>
    <n v="0"/>
    <x v="0"/>
    <x v="20"/>
    <x v="0"/>
    <x v="4"/>
    <x v="4"/>
    <x v="0"/>
    <n v="0.16"/>
    <n v="0.13639999999999999"/>
    <n v="0.5"/>
    <n v="0.32840000000000003"/>
    <x v="4"/>
    <x v="25"/>
    <x v="10"/>
    <x v="0"/>
  </r>
  <r>
    <x v="274"/>
    <x v="11"/>
    <x v="0"/>
    <n v="0"/>
    <x v="0"/>
    <x v="21"/>
    <x v="0"/>
    <x v="4"/>
    <x v="4"/>
    <x v="0"/>
    <n v="0.16"/>
    <n v="0.13639999999999999"/>
    <n v="0.55000000000000004"/>
    <n v="0.32840000000000003"/>
    <x v="3"/>
    <x v="77"/>
    <x v="52"/>
    <x v="0"/>
  </r>
  <r>
    <x v="275"/>
    <x v="11"/>
    <x v="0"/>
    <n v="0"/>
    <x v="0"/>
    <x v="22"/>
    <x v="0"/>
    <x v="4"/>
    <x v="4"/>
    <x v="0"/>
    <n v="0.16"/>
    <n v="0.1212"/>
    <n v="0.55000000000000004"/>
    <n v="0.44779999999999998"/>
    <x v="5"/>
    <x v="1"/>
    <x v="63"/>
    <x v="0"/>
  </r>
  <r>
    <x v="276"/>
    <x v="11"/>
    <x v="0"/>
    <n v="0"/>
    <x v="0"/>
    <x v="23"/>
    <x v="0"/>
    <x v="4"/>
    <x v="4"/>
    <x v="0"/>
    <n v="0.14000000000000001"/>
    <n v="0.1061"/>
    <n v="0.59"/>
    <n v="0.41789999999999999"/>
    <x v="5"/>
    <x v="23"/>
    <x v="25"/>
    <x v="0"/>
  </r>
  <r>
    <x v="277"/>
    <x v="12"/>
    <x v="0"/>
    <n v="0"/>
    <x v="0"/>
    <x v="0"/>
    <x v="0"/>
    <x v="5"/>
    <x v="5"/>
    <x v="0"/>
    <n v="0.14000000000000001"/>
    <n v="0.1212"/>
    <n v="0.59"/>
    <n v="0.28360000000000002"/>
    <x v="5"/>
    <x v="8"/>
    <x v="85"/>
    <x v="0"/>
  </r>
  <r>
    <x v="278"/>
    <x v="12"/>
    <x v="0"/>
    <n v="0"/>
    <x v="0"/>
    <x v="1"/>
    <x v="0"/>
    <x v="5"/>
    <x v="5"/>
    <x v="0"/>
    <n v="0.14000000000000001"/>
    <n v="0.1212"/>
    <n v="0.5"/>
    <n v="0.28360000000000002"/>
    <x v="3"/>
    <x v="6"/>
    <x v="5"/>
    <x v="0"/>
  </r>
  <r>
    <x v="279"/>
    <x v="12"/>
    <x v="0"/>
    <n v="0"/>
    <x v="0"/>
    <x v="2"/>
    <x v="0"/>
    <x v="5"/>
    <x v="5"/>
    <x v="0"/>
    <n v="0.14000000000000001"/>
    <n v="0.1212"/>
    <n v="0.5"/>
    <n v="0.35820000000000002"/>
    <x v="3"/>
    <x v="6"/>
    <x v="5"/>
    <x v="0"/>
  </r>
  <r>
    <x v="280"/>
    <x v="12"/>
    <x v="0"/>
    <n v="0"/>
    <x v="0"/>
    <x v="3"/>
    <x v="0"/>
    <x v="5"/>
    <x v="5"/>
    <x v="0"/>
    <n v="0.14000000000000001"/>
    <n v="0.1212"/>
    <n v="0.5"/>
    <n v="0.32840000000000003"/>
    <x v="3"/>
    <x v="35"/>
    <x v="6"/>
    <x v="0"/>
  </r>
  <r>
    <x v="281"/>
    <x v="12"/>
    <x v="0"/>
    <n v="0"/>
    <x v="0"/>
    <x v="4"/>
    <x v="0"/>
    <x v="5"/>
    <x v="5"/>
    <x v="0"/>
    <n v="0.14000000000000001"/>
    <n v="0.1212"/>
    <n v="0.5"/>
    <n v="0.25369999999999998"/>
    <x v="3"/>
    <x v="22"/>
    <x v="48"/>
    <x v="0"/>
  </r>
  <r>
    <x v="282"/>
    <x v="12"/>
    <x v="0"/>
    <n v="0"/>
    <x v="0"/>
    <x v="5"/>
    <x v="0"/>
    <x v="5"/>
    <x v="5"/>
    <x v="0"/>
    <n v="0.14000000000000001"/>
    <n v="0.1212"/>
    <n v="0.5"/>
    <n v="0.29849999999999999"/>
    <x v="3"/>
    <x v="35"/>
    <x v="6"/>
    <x v="0"/>
  </r>
  <r>
    <x v="283"/>
    <x v="12"/>
    <x v="0"/>
    <n v="0"/>
    <x v="0"/>
    <x v="6"/>
    <x v="0"/>
    <x v="5"/>
    <x v="5"/>
    <x v="0"/>
    <n v="0.12"/>
    <n v="0.1515"/>
    <n v="0.54"/>
    <n v="0.1343"/>
    <x v="3"/>
    <x v="95"/>
    <x v="20"/>
    <x v="0"/>
  </r>
  <r>
    <x v="284"/>
    <x v="12"/>
    <x v="0"/>
    <n v="0"/>
    <x v="0"/>
    <x v="7"/>
    <x v="0"/>
    <x v="5"/>
    <x v="5"/>
    <x v="0"/>
    <n v="0.12"/>
    <n v="0.1515"/>
    <n v="0.54"/>
    <n v="0.1343"/>
    <x v="3"/>
    <x v="109"/>
    <x v="44"/>
    <x v="0"/>
  </r>
  <r>
    <x v="285"/>
    <x v="12"/>
    <x v="0"/>
    <n v="0"/>
    <x v="0"/>
    <x v="8"/>
    <x v="0"/>
    <x v="5"/>
    <x v="5"/>
    <x v="0"/>
    <n v="0.14000000000000001"/>
    <n v="0.13639999999999999"/>
    <n v="0.5"/>
    <n v="0.19400000000000001"/>
    <x v="2"/>
    <x v="114"/>
    <x v="121"/>
    <x v="0"/>
  </r>
  <r>
    <x v="286"/>
    <x v="12"/>
    <x v="0"/>
    <n v="0"/>
    <x v="0"/>
    <x v="9"/>
    <x v="0"/>
    <x v="5"/>
    <x v="5"/>
    <x v="0"/>
    <n v="0.14000000000000001"/>
    <n v="0.1212"/>
    <n v="0.5"/>
    <n v="0.32840000000000003"/>
    <x v="4"/>
    <x v="115"/>
    <x v="119"/>
    <x v="0"/>
  </r>
  <r>
    <x v="287"/>
    <x v="12"/>
    <x v="0"/>
    <n v="0"/>
    <x v="0"/>
    <x v="10"/>
    <x v="0"/>
    <x v="5"/>
    <x v="5"/>
    <x v="1"/>
    <n v="0.16"/>
    <n v="0.13639999999999999"/>
    <n v="0.5"/>
    <n v="0.35820000000000002"/>
    <x v="4"/>
    <x v="49"/>
    <x v="103"/>
    <x v="1"/>
  </r>
  <r>
    <x v="288"/>
    <x v="12"/>
    <x v="0"/>
    <n v="0"/>
    <x v="0"/>
    <x v="11"/>
    <x v="0"/>
    <x v="5"/>
    <x v="5"/>
    <x v="1"/>
    <n v="0.2"/>
    <n v="0.16669999999999999"/>
    <n v="0.44"/>
    <n v="0.44779999999999998"/>
    <x v="17"/>
    <x v="39"/>
    <x v="18"/>
    <x v="1"/>
  </r>
  <r>
    <x v="289"/>
    <x v="12"/>
    <x v="0"/>
    <n v="0"/>
    <x v="0"/>
    <x v="12"/>
    <x v="0"/>
    <x v="5"/>
    <x v="5"/>
    <x v="0"/>
    <n v="0.2"/>
    <n v="0.16669999999999999"/>
    <n v="0.44"/>
    <n v="0.41789999999999999"/>
    <x v="0"/>
    <x v="47"/>
    <x v="46"/>
    <x v="0"/>
  </r>
  <r>
    <x v="290"/>
    <x v="12"/>
    <x v="0"/>
    <n v="0"/>
    <x v="0"/>
    <x v="13"/>
    <x v="0"/>
    <x v="5"/>
    <x v="5"/>
    <x v="0"/>
    <n v="0.22"/>
    <n v="0.19700000000000001"/>
    <n v="0.41"/>
    <n v="0.44779999999999998"/>
    <x v="4"/>
    <x v="38"/>
    <x v="56"/>
    <x v="0"/>
  </r>
  <r>
    <x v="291"/>
    <x v="12"/>
    <x v="0"/>
    <n v="0"/>
    <x v="0"/>
    <x v="14"/>
    <x v="0"/>
    <x v="5"/>
    <x v="5"/>
    <x v="0"/>
    <n v="0.22"/>
    <n v="0.19700000000000001"/>
    <n v="0.41"/>
    <n v="0.3881"/>
    <x v="0"/>
    <x v="87"/>
    <x v="51"/>
    <x v="0"/>
  </r>
  <r>
    <x v="292"/>
    <x v="12"/>
    <x v="0"/>
    <n v="0"/>
    <x v="0"/>
    <x v="15"/>
    <x v="0"/>
    <x v="5"/>
    <x v="5"/>
    <x v="0"/>
    <n v="0.24"/>
    <n v="0.21210000000000001"/>
    <n v="0.38"/>
    <n v="0.29849999999999999"/>
    <x v="2"/>
    <x v="11"/>
    <x v="122"/>
    <x v="0"/>
  </r>
  <r>
    <x v="293"/>
    <x v="12"/>
    <x v="0"/>
    <n v="0"/>
    <x v="0"/>
    <x v="16"/>
    <x v="0"/>
    <x v="5"/>
    <x v="5"/>
    <x v="0"/>
    <n v="0.24"/>
    <n v="0.21210000000000001"/>
    <n v="0.38"/>
    <n v="0.35820000000000002"/>
    <x v="4"/>
    <x v="83"/>
    <x v="53"/>
    <x v="0"/>
  </r>
  <r>
    <x v="294"/>
    <x v="12"/>
    <x v="0"/>
    <n v="0"/>
    <x v="0"/>
    <x v="17"/>
    <x v="0"/>
    <x v="5"/>
    <x v="5"/>
    <x v="0"/>
    <n v="0.2"/>
    <n v="0.18179999999999999"/>
    <n v="0.4"/>
    <n v="0.28360000000000002"/>
    <x v="17"/>
    <x v="81"/>
    <x v="123"/>
    <x v="0"/>
  </r>
  <r>
    <x v="295"/>
    <x v="12"/>
    <x v="0"/>
    <n v="0"/>
    <x v="0"/>
    <x v="18"/>
    <x v="0"/>
    <x v="5"/>
    <x v="5"/>
    <x v="0"/>
    <n v="0.2"/>
    <n v="0.18179999999999999"/>
    <n v="0.4"/>
    <n v="0.32840000000000003"/>
    <x v="0"/>
    <x v="116"/>
    <x v="124"/>
    <x v="0"/>
  </r>
  <r>
    <x v="296"/>
    <x v="12"/>
    <x v="0"/>
    <n v="0"/>
    <x v="0"/>
    <x v="19"/>
    <x v="0"/>
    <x v="5"/>
    <x v="5"/>
    <x v="0"/>
    <n v="0.16"/>
    <n v="0.1515"/>
    <n v="0.47"/>
    <n v="0.25369999999999998"/>
    <x v="5"/>
    <x v="52"/>
    <x v="111"/>
    <x v="0"/>
  </r>
  <r>
    <x v="297"/>
    <x v="12"/>
    <x v="0"/>
    <n v="0"/>
    <x v="0"/>
    <x v="20"/>
    <x v="0"/>
    <x v="5"/>
    <x v="5"/>
    <x v="0"/>
    <n v="0.16"/>
    <n v="0.1515"/>
    <n v="0.47"/>
    <n v="0.22389999999999999"/>
    <x v="3"/>
    <x v="27"/>
    <x v="37"/>
    <x v="0"/>
  </r>
  <r>
    <x v="298"/>
    <x v="12"/>
    <x v="0"/>
    <n v="0"/>
    <x v="0"/>
    <x v="21"/>
    <x v="0"/>
    <x v="5"/>
    <x v="5"/>
    <x v="0"/>
    <n v="0.14000000000000001"/>
    <n v="0.1212"/>
    <n v="0.46"/>
    <n v="0.29849999999999999"/>
    <x v="3"/>
    <x v="71"/>
    <x v="1"/>
    <x v="0"/>
  </r>
  <r>
    <x v="299"/>
    <x v="12"/>
    <x v="0"/>
    <n v="0"/>
    <x v="0"/>
    <x v="22"/>
    <x v="0"/>
    <x v="5"/>
    <x v="5"/>
    <x v="0"/>
    <n v="0.14000000000000001"/>
    <n v="0.1212"/>
    <n v="0.46"/>
    <n v="0.32840000000000003"/>
    <x v="3"/>
    <x v="10"/>
    <x v="33"/>
    <x v="0"/>
  </r>
  <r>
    <x v="300"/>
    <x v="12"/>
    <x v="0"/>
    <n v="0"/>
    <x v="0"/>
    <x v="23"/>
    <x v="0"/>
    <x v="5"/>
    <x v="5"/>
    <x v="0"/>
    <n v="0.12"/>
    <n v="0.13639999999999999"/>
    <n v="0.5"/>
    <n v="0.19400000000000001"/>
    <x v="5"/>
    <x v="88"/>
    <x v="93"/>
    <x v="0"/>
  </r>
  <r>
    <x v="301"/>
    <x v="13"/>
    <x v="0"/>
    <n v="0"/>
    <x v="0"/>
    <x v="0"/>
    <x v="0"/>
    <x v="6"/>
    <x v="6"/>
    <x v="0"/>
    <n v="0.12"/>
    <n v="0.13639999999999999"/>
    <n v="0.5"/>
    <n v="0.19400000000000001"/>
    <x v="3"/>
    <x v="88"/>
    <x v="8"/>
    <x v="0"/>
  </r>
  <r>
    <x v="302"/>
    <x v="13"/>
    <x v="0"/>
    <n v="0"/>
    <x v="0"/>
    <x v="1"/>
    <x v="0"/>
    <x v="6"/>
    <x v="6"/>
    <x v="0"/>
    <n v="0.1"/>
    <n v="0.1212"/>
    <n v="0.54"/>
    <n v="0.16420000000000001"/>
    <x v="3"/>
    <x v="34"/>
    <x v="36"/>
    <x v="0"/>
  </r>
  <r>
    <x v="303"/>
    <x v="13"/>
    <x v="0"/>
    <n v="0"/>
    <x v="0"/>
    <x v="2"/>
    <x v="0"/>
    <x v="6"/>
    <x v="6"/>
    <x v="0"/>
    <n v="0.1"/>
    <n v="0.1212"/>
    <n v="0.54"/>
    <n v="0.1343"/>
    <x v="3"/>
    <x v="4"/>
    <x v="4"/>
    <x v="0"/>
  </r>
  <r>
    <x v="304"/>
    <x v="13"/>
    <x v="0"/>
    <n v="0"/>
    <x v="0"/>
    <x v="3"/>
    <x v="0"/>
    <x v="6"/>
    <x v="6"/>
    <x v="0"/>
    <n v="0.1"/>
    <n v="0.13639999999999999"/>
    <n v="0.54"/>
    <n v="0.1045"/>
    <x v="3"/>
    <x v="4"/>
    <x v="4"/>
    <x v="0"/>
  </r>
  <r>
    <x v="305"/>
    <x v="13"/>
    <x v="0"/>
    <n v="0"/>
    <x v="0"/>
    <x v="5"/>
    <x v="0"/>
    <x v="6"/>
    <x v="6"/>
    <x v="0"/>
    <n v="0.1"/>
    <n v="0.13639999999999999"/>
    <n v="0.54"/>
    <n v="8.9599999999999999E-2"/>
    <x v="3"/>
    <x v="21"/>
    <x v="7"/>
    <x v="0"/>
  </r>
  <r>
    <x v="306"/>
    <x v="13"/>
    <x v="0"/>
    <n v="0"/>
    <x v="0"/>
    <x v="6"/>
    <x v="0"/>
    <x v="6"/>
    <x v="6"/>
    <x v="0"/>
    <n v="0.1"/>
    <n v="0.18179999999999999"/>
    <n v="0.54"/>
    <n v="0"/>
    <x v="3"/>
    <x v="19"/>
    <x v="22"/>
    <x v="0"/>
  </r>
  <r>
    <x v="307"/>
    <x v="13"/>
    <x v="0"/>
    <n v="0"/>
    <x v="0"/>
    <x v="7"/>
    <x v="0"/>
    <x v="6"/>
    <x v="6"/>
    <x v="0"/>
    <n v="0.1"/>
    <n v="0.1212"/>
    <n v="0.74"/>
    <n v="0.16420000000000001"/>
    <x v="3"/>
    <x v="14"/>
    <x v="27"/>
    <x v="0"/>
  </r>
  <r>
    <x v="308"/>
    <x v="13"/>
    <x v="0"/>
    <n v="0"/>
    <x v="0"/>
    <x v="8"/>
    <x v="0"/>
    <x v="6"/>
    <x v="6"/>
    <x v="0"/>
    <n v="0.12"/>
    <n v="0.16669999999999999"/>
    <n v="0.68"/>
    <n v="0"/>
    <x v="4"/>
    <x v="117"/>
    <x v="125"/>
    <x v="0"/>
  </r>
  <r>
    <x v="309"/>
    <x v="13"/>
    <x v="0"/>
    <n v="0"/>
    <x v="0"/>
    <x v="9"/>
    <x v="0"/>
    <x v="6"/>
    <x v="6"/>
    <x v="0"/>
    <n v="0.14000000000000001"/>
    <n v="0.1515"/>
    <n v="0.69"/>
    <n v="0.1343"/>
    <x v="3"/>
    <x v="118"/>
    <x v="126"/>
    <x v="0"/>
  </r>
  <r>
    <x v="310"/>
    <x v="13"/>
    <x v="0"/>
    <n v="0"/>
    <x v="0"/>
    <x v="10"/>
    <x v="0"/>
    <x v="6"/>
    <x v="6"/>
    <x v="0"/>
    <n v="0.18"/>
    <n v="0.18179999999999999"/>
    <n v="0.55000000000000004"/>
    <n v="0.19400000000000001"/>
    <x v="17"/>
    <x v="71"/>
    <x v="40"/>
    <x v="0"/>
  </r>
  <r>
    <x v="311"/>
    <x v="13"/>
    <x v="0"/>
    <n v="0"/>
    <x v="0"/>
    <x v="11"/>
    <x v="0"/>
    <x v="6"/>
    <x v="6"/>
    <x v="0"/>
    <n v="0.18"/>
    <n v="0.16669999999999999"/>
    <n v="0.51"/>
    <n v="0.28360000000000002"/>
    <x v="15"/>
    <x v="12"/>
    <x v="26"/>
    <x v="0"/>
  </r>
  <r>
    <x v="312"/>
    <x v="13"/>
    <x v="0"/>
    <n v="0"/>
    <x v="0"/>
    <x v="12"/>
    <x v="0"/>
    <x v="6"/>
    <x v="6"/>
    <x v="0"/>
    <n v="0.2"/>
    <n v="0.19700000000000001"/>
    <n v="0.44"/>
    <n v="0.25369999999999998"/>
    <x v="4"/>
    <x v="79"/>
    <x v="42"/>
    <x v="0"/>
  </r>
  <r>
    <x v="313"/>
    <x v="13"/>
    <x v="0"/>
    <n v="0"/>
    <x v="0"/>
    <x v="13"/>
    <x v="0"/>
    <x v="6"/>
    <x v="6"/>
    <x v="0"/>
    <n v="0.22"/>
    <n v="0.19700000000000001"/>
    <n v="0.37"/>
    <n v="0.3881"/>
    <x v="17"/>
    <x v="26"/>
    <x v="43"/>
    <x v="0"/>
  </r>
  <r>
    <x v="314"/>
    <x v="13"/>
    <x v="0"/>
    <n v="0"/>
    <x v="0"/>
    <x v="14"/>
    <x v="0"/>
    <x v="6"/>
    <x v="6"/>
    <x v="0"/>
    <n v="0.22"/>
    <n v="0.21210000000000001"/>
    <n v="0.41"/>
    <n v="0.28360000000000002"/>
    <x v="2"/>
    <x v="79"/>
    <x v="37"/>
    <x v="0"/>
  </r>
  <r>
    <x v="315"/>
    <x v="13"/>
    <x v="0"/>
    <n v="0"/>
    <x v="0"/>
    <x v="15"/>
    <x v="0"/>
    <x v="6"/>
    <x v="6"/>
    <x v="0"/>
    <n v="0.24"/>
    <n v="0.2424"/>
    <n v="0.38"/>
    <n v="0.16420000000000001"/>
    <x v="14"/>
    <x v="79"/>
    <x v="118"/>
    <x v="0"/>
  </r>
  <r>
    <x v="316"/>
    <x v="13"/>
    <x v="0"/>
    <n v="0"/>
    <x v="0"/>
    <x v="16"/>
    <x v="0"/>
    <x v="6"/>
    <x v="6"/>
    <x v="0"/>
    <n v="0.22"/>
    <n v="0.2424"/>
    <n v="0.41"/>
    <n v="0.1045"/>
    <x v="0"/>
    <x v="61"/>
    <x v="127"/>
    <x v="0"/>
  </r>
  <r>
    <x v="317"/>
    <x v="13"/>
    <x v="0"/>
    <n v="0"/>
    <x v="0"/>
    <x v="17"/>
    <x v="0"/>
    <x v="6"/>
    <x v="6"/>
    <x v="0"/>
    <n v="0.22"/>
    <n v="0.2273"/>
    <n v="0.41"/>
    <n v="0.16420000000000001"/>
    <x v="17"/>
    <x v="119"/>
    <x v="128"/>
    <x v="0"/>
  </r>
  <r>
    <x v="318"/>
    <x v="13"/>
    <x v="0"/>
    <n v="0"/>
    <x v="0"/>
    <x v="18"/>
    <x v="0"/>
    <x v="6"/>
    <x v="6"/>
    <x v="0"/>
    <n v="0.2"/>
    <n v="0.2576"/>
    <n v="0.47"/>
    <n v="0"/>
    <x v="2"/>
    <x v="120"/>
    <x v="119"/>
    <x v="0"/>
  </r>
  <r>
    <x v="319"/>
    <x v="13"/>
    <x v="0"/>
    <n v="0"/>
    <x v="0"/>
    <x v="19"/>
    <x v="0"/>
    <x v="6"/>
    <x v="6"/>
    <x v="0"/>
    <n v="0.16"/>
    <n v="0.19700000000000001"/>
    <n v="0.59"/>
    <n v="8.9599999999999999E-2"/>
    <x v="0"/>
    <x v="121"/>
    <x v="101"/>
    <x v="0"/>
  </r>
  <r>
    <x v="320"/>
    <x v="13"/>
    <x v="0"/>
    <n v="0"/>
    <x v="0"/>
    <x v="20"/>
    <x v="0"/>
    <x v="6"/>
    <x v="6"/>
    <x v="0"/>
    <n v="0.18"/>
    <n v="0.2424"/>
    <n v="0.59"/>
    <n v="0"/>
    <x v="3"/>
    <x v="56"/>
    <x v="118"/>
    <x v="0"/>
  </r>
  <r>
    <x v="321"/>
    <x v="13"/>
    <x v="0"/>
    <n v="0"/>
    <x v="0"/>
    <x v="21"/>
    <x v="0"/>
    <x v="6"/>
    <x v="6"/>
    <x v="0"/>
    <n v="0.16"/>
    <n v="0.2273"/>
    <n v="0.69"/>
    <n v="0"/>
    <x v="17"/>
    <x v="41"/>
    <x v="46"/>
    <x v="0"/>
  </r>
  <r>
    <x v="322"/>
    <x v="13"/>
    <x v="0"/>
    <n v="0"/>
    <x v="0"/>
    <x v="22"/>
    <x v="0"/>
    <x v="6"/>
    <x v="6"/>
    <x v="1"/>
    <n v="0.16"/>
    <n v="0.2273"/>
    <n v="0.69"/>
    <n v="0"/>
    <x v="4"/>
    <x v="60"/>
    <x v="9"/>
    <x v="1"/>
  </r>
  <r>
    <x v="323"/>
    <x v="13"/>
    <x v="0"/>
    <n v="0"/>
    <x v="0"/>
    <x v="23"/>
    <x v="0"/>
    <x v="6"/>
    <x v="6"/>
    <x v="1"/>
    <n v="0.18"/>
    <n v="0.2424"/>
    <n v="0.55000000000000004"/>
    <n v="0"/>
    <x v="5"/>
    <x v="16"/>
    <x v="110"/>
    <x v="1"/>
  </r>
  <r>
    <x v="324"/>
    <x v="14"/>
    <x v="0"/>
    <n v="0"/>
    <x v="0"/>
    <x v="0"/>
    <x v="0"/>
    <x v="0"/>
    <x v="0"/>
    <x v="0"/>
    <n v="0.18"/>
    <n v="0.2424"/>
    <n v="0.55000000000000004"/>
    <n v="0"/>
    <x v="0"/>
    <x v="18"/>
    <x v="20"/>
    <x v="0"/>
  </r>
  <r>
    <x v="325"/>
    <x v="14"/>
    <x v="0"/>
    <n v="0"/>
    <x v="0"/>
    <x v="1"/>
    <x v="0"/>
    <x v="0"/>
    <x v="0"/>
    <x v="1"/>
    <n v="0.16"/>
    <n v="0.19700000000000001"/>
    <n v="0.59"/>
    <n v="8.9599999999999999E-2"/>
    <x v="4"/>
    <x v="72"/>
    <x v="25"/>
    <x v="1"/>
  </r>
  <r>
    <x v="326"/>
    <x v="14"/>
    <x v="0"/>
    <n v="0"/>
    <x v="0"/>
    <x v="2"/>
    <x v="0"/>
    <x v="0"/>
    <x v="0"/>
    <x v="1"/>
    <n v="0.16"/>
    <n v="0.19700000000000001"/>
    <n v="0.59"/>
    <n v="8.9599999999999999E-2"/>
    <x v="3"/>
    <x v="98"/>
    <x v="47"/>
    <x v="1"/>
  </r>
  <r>
    <x v="327"/>
    <x v="14"/>
    <x v="0"/>
    <n v="0"/>
    <x v="0"/>
    <x v="3"/>
    <x v="0"/>
    <x v="0"/>
    <x v="0"/>
    <x v="1"/>
    <n v="0.16"/>
    <n v="0.2273"/>
    <n v="0.59"/>
    <n v="0"/>
    <x v="5"/>
    <x v="7"/>
    <x v="7"/>
    <x v="1"/>
  </r>
  <r>
    <x v="328"/>
    <x v="14"/>
    <x v="0"/>
    <n v="0"/>
    <x v="0"/>
    <x v="4"/>
    <x v="0"/>
    <x v="0"/>
    <x v="0"/>
    <x v="1"/>
    <n v="0.16"/>
    <n v="0.2273"/>
    <n v="0.59"/>
    <n v="0"/>
    <x v="3"/>
    <x v="34"/>
    <x v="36"/>
    <x v="1"/>
  </r>
  <r>
    <x v="329"/>
    <x v="14"/>
    <x v="0"/>
    <n v="0"/>
    <x v="0"/>
    <x v="5"/>
    <x v="0"/>
    <x v="0"/>
    <x v="0"/>
    <x v="0"/>
    <n v="0.16"/>
    <n v="0.2273"/>
    <n v="0.59"/>
    <n v="0"/>
    <x v="3"/>
    <x v="4"/>
    <x v="4"/>
    <x v="0"/>
  </r>
  <r>
    <x v="330"/>
    <x v="14"/>
    <x v="0"/>
    <n v="0"/>
    <x v="0"/>
    <x v="6"/>
    <x v="0"/>
    <x v="0"/>
    <x v="0"/>
    <x v="0"/>
    <n v="0.14000000000000001"/>
    <n v="0.16669999999999999"/>
    <n v="0.63"/>
    <n v="0.1045"/>
    <x v="5"/>
    <x v="6"/>
    <x v="6"/>
    <x v="0"/>
  </r>
  <r>
    <x v="331"/>
    <x v="14"/>
    <x v="0"/>
    <n v="0"/>
    <x v="0"/>
    <x v="7"/>
    <x v="0"/>
    <x v="0"/>
    <x v="0"/>
    <x v="0"/>
    <n v="0.14000000000000001"/>
    <n v="0.21210000000000001"/>
    <n v="0.63"/>
    <n v="0"/>
    <x v="5"/>
    <x v="33"/>
    <x v="98"/>
    <x v="0"/>
  </r>
  <r>
    <x v="332"/>
    <x v="14"/>
    <x v="0"/>
    <n v="0"/>
    <x v="0"/>
    <x v="8"/>
    <x v="0"/>
    <x v="0"/>
    <x v="0"/>
    <x v="0"/>
    <n v="0.14000000000000001"/>
    <n v="0.1515"/>
    <n v="0.63"/>
    <n v="0.1343"/>
    <x v="5"/>
    <x v="97"/>
    <x v="84"/>
    <x v="0"/>
  </r>
  <r>
    <x v="333"/>
    <x v="14"/>
    <x v="0"/>
    <n v="0"/>
    <x v="0"/>
    <x v="9"/>
    <x v="0"/>
    <x v="0"/>
    <x v="0"/>
    <x v="0"/>
    <n v="0.16"/>
    <n v="0.18179999999999999"/>
    <n v="0.64"/>
    <n v="0.1343"/>
    <x v="4"/>
    <x v="17"/>
    <x v="63"/>
    <x v="0"/>
  </r>
  <r>
    <x v="334"/>
    <x v="14"/>
    <x v="0"/>
    <n v="0"/>
    <x v="0"/>
    <x v="10"/>
    <x v="0"/>
    <x v="0"/>
    <x v="0"/>
    <x v="0"/>
    <n v="0.18"/>
    <n v="0.19700000000000001"/>
    <n v="0.59"/>
    <n v="0.16420000000000001"/>
    <x v="4"/>
    <x v="77"/>
    <x v="29"/>
    <x v="0"/>
  </r>
  <r>
    <x v="335"/>
    <x v="14"/>
    <x v="0"/>
    <n v="0"/>
    <x v="0"/>
    <x v="11"/>
    <x v="0"/>
    <x v="0"/>
    <x v="0"/>
    <x v="0"/>
    <n v="0.2"/>
    <n v="0.19700000000000001"/>
    <n v="0.55000000000000004"/>
    <n v="0.22389999999999999"/>
    <x v="25"/>
    <x v="25"/>
    <x v="44"/>
    <x v="0"/>
  </r>
  <r>
    <x v="336"/>
    <x v="14"/>
    <x v="0"/>
    <n v="0"/>
    <x v="0"/>
    <x v="12"/>
    <x v="0"/>
    <x v="0"/>
    <x v="0"/>
    <x v="0"/>
    <n v="0.24"/>
    <n v="0.2273"/>
    <n v="0.48"/>
    <n v="0.22389999999999999"/>
    <x v="13"/>
    <x v="64"/>
    <x v="70"/>
    <x v="0"/>
  </r>
  <r>
    <x v="337"/>
    <x v="14"/>
    <x v="0"/>
    <n v="0"/>
    <x v="0"/>
    <x v="13"/>
    <x v="0"/>
    <x v="0"/>
    <x v="0"/>
    <x v="0"/>
    <n v="0.28000000000000003"/>
    <n v="0.2576"/>
    <n v="0.38"/>
    <n v="0.29849999999999999"/>
    <x v="27"/>
    <x v="122"/>
    <x v="129"/>
    <x v="0"/>
  </r>
  <r>
    <x v="338"/>
    <x v="14"/>
    <x v="0"/>
    <n v="0"/>
    <x v="0"/>
    <x v="14"/>
    <x v="0"/>
    <x v="0"/>
    <x v="0"/>
    <x v="0"/>
    <n v="0.3"/>
    <n v="0.28789999999999999"/>
    <n v="0.39"/>
    <n v="0.28360000000000002"/>
    <x v="7"/>
    <x v="50"/>
    <x v="130"/>
    <x v="0"/>
  </r>
  <r>
    <x v="339"/>
    <x v="14"/>
    <x v="0"/>
    <n v="0"/>
    <x v="0"/>
    <x v="15"/>
    <x v="0"/>
    <x v="0"/>
    <x v="0"/>
    <x v="1"/>
    <n v="0.32"/>
    <n v="0.31819999999999998"/>
    <n v="0.36"/>
    <n v="0.19400000000000001"/>
    <x v="27"/>
    <x v="123"/>
    <x v="131"/>
    <x v="1"/>
  </r>
  <r>
    <x v="340"/>
    <x v="14"/>
    <x v="0"/>
    <n v="0"/>
    <x v="0"/>
    <x v="16"/>
    <x v="0"/>
    <x v="0"/>
    <x v="0"/>
    <x v="1"/>
    <n v="0.34"/>
    <n v="0.33329999999999999"/>
    <n v="0.34"/>
    <n v="0.19400000000000001"/>
    <x v="28"/>
    <x v="73"/>
    <x v="116"/>
    <x v="1"/>
  </r>
  <r>
    <x v="341"/>
    <x v="14"/>
    <x v="0"/>
    <n v="0"/>
    <x v="0"/>
    <x v="17"/>
    <x v="0"/>
    <x v="0"/>
    <x v="0"/>
    <x v="1"/>
    <n v="0.32"/>
    <n v="0.30299999999999999"/>
    <n v="0.36"/>
    <n v="0.28360000000000002"/>
    <x v="8"/>
    <x v="25"/>
    <x v="56"/>
    <x v="1"/>
  </r>
  <r>
    <x v="342"/>
    <x v="14"/>
    <x v="0"/>
    <n v="0"/>
    <x v="0"/>
    <x v="18"/>
    <x v="0"/>
    <x v="0"/>
    <x v="0"/>
    <x v="1"/>
    <n v="0.3"/>
    <n v="0.28789999999999999"/>
    <n v="0.45"/>
    <n v="0.25369999999999998"/>
    <x v="13"/>
    <x v="94"/>
    <x v="11"/>
    <x v="1"/>
  </r>
  <r>
    <x v="343"/>
    <x v="14"/>
    <x v="0"/>
    <n v="0"/>
    <x v="0"/>
    <x v="19"/>
    <x v="0"/>
    <x v="0"/>
    <x v="0"/>
    <x v="1"/>
    <n v="0.32"/>
    <n v="0.30299999999999999"/>
    <n v="0.39"/>
    <n v="0.25369999999999998"/>
    <x v="24"/>
    <x v="91"/>
    <x v="30"/>
    <x v="1"/>
  </r>
  <r>
    <x v="344"/>
    <x v="14"/>
    <x v="0"/>
    <n v="0"/>
    <x v="0"/>
    <x v="20"/>
    <x v="0"/>
    <x v="0"/>
    <x v="0"/>
    <x v="1"/>
    <n v="0.32"/>
    <n v="0.30299999999999999"/>
    <n v="0.39"/>
    <n v="0.25369999999999998"/>
    <x v="15"/>
    <x v="96"/>
    <x v="102"/>
    <x v="1"/>
  </r>
  <r>
    <x v="345"/>
    <x v="14"/>
    <x v="0"/>
    <n v="0"/>
    <x v="0"/>
    <x v="21"/>
    <x v="0"/>
    <x v="0"/>
    <x v="0"/>
    <x v="1"/>
    <n v="0.32"/>
    <n v="0.30299999999999999"/>
    <n v="0.39"/>
    <n v="0.22389999999999999"/>
    <x v="15"/>
    <x v="82"/>
    <x v="52"/>
    <x v="1"/>
  </r>
  <r>
    <x v="346"/>
    <x v="14"/>
    <x v="0"/>
    <n v="0"/>
    <x v="0"/>
    <x v="22"/>
    <x v="0"/>
    <x v="0"/>
    <x v="0"/>
    <x v="1"/>
    <n v="0.3"/>
    <n v="0.31819999999999998"/>
    <n v="0.42"/>
    <n v="0.1045"/>
    <x v="3"/>
    <x v="16"/>
    <x v="132"/>
    <x v="1"/>
  </r>
  <r>
    <x v="347"/>
    <x v="14"/>
    <x v="0"/>
    <n v="0"/>
    <x v="0"/>
    <x v="23"/>
    <x v="0"/>
    <x v="0"/>
    <x v="0"/>
    <x v="0"/>
    <n v="0.3"/>
    <n v="0.28789999999999999"/>
    <n v="0.45"/>
    <n v="0.28360000000000002"/>
    <x v="2"/>
    <x v="87"/>
    <x v="40"/>
    <x v="0"/>
  </r>
  <r>
    <x v="348"/>
    <x v="15"/>
    <x v="0"/>
    <n v="0"/>
    <x v="0"/>
    <x v="0"/>
    <x v="0"/>
    <x v="1"/>
    <x v="1"/>
    <x v="0"/>
    <n v="0.26"/>
    <n v="0.30299999999999999"/>
    <n v="0.56000000000000005"/>
    <n v="0"/>
    <x v="15"/>
    <x v="39"/>
    <x v="21"/>
    <x v="0"/>
  </r>
  <r>
    <x v="349"/>
    <x v="15"/>
    <x v="0"/>
    <n v="0"/>
    <x v="0"/>
    <x v="1"/>
    <x v="0"/>
    <x v="1"/>
    <x v="1"/>
    <x v="0"/>
    <n v="0.26"/>
    <n v="0.2727"/>
    <n v="0.56000000000000005"/>
    <n v="0.1343"/>
    <x v="17"/>
    <x v="23"/>
    <x v="84"/>
    <x v="0"/>
  </r>
  <r>
    <x v="350"/>
    <x v="15"/>
    <x v="0"/>
    <n v="0"/>
    <x v="0"/>
    <x v="2"/>
    <x v="0"/>
    <x v="1"/>
    <x v="1"/>
    <x v="0"/>
    <n v="0.26"/>
    <n v="0.28789999999999999"/>
    <n v="0.56000000000000005"/>
    <n v="8.9599999999999999E-2"/>
    <x v="0"/>
    <x v="0"/>
    <x v="0"/>
    <x v="0"/>
  </r>
  <r>
    <x v="351"/>
    <x v="15"/>
    <x v="0"/>
    <n v="0"/>
    <x v="0"/>
    <x v="3"/>
    <x v="0"/>
    <x v="1"/>
    <x v="1"/>
    <x v="0"/>
    <n v="0.22"/>
    <n v="0.2727"/>
    <n v="0.69"/>
    <n v="0"/>
    <x v="14"/>
    <x v="8"/>
    <x v="93"/>
    <x v="0"/>
  </r>
  <r>
    <x v="352"/>
    <x v="15"/>
    <x v="0"/>
    <n v="0"/>
    <x v="0"/>
    <x v="4"/>
    <x v="0"/>
    <x v="1"/>
    <x v="1"/>
    <x v="0"/>
    <n v="0.26"/>
    <n v="0.2576"/>
    <n v="0.56000000000000005"/>
    <n v="0.16420000000000001"/>
    <x v="3"/>
    <x v="4"/>
    <x v="4"/>
    <x v="0"/>
  </r>
  <r>
    <x v="353"/>
    <x v="15"/>
    <x v="0"/>
    <n v="0"/>
    <x v="0"/>
    <x v="5"/>
    <x v="0"/>
    <x v="1"/>
    <x v="1"/>
    <x v="1"/>
    <n v="0.26"/>
    <n v="0.2576"/>
    <n v="0.56000000000000005"/>
    <n v="0.16420000000000001"/>
    <x v="5"/>
    <x v="4"/>
    <x v="5"/>
    <x v="1"/>
  </r>
  <r>
    <x v="354"/>
    <x v="15"/>
    <x v="0"/>
    <n v="0"/>
    <x v="0"/>
    <x v="6"/>
    <x v="0"/>
    <x v="1"/>
    <x v="1"/>
    <x v="1"/>
    <n v="0.26"/>
    <n v="0.2576"/>
    <n v="0.56000000000000005"/>
    <n v="0.16420000000000001"/>
    <x v="3"/>
    <x v="4"/>
    <x v="4"/>
    <x v="1"/>
  </r>
  <r>
    <x v="355"/>
    <x v="15"/>
    <x v="0"/>
    <n v="0"/>
    <x v="0"/>
    <x v="7"/>
    <x v="0"/>
    <x v="1"/>
    <x v="1"/>
    <x v="1"/>
    <n v="0.24"/>
    <n v="0.21210000000000001"/>
    <n v="0.56000000000000005"/>
    <n v="0.29849999999999999"/>
    <x v="3"/>
    <x v="35"/>
    <x v="6"/>
    <x v="1"/>
  </r>
  <r>
    <x v="356"/>
    <x v="15"/>
    <x v="0"/>
    <n v="0"/>
    <x v="0"/>
    <x v="8"/>
    <x v="0"/>
    <x v="1"/>
    <x v="1"/>
    <x v="0"/>
    <n v="0.22"/>
    <n v="0.21210000000000001"/>
    <n v="0.55000000000000004"/>
    <n v="0.28360000000000002"/>
    <x v="3"/>
    <x v="72"/>
    <x v="109"/>
    <x v="0"/>
  </r>
  <r>
    <x v="357"/>
    <x v="15"/>
    <x v="0"/>
    <n v="0"/>
    <x v="0"/>
    <x v="9"/>
    <x v="0"/>
    <x v="1"/>
    <x v="1"/>
    <x v="0"/>
    <n v="0.22"/>
    <n v="0.21210000000000001"/>
    <n v="0.51"/>
    <n v="0.25369999999999998"/>
    <x v="0"/>
    <x v="31"/>
    <x v="2"/>
    <x v="0"/>
  </r>
  <r>
    <x v="358"/>
    <x v="15"/>
    <x v="0"/>
    <n v="0"/>
    <x v="0"/>
    <x v="10"/>
    <x v="0"/>
    <x v="1"/>
    <x v="1"/>
    <x v="0"/>
    <n v="0.22"/>
    <n v="0.21210000000000001"/>
    <n v="0.51"/>
    <n v="0.28360000000000002"/>
    <x v="1"/>
    <x v="13"/>
    <x v="67"/>
    <x v="0"/>
  </r>
  <r>
    <x v="359"/>
    <x v="15"/>
    <x v="0"/>
    <n v="0"/>
    <x v="0"/>
    <x v="11"/>
    <x v="0"/>
    <x v="1"/>
    <x v="1"/>
    <x v="0"/>
    <n v="0.24"/>
    <n v="0.2273"/>
    <n v="0.44"/>
    <n v="0.25369999999999998"/>
    <x v="29"/>
    <x v="14"/>
    <x v="15"/>
    <x v="0"/>
  </r>
  <r>
    <x v="360"/>
    <x v="15"/>
    <x v="0"/>
    <n v="0"/>
    <x v="0"/>
    <x v="12"/>
    <x v="0"/>
    <x v="1"/>
    <x v="1"/>
    <x v="0"/>
    <n v="0.24"/>
    <n v="0.21210000000000001"/>
    <n v="0.41"/>
    <n v="0.28360000000000002"/>
    <x v="8"/>
    <x v="102"/>
    <x v="133"/>
    <x v="0"/>
  </r>
  <r>
    <x v="361"/>
    <x v="15"/>
    <x v="0"/>
    <n v="0"/>
    <x v="0"/>
    <x v="13"/>
    <x v="0"/>
    <x v="1"/>
    <x v="1"/>
    <x v="0"/>
    <n v="0.26"/>
    <n v="0.2273"/>
    <n v="0.35"/>
    <n v="0.29849999999999999"/>
    <x v="29"/>
    <x v="73"/>
    <x v="130"/>
    <x v="0"/>
  </r>
  <r>
    <x v="362"/>
    <x v="15"/>
    <x v="0"/>
    <n v="0"/>
    <x v="0"/>
    <x v="14"/>
    <x v="0"/>
    <x v="1"/>
    <x v="1"/>
    <x v="0"/>
    <n v="0.28000000000000003"/>
    <n v="0.2727"/>
    <n v="0.36"/>
    <n v="0.25369999999999998"/>
    <x v="30"/>
    <x v="94"/>
    <x v="134"/>
    <x v="0"/>
  </r>
  <r>
    <x v="363"/>
    <x v="15"/>
    <x v="0"/>
    <n v="0"/>
    <x v="0"/>
    <x v="15"/>
    <x v="0"/>
    <x v="1"/>
    <x v="1"/>
    <x v="0"/>
    <n v="0.26"/>
    <n v="0.2424"/>
    <n v="0.38"/>
    <n v="0.25369999999999998"/>
    <x v="10"/>
    <x v="78"/>
    <x v="135"/>
    <x v="0"/>
  </r>
  <r>
    <x v="364"/>
    <x v="15"/>
    <x v="0"/>
    <n v="0"/>
    <x v="0"/>
    <x v="16"/>
    <x v="0"/>
    <x v="1"/>
    <x v="1"/>
    <x v="0"/>
    <n v="0.24"/>
    <n v="0.2273"/>
    <n v="0.38"/>
    <n v="0.22389999999999999"/>
    <x v="30"/>
    <x v="99"/>
    <x v="111"/>
    <x v="0"/>
  </r>
  <r>
    <x v="365"/>
    <x v="15"/>
    <x v="0"/>
    <n v="0"/>
    <x v="0"/>
    <x v="17"/>
    <x v="0"/>
    <x v="1"/>
    <x v="1"/>
    <x v="0"/>
    <n v="0.22"/>
    <n v="0.21210000000000001"/>
    <n v="0.37"/>
    <n v="0.25369999999999998"/>
    <x v="29"/>
    <x v="70"/>
    <x v="136"/>
    <x v="0"/>
  </r>
  <r>
    <x v="366"/>
    <x v="15"/>
    <x v="0"/>
    <n v="0"/>
    <x v="0"/>
    <x v="18"/>
    <x v="0"/>
    <x v="1"/>
    <x v="1"/>
    <x v="0"/>
    <n v="0.2"/>
    <n v="0.21210000000000001"/>
    <n v="0.4"/>
    <n v="0.16420000000000001"/>
    <x v="16"/>
    <x v="90"/>
    <x v="16"/>
    <x v="0"/>
  </r>
  <r>
    <x v="367"/>
    <x v="15"/>
    <x v="0"/>
    <n v="0"/>
    <x v="0"/>
    <x v="19"/>
    <x v="0"/>
    <x v="1"/>
    <x v="1"/>
    <x v="0"/>
    <n v="0.18"/>
    <n v="0.19700000000000001"/>
    <n v="0.47"/>
    <n v="0.1343"/>
    <x v="24"/>
    <x v="12"/>
    <x v="42"/>
    <x v="0"/>
  </r>
  <r>
    <x v="368"/>
    <x v="15"/>
    <x v="0"/>
    <n v="0"/>
    <x v="0"/>
    <x v="20"/>
    <x v="0"/>
    <x v="1"/>
    <x v="1"/>
    <x v="0"/>
    <n v="0.18"/>
    <n v="0.19700000000000001"/>
    <n v="0.47"/>
    <n v="0.16420000000000001"/>
    <x v="18"/>
    <x v="54"/>
    <x v="52"/>
    <x v="0"/>
  </r>
  <r>
    <x v="369"/>
    <x v="15"/>
    <x v="0"/>
    <n v="0"/>
    <x v="0"/>
    <x v="21"/>
    <x v="0"/>
    <x v="1"/>
    <x v="1"/>
    <x v="0"/>
    <n v="0.18"/>
    <n v="0.19700000000000001"/>
    <n v="0.51"/>
    <n v="0.16420000000000001"/>
    <x v="15"/>
    <x v="97"/>
    <x v="20"/>
    <x v="0"/>
  </r>
  <r>
    <x v="370"/>
    <x v="15"/>
    <x v="0"/>
    <n v="0"/>
    <x v="0"/>
    <x v="22"/>
    <x v="0"/>
    <x v="1"/>
    <x v="1"/>
    <x v="1"/>
    <n v="0.2"/>
    <n v="0.21210000000000001"/>
    <n v="0.49"/>
    <n v="0.1343"/>
    <x v="4"/>
    <x v="23"/>
    <x v="137"/>
    <x v="1"/>
  </r>
  <r>
    <x v="371"/>
    <x v="15"/>
    <x v="0"/>
    <n v="0"/>
    <x v="0"/>
    <x v="23"/>
    <x v="0"/>
    <x v="1"/>
    <x v="1"/>
    <x v="1"/>
    <n v="0.2"/>
    <n v="0.2273"/>
    <n v="0.4"/>
    <n v="0.1045"/>
    <x v="3"/>
    <x v="72"/>
    <x v="109"/>
    <x v="1"/>
  </r>
  <r>
    <x v="372"/>
    <x v="16"/>
    <x v="0"/>
    <n v="0"/>
    <x v="0"/>
    <x v="0"/>
    <x v="1"/>
    <x v="2"/>
    <x v="2"/>
    <x v="1"/>
    <n v="0.2"/>
    <n v="0.19700000000000001"/>
    <n v="0.47"/>
    <n v="0.22389999999999999"/>
    <x v="5"/>
    <x v="20"/>
    <x v="22"/>
    <x v="1"/>
  </r>
  <r>
    <x v="373"/>
    <x v="16"/>
    <x v="0"/>
    <n v="0"/>
    <x v="0"/>
    <x v="1"/>
    <x v="1"/>
    <x v="2"/>
    <x v="2"/>
    <x v="1"/>
    <n v="0.2"/>
    <n v="0.19700000000000001"/>
    <n v="0.44"/>
    <n v="0.19400000000000001"/>
    <x v="5"/>
    <x v="89"/>
    <x v="0"/>
    <x v="1"/>
  </r>
  <r>
    <x v="374"/>
    <x v="16"/>
    <x v="0"/>
    <n v="0"/>
    <x v="0"/>
    <x v="2"/>
    <x v="1"/>
    <x v="2"/>
    <x v="2"/>
    <x v="1"/>
    <n v="0.18"/>
    <n v="0.16669999999999999"/>
    <n v="0.43"/>
    <n v="0.25369999999999998"/>
    <x v="3"/>
    <x v="21"/>
    <x v="7"/>
    <x v="1"/>
  </r>
  <r>
    <x v="375"/>
    <x v="16"/>
    <x v="0"/>
    <n v="0"/>
    <x v="0"/>
    <x v="3"/>
    <x v="1"/>
    <x v="2"/>
    <x v="2"/>
    <x v="1"/>
    <n v="0.18"/>
    <n v="0.18179999999999999"/>
    <n v="0.43"/>
    <n v="0.19400000000000001"/>
    <x v="3"/>
    <x v="6"/>
    <x v="5"/>
    <x v="1"/>
  </r>
  <r>
    <x v="376"/>
    <x v="16"/>
    <x v="0"/>
    <n v="0"/>
    <x v="0"/>
    <x v="4"/>
    <x v="1"/>
    <x v="2"/>
    <x v="2"/>
    <x v="1"/>
    <n v="0.18"/>
    <n v="0.19700000000000001"/>
    <n v="0.43"/>
    <n v="0.1343"/>
    <x v="5"/>
    <x v="6"/>
    <x v="6"/>
    <x v="1"/>
  </r>
  <r>
    <x v="377"/>
    <x v="16"/>
    <x v="0"/>
    <n v="0"/>
    <x v="0"/>
    <x v="5"/>
    <x v="1"/>
    <x v="2"/>
    <x v="2"/>
    <x v="1"/>
    <n v="0.18"/>
    <n v="0.19700000000000001"/>
    <n v="0.43"/>
    <n v="0.16420000000000001"/>
    <x v="3"/>
    <x v="4"/>
    <x v="4"/>
    <x v="1"/>
  </r>
  <r>
    <x v="378"/>
    <x v="16"/>
    <x v="0"/>
    <n v="0"/>
    <x v="0"/>
    <x v="6"/>
    <x v="1"/>
    <x v="2"/>
    <x v="2"/>
    <x v="1"/>
    <n v="0.18"/>
    <n v="0.18179999999999999"/>
    <n v="0.43"/>
    <n v="0.19400000000000001"/>
    <x v="3"/>
    <x v="34"/>
    <x v="36"/>
    <x v="1"/>
  </r>
  <r>
    <x v="379"/>
    <x v="16"/>
    <x v="0"/>
    <n v="0"/>
    <x v="0"/>
    <x v="7"/>
    <x v="1"/>
    <x v="2"/>
    <x v="2"/>
    <x v="1"/>
    <n v="0.16"/>
    <n v="0.18179999999999999"/>
    <n v="0.5"/>
    <n v="0.1343"/>
    <x v="17"/>
    <x v="33"/>
    <x v="3"/>
    <x v="1"/>
  </r>
  <r>
    <x v="380"/>
    <x v="16"/>
    <x v="0"/>
    <n v="0"/>
    <x v="0"/>
    <x v="8"/>
    <x v="1"/>
    <x v="2"/>
    <x v="2"/>
    <x v="1"/>
    <n v="0.16"/>
    <n v="0.1515"/>
    <n v="0.47"/>
    <n v="0.22389999999999999"/>
    <x v="0"/>
    <x v="10"/>
    <x v="63"/>
    <x v="1"/>
  </r>
  <r>
    <x v="381"/>
    <x v="16"/>
    <x v="0"/>
    <n v="0"/>
    <x v="0"/>
    <x v="9"/>
    <x v="1"/>
    <x v="2"/>
    <x v="2"/>
    <x v="1"/>
    <n v="0.16"/>
    <n v="0.1515"/>
    <n v="0.47"/>
    <n v="0.22389999999999999"/>
    <x v="1"/>
    <x v="87"/>
    <x v="105"/>
    <x v="1"/>
  </r>
  <r>
    <x v="382"/>
    <x v="16"/>
    <x v="0"/>
    <n v="0"/>
    <x v="0"/>
    <x v="10"/>
    <x v="1"/>
    <x v="2"/>
    <x v="2"/>
    <x v="1"/>
    <n v="0.16"/>
    <n v="0.1515"/>
    <n v="0.5"/>
    <n v="0.25369999999999998"/>
    <x v="18"/>
    <x v="54"/>
    <x v="52"/>
    <x v="1"/>
  </r>
  <r>
    <x v="383"/>
    <x v="16"/>
    <x v="0"/>
    <n v="0"/>
    <x v="0"/>
    <x v="11"/>
    <x v="1"/>
    <x v="2"/>
    <x v="2"/>
    <x v="1"/>
    <n v="0.16"/>
    <n v="0.1515"/>
    <n v="0.55000000000000004"/>
    <n v="0.19400000000000001"/>
    <x v="14"/>
    <x v="11"/>
    <x v="37"/>
    <x v="1"/>
  </r>
  <r>
    <x v="384"/>
    <x v="16"/>
    <x v="0"/>
    <n v="0"/>
    <x v="0"/>
    <x v="12"/>
    <x v="1"/>
    <x v="2"/>
    <x v="2"/>
    <x v="1"/>
    <n v="0.18"/>
    <n v="0.19700000000000001"/>
    <n v="0.47"/>
    <n v="0.1343"/>
    <x v="22"/>
    <x v="14"/>
    <x v="138"/>
    <x v="1"/>
  </r>
  <r>
    <x v="385"/>
    <x v="16"/>
    <x v="0"/>
    <n v="0"/>
    <x v="0"/>
    <x v="13"/>
    <x v="1"/>
    <x v="2"/>
    <x v="2"/>
    <x v="1"/>
    <n v="0.18"/>
    <n v="0.19700000000000001"/>
    <n v="0.47"/>
    <n v="0.1343"/>
    <x v="23"/>
    <x v="122"/>
    <x v="15"/>
    <x v="1"/>
  </r>
  <r>
    <x v="386"/>
    <x v="16"/>
    <x v="0"/>
    <n v="0"/>
    <x v="0"/>
    <x v="14"/>
    <x v="1"/>
    <x v="2"/>
    <x v="2"/>
    <x v="1"/>
    <n v="0.18"/>
    <n v="0.21210000000000001"/>
    <n v="0.43"/>
    <n v="0.1045"/>
    <x v="6"/>
    <x v="64"/>
    <x v="80"/>
    <x v="1"/>
  </r>
  <r>
    <x v="387"/>
    <x v="16"/>
    <x v="0"/>
    <n v="0"/>
    <x v="0"/>
    <x v="15"/>
    <x v="1"/>
    <x v="2"/>
    <x v="2"/>
    <x v="1"/>
    <n v="0.2"/>
    <n v="0.21210000000000001"/>
    <n v="0.47"/>
    <n v="0.16420000000000001"/>
    <x v="27"/>
    <x v="109"/>
    <x v="15"/>
    <x v="1"/>
  </r>
  <r>
    <x v="388"/>
    <x v="16"/>
    <x v="0"/>
    <n v="0"/>
    <x v="0"/>
    <x v="16"/>
    <x v="1"/>
    <x v="2"/>
    <x v="2"/>
    <x v="1"/>
    <n v="0.2"/>
    <n v="0.21210000000000001"/>
    <n v="0.47"/>
    <n v="0.16420000000000001"/>
    <x v="15"/>
    <x v="83"/>
    <x v="100"/>
    <x v="1"/>
  </r>
  <r>
    <x v="389"/>
    <x v="16"/>
    <x v="0"/>
    <n v="0"/>
    <x v="0"/>
    <x v="17"/>
    <x v="1"/>
    <x v="2"/>
    <x v="2"/>
    <x v="0"/>
    <n v="0.2"/>
    <n v="0.19700000000000001"/>
    <n v="0.51"/>
    <n v="0.19400000000000001"/>
    <x v="17"/>
    <x v="28"/>
    <x v="68"/>
    <x v="0"/>
  </r>
  <r>
    <x v="390"/>
    <x v="16"/>
    <x v="0"/>
    <n v="0"/>
    <x v="0"/>
    <x v="18"/>
    <x v="1"/>
    <x v="2"/>
    <x v="2"/>
    <x v="1"/>
    <n v="0.18"/>
    <n v="0.16669999999999999"/>
    <n v="0.55000000000000004"/>
    <n v="0.25369999999999998"/>
    <x v="18"/>
    <x v="66"/>
    <x v="101"/>
    <x v="1"/>
  </r>
  <r>
    <x v="391"/>
    <x v="16"/>
    <x v="0"/>
    <n v="0"/>
    <x v="0"/>
    <x v="19"/>
    <x v="1"/>
    <x v="2"/>
    <x v="2"/>
    <x v="2"/>
    <n v="0.18"/>
    <n v="0.18179999999999999"/>
    <n v="0.59"/>
    <n v="0.19400000000000001"/>
    <x v="4"/>
    <x v="29"/>
    <x v="122"/>
    <x v="2"/>
  </r>
  <r>
    <x v="392"/>
    <x v="16"/>
    <x v="0"/>
    <n v="0"/>
    <x v="0"/>
    <x v="20"/>
    <x v="1"/>
    <x v="2"/>
    <x v="2"/>
    <x v="2"/>
    <n v="0.16"/>
    <n v="0.1515"/>
    <n v="0.8"/>
    <n v="0.19400000000000001"/>
    <x v="17"/>
    <x v="31"/>
    <x v="63"/>
    <x v="2"/>
  </r>
  <r>
    <x v="393"/>
    <x v="16"/>
    <x v="0"/>
    <n v="0"/>
    <x v="0"/>
    <x v="21"/>
    <x v="1"/>
    <x v="2"/>
    <x v="2"/>
    <x v="2"/>
    <n v="0.16"/>
    <n v="0.1515"/>
    <n v="0.8"/>
    <n v="0.19400000000000001"/>
    <x v="0"/>
    <x v="9"/>
    <x v="110"/>
    <x v="2"/>
  </r>
  <r>
    <x v="394"/>
    <x v="16"/>
    <x v="0"/>
    <n v="0"/>
    <x v="0"/>
    <x v="22"/>
    <x v="1"/>
    <x v="2"/>
    <x v="2"/>
    <x v="2"/>
    <n v="0.14000000000000001"/>
    <n v="0.1212"/>
    <n v="0.93"/>
    <n v="0.25369999999999998"/>
    <x v="3"/>
    <x v="0"/>
    <x v="3"/>
    <x v="2"/>
  </r>
  <r>
    <x v="395"/>
    <x v="16"/>
    <x v="0"/>
    <n v="0"/>
    <x v="0"/>
    <x v="23"/>
    <x v="1"/>
    <x v="2"/>
    <x v="2"/>
    <x v="2"/>
    <n v="0.16"/>
    <n v="0.13639999999999999"/>
    <n v="0.86"/>
    <n v="0.28360000000000002"/>
    <x v="5"/>
    <x v="35"/>
    <x v="48"/>
    <x v="2"/>
  </r>
  <r>
    <x v="396"/>
    <x v="17"/>
    <x v="0"/>
    <n v="0"/>
    <x v="0"/>
    <x v="12"/>
    <x v="0"/>
    <x v="3"/>
    <x v="3"/>
    <x v="1"/>
    <n v="0.2"/>
    <n v="0.18179999999999999"/>
    <n v="0.86"/>
    <n v="0.32840000000000003"/>
    <x v="3"/>
    <x v="35"/>
    <x v="6"/>
    <x v="1"/>
  </r>
  <r>
    <x v="397"/>
    <x v="17"/>
    <x v="0"/>
    <n v="0"/>
    <x v="0"/>
    <x v="13"/>
    <x v="0"/>
    <x v="3"/>
    <x v="3"/>
    <x v="1"/>
    <n v="0.2"/>
    <n v="0.19700000000000001"/>
    <n v="0.86"/>
    <n v="0.22389999999999999"/>
    <x v="3"/>
    <x v="97"/>
    <x v="34"/>
    <x v="1"/>
  </r>
  <r>
    <x v="398"/>
    <x v="17"/>
    <x v="0"/>
    <n v="0"/>
    <x v="0"/>
    <x v="14"/>
    <x v="0"/>
    <x v="3"/>
    <x v="3"/>
    <x v="1"/>
    <n v="0.22"/>
    <n v="0.2273"/>
    <n v="0.8"/>
    <n v="0.16420000000000001"/>
    <x v="4"/>
    <x v="16"/>
    <x v="20"/>
    <x v="1"/>
  </r>
  <r>
    <x v="399"/>
    <x v="17"/>
    <x v="0"/>
    <n v="0"/>
    <x v="0"/>
    <x v="15"/>
    <x v="0"/>
    <x v="3"/>
    <x v="3"/>
    <x v="1"/>
    <n v="0.22"/>
    <n v="0.2273"/>
    <n v="0.87"/>
    <n v="0.16420000000000001"/>
    <x v="0"/>
    <x v="1"/>
    <x v="17"/>
    <x v="1"/>
  </r>
  <r>
    <x v="400"/>
    <x v="17"/>
    <x v="0"/>
    <n v="0"/>
    <x v="0"/>
    <x v="16"/>
    <x v="0"/>
    <x v="3"/>
    <x v="3"/>
    <x v="1"/>
    <n v="0.22"/>
    <n v="0.2273"/>
    <n v="0.87"/>
    <n v="0.19400000000000001"/>
    <x v="3"/>
    <x v="124"/>
    <x v="42"/>
    <x v="1"/>
  </r>
  <r>
    <x v="401"/>
    <x v="17"/>
    <x v="0"/>
    <n v="0"/>
    <x v="0"/>
    <x v="17"/>
    <x v="0"/>
    <x v="3"/>
    <x v="3"/>
    <x v="1"/>
    <n v="0.22"/>
    <n v="0.2273"/>
    <n v="0.82"/>
    <n v="0.19400000000000001"/>
    <x v="5"/>
    <x v="125"/>
    <x v="139"/>
    <x v="1"/>
  </r>
  <r>
    <x v="402"/>
    <x v="17"/>
    <x v="0"/>
    <n v="0"/>
    <x v="0"/>
    <x v="18"/>
    <x v="0"/>
    <x v="3"/>
    <x v="3"/>
    <x v="1"/>
    <n v="0.22"/>
    <n v="0.2273"/>
    <n v="0.8"/>
    <n v="0.16420000000000001"/>
    <x v="5"/>
    <x v="126"/>
    <x v="140"/>
    <x v="1"/>
  </r>
  <r>
    <x v="403"/>
    <x v="17"/>
    <x v="0"/>
    <n v="0"/>
    <x v="0"/>
    <x v="19"/>
    <x v="0"/>
    <x v="3"/>
    <x v="3"/>
    <x v="1"/>
    <n v="0.22"/>
    <n v="0.2273"/>
    <n v="0.8"/>
    <n v="0.1343"/>
    <x v="5"/>
    <x v="52"/>
    <x v="111"/>
    <x v="1"/>
  </r>
  <r>
    <x v="404"/>
    <x v="17"/>
    <x v="0"/>
    <n v="0"/>
    <x v="0"/>
    <x v="20"/>
    <x v="0"/>
    <x v="3"/>
    <x v="3"/>
    <x v="1"/>
    <n v="0.22"/>
    <n v="0.2727"/>
    <n v="0.87"/>
    <n v="0"/>
    <x v="3"/>
    <x v="93"/>
    <x v="56"/>
    <x v="1"/>
  </r>
  <r>
    <x v="405"/>
    <x v="17"/>
    <x v="0"/>
    <n v="0"/>
    <x v="0"/>
    <x v="21"/>
    <x v="0"/>
    <x v="3"/>
    <x v="3"/>
    <x v="1"/>
    <n v="0.22"/>
    <n v="0.2424"/>
    <n v="0.93"/>
    <n v="0.1045"/>
    <x v="3"/>
    <x v="40"/>
    <x v="102"/>
    <x v="1"/>
  </r>
  <r>
    <x v="406"/>
    <x v="17"/>
    <x v="0"/>
    <n v="0"/>
    <x v="0"/>
    <x v="22"/>
    <x v="0"/>
    <x v="3"/>
    <x v="3"/>
    <x v="1"/>
    <n v="0.22"/>
    <n v="0.2576"/>
    <n v="0.93"/>
    <n v="8.9599999999999999E-2"/>
    <x v="3"/>
    <x v="39"/>
    <x v="63"/>
    <x v="1"/>
  </r>
  <r>
    <x v="407"/>
    <x v="17"/>
    <x v="0"/>
    <n v="0"/>
    <x v="0"/>
    <x v="23"/>
    <x v="0"/>
    <x v="3"/>
    <x v="3"/>
    <x v="1"/>
    <n v="0.22"/>
    <n v="0.2727"/>
    <n v="0.93"/>
    <n v="0"/>
    <x v="5"/>
    <x v="23"/>
    <x v="25"/>
    <x v="1"/>
  </r>
  <r>
    <x v="408"/>
    <x v="18"/>
    <x v="0"/>
    <n v="0"/>
    <x v="0"/>
    <x v="0"/>
    <x v="0"/>
    <x v="4"/>
    <x v="4"/>
    <x v="1"/>
    <n v="0.22"/>
    <n v="0.2727"/>
    <n v="0.93"/>
    <n v="0"/>
    <x v="3"/>
    <x v="35"/>
    <x v="6"/>
    <x v="1"/>
  </r>
  <r>
    <x v="409"/>
    <x v="18"/>
    <x v="0"/>
    <n v="0"/>
    <x v="0"/>
    <x v="1"/>
    <x v="0"/>
    <x v="4"/>
    <x v="4"/>
    <x v="2"/>
    <n v="0.22"/>
    <n v="0.2273"/>
    <n v="0.93"/>
    <n v="0.1343"/>
    <x v="5"/>
    <x v="8"/>
    <x v="85"/>
    <x v="2"/>
  </r>
  <r>
    <x v="410"/>
    <x v="18"/>
    <x v="0"/>
    <n v="0"/>
    <x v="0"/>
    <x v="2"/>
    <x v="0"/>
    <x v="4"/>
    <x v="4"/>
    <x v="2"/>
    <n v="0.22"/>
    <n v="0.2273"/>
    <n v="0.93"/>
    <n v="0.1343"/>
    <x v="3"/>
    <x v="35"/>
    <x v="6"/>
    <x v="2"/>
  </r>
  <r>
    <x v="411"/>
    <x v="18"/>
    <x v="0"/>
    <n v="0"/>
    <x v="0"/>
    <x v="4"/>
    <x v="0"/>
    <x v="4"/>
    <x v="4"/>
    <x v="2"/>
    <n v="0.22"/>
    <n v="0.2273"/>
    <n v="0.93"/>
    <n v="0.1343"/>
    <x v="5"/>
    <x v="4"/>
    <x v="5"/>
    <x v="2"/>
  </r>
  <r>
    <x v="412"/>
    <x v="18"/>
    <x v="0"/>
    <n v="0"/>
    <x v="0"/>
    <x v="5"/>
    <x v="0"/>
    <x v="4"/>
    <x v="4"/>
    <x v="1"/>
    <n v="0.22"/>
    <n v="0.2576"/>
    <n v="0.93"/>
    <n v="8.9599999999999999E-2"/>
    <x v="3"/>
    <x v="7"/>
    <x v="85"/>
    <x v="1"/>
  </r>
  <r>
    <x v="413"/>
    <x v="18"/>
    <x v="0"/>
    <n v="0"/>
    <x v="0"/>
    <x v="6"/>
    <x v="0"/>
    <x v="4"/>
    <x v="4"/>
    <x v="1"/>
    <n v="0.22"/>
    <n v="0.2576"/>
    <n v="0.93"/>
    <n v="8.9599999999999999E-2"/>
    <x v="3"/>
    <x v="1"/>
    <x v="2"/>
    <x v="1"/>
  </r>
  <r>
    <x v="414"/>
    <x v="18"/>
    <x v="0"/>
    <n v="0"/>
    <x v="0"/>
    <x v="7"/>
    <x v="0"/>
    <x v="4"/>
    <x v="4"/>
    <x v="1"/>
    <n v="0.24"/>
    <n v="0.2576"/>
    <n v="0.92"/>
    <n v="0.1045"/>
    <x v="5"/>
    <x v="121"/>
    <x v="127"/>
    <x v="1"/>
  </r>
  <r>
    <x v="415"/>
    <x v="18"/>
    <x v="0"/>
    <n v="0"/>
    <x v="0"/>
    <x v="8"/>
    <x v="0"/>
    <x v="4"/>
    <x v="4"/>
    <x v="1"/>
    <n v="0.24"/>
    <n v="0.2576"/>
    <n v="0.93"/>
    <n v="0.1045"/>
    <x v="5"/>
    <x v="127"/>
    <x v="141"/>
    <x v="1"/>
  </r>
  <r>
    <x v="416"/>
    <x v="18"/>
    <x v="0"/>
    <n v="0"/>
    <x v="0"/>
    <x v="9"/>
    <x v="0"/>
    <x v="4"/>
    <x v="4"/>
    <x v="1"/>
    <n v="0.24"/>
    <n v="0.2576"/>
    <n v="0.93"/>
    <n v="0.1045"/>
    <x v="4"/>
    <x v="128"/>
    <x v="142"/>
    <x v="1"/>
  </r>
  <r>
    <x v="417"/>
    <x v="18"/>
    <x v="0"/>
    <n v="0"/>
    <x v="0"/>
    <x v="10"/>
    <x v="0"/>
    <x v="4"/>
    <x v="4"/>
    <x v="1"/>
    <n v="0.26"/>
    <n v="0.2727"/>
    <n v="0.93"/>
    <n v="0.1343"/>
    <x v="5"/>
    <x v="24"/>
    <x v="105"/>
    <x v="1"/>
  </r>
  <r>
    <x v="418"/>
    <x v="18"/>
    <x v="0"/>
    <n v="0"/>
    <x v="0"/>
    <x v="11"/>
    <x v="0"/>
    <x v="4"/>
    <x v="4"/>
    <x v="1"/>
    <n v="0.28000000000000003"/>
    <n v="0.30299999999999999"/>
    <n v="0.87"/>
    <n v="8.9599999999999999E-2"/>
    <x v="2"/>
    <x v="12"/>
    <x v="46"/>
    <x v="1"/>
  </r>
  <r>
    <x v="419"/>
    <x v="18"/>
    <x v="0"/>
    <n v="0"/>
    <x v="0"/>
    <x v="12"/>
    <x v="0"/>
    <x v="4"/>
    <x v="4"/>
    <x v="1"/>
    <n v="0.3"/>
    <n v="0.31819999999999998"/>
    <n v="0.81"/>
    <n v="8.9599999999999999E-2"/>
    <x v="2"/>
    <x v="65"/>
    <x v="27"/>
    <x v="1"/>
  </r>
  <r>
    <x v="420"/>
    <x v="18"/>
    <x v="0"/>
    <n v="0"/>
    <x v="0"/>
    <x v="13"/>
    <x v="0"/>
    <x v="4"/>
    <x v="4"/>
    <x v="0"/>
    <n v="0.4"/>
    <n v="0.40910000000000002"/>
    <n v="0.62"/>
    <n v="0.28360000000000002"/>
    <x v="16"/>
    <x v="28"/>
    <x v="53"/>
    <x v="0"/>
  </r>
  <r>
    <x v="421"/>
    <x v="18"/>
    <x v="0"/>
    <n v="0"/>
    <x v="0"/>
    <x v="14"/>
    <x v="0"/>
    <x v="4"/>
    <x v="4"/>
    <x v="0"/>
    <n v="0.4"/>
    <n v="0.40910000000000002"/>
    <n v="0.57999999999999996"/>
    <n v="0.25369999999999998"/>
    <x v="18"/>
    <x v="56"/>
    <x v="28"/>
    <x v="0"/>
  </r>
  <r>
    <x v="422"/>
    <x v="18"/>
    <x v="0"/>
    <n v="0"/>
    <x v="0"/>
    <x v="15"/>
    <x v="0"/>
    <x v="4"/>
    <x v="4"/>
    <x v="0"/>
    <n v="0.4"/>
    <n v="0.40910000000000002"/>
    <n v="0.54"/>
    <n v="0.28360000000000002"/>
    <x v="17"/>
    <x v="78"/>
    <x v="100"/>
    <x v="0"/>
  </r>
  <r>
    <x v="423"/>
    <x v="18"/>
    <x v="0"/>
    <n v="0"/>
    <x v="0"/>
    <x v="16"/>
    <x v="0"/>
    <x v="4"/>
    <x v="4"/>
    <x v="0"/>
    <n v="0.38"/>
    <n v="0.39389999999999997"/>
    <n v="0.57999999999999996"/>
    <n v="0.3881"/>
    <x v="22"/>
    <x v="111"/>
    <x v="133"/>
    <x v="0"/>
  </r>
  <r>
    <x v="424"/>
    <x v="18"/>
    <x v="0"/>
    <n v="0"/>
    <x v="0"/>
    <x v="17"/>
    <x v="0"/>
    <x v="4"/>
    <x v="4"/>
    <x v="0"/>
    <n v="0.36"/>
    <n v="0.33329999999999999"/>
    <n v="0.56999999999999995"/>
    <n v="0.32840000000000003"/>
    <x v="18"/>
    <x v="84"/>
    <x v="141"/>
    <x v="0"/>
  </r>
  <r>
    <x v="425"/>
    <x v="18"/>
    <x v="0"/>
    <n v="0"/>
    <x v="0"/>
    <x v="18"/>
    <x v="0"/>
    <x v="4"/>
    <x v="4"/>
    <x v="0"/>
    <n v="0.34"/>
    <n v="0.31819999999999998"/>
    <n v="0.61"/>
    <n v="0.28360000000000002"/>
    <x v="2"/>
    <x v="117"/>
    <x v="143"/>
    <x v="0"/>
  </r>
  <r>
    <x v="426"/>
    <x v="18"/>
    <x v="0"/>
    <n v="0"/>
    <x v="0"/>
    <x v="19"/>
    <x v="0"/>
    <x v="4"/>
    <x v="4"/>
    <x v="0"/>
    <n v="0.32"/>
    <n v="0.28789999999999999"/>
    <n v="0.56999999999999995"/>
    <n v="0.41789999999999999"/>
    <x v="17"/>
    <x v="123"/>
    <x v="59"/>
    <x v="0"/>
  </r>
  <r>
    <x v="427"/>
    <x v="18"/>
    <x v="0"/>
    <n v="0"/>
    <x v="0"/>
    <x v="20"/>
    <x v="0"/>
    <x v="4"/>
    <x v="4"/>
    <x v="0"/>
    <n v="0.32"/>
    <n v="0.30299999999999999"/>
    <n v="0.49"/>
    <n v="0.29849999999999999"/>
    <x v="4"/>
    <x v="64"/>
    <x v="31"/>
    <x v="0"/>
  </r>
  <r>
    <x v="428"/>
    <x v="18"/>
    <x v="0"/>
    <n v="0"/>
    <x v="0"/>
    <x v="21"/>
    <x v="0"/>
    <x v="4"/>
    <x v="4"/>
    <x v="0"/>
    <n v="0.32"/>
    <n v="0.28789999999999999"/>
    <n v="0.49"/>
    <n v="0.41789999999999999"/>
    <x v="17"/>
    <x v="11"/>
    <x v="29"/>
    <x v="0"/>
  </r>
  <r>
    <x v="429"/>
    <x v="18"/>
    <x v="0"/>
    <n v="0"/>
    <x v="0"/>
    <x v="22"/>
    <x v="0"/>
    <x v="4"/>
    <x v="4"/>
    <x v="0"/>
    <n v="0.3"/>
    <n v="0.30299999999999999"/>
    <n v="0.52"/>
    <n v="0.16420000000000001"/>
    <x v="15"/>
    <x v="42"/>
    <x v="29"/>
    <x v="0"/>
  </r>
  <r>
    <x v="430"/>
    <x v="18"/>
    <x v="0"/>
    <n v="0"/>
    <x v="0"/>
    <x v="23"/>
    <x v="0"/>
    <x v="4"/>
    <x v="4"/>
    <x v="0"/>
    <n v="0.3"/>
    <n v="0.2727"/>
    <n v="0.52"/>
    <n v="0.4627"/>
    <x v="5"/>
    <x v="2"/>
    <x v="20"/>
    <x v="0"/>
  </r>
  <r>
    <x v="431"/>
    <x v="19"/>
    <x v="0"/>
    <n v="0"/>
    <x v="0"/>
    <x v="0"/>
    <x v="0"/>
    <x v="5"/>
    <x v="5"/>
    <x v="0"/>
    <n v="0.26"/>
    <n v="0.2273"/>
    <n v="0.56000000000000005"/>
    <n v="0.3881"/>
    <x v="2"/>
    <x v="21"/>
    <x v="3"/>
    <x v="0"/>
  </r>
  <r>
    <x v="432"/>
    <x v="19"/>
    <x v="0"/>
    <n v="0"/>
    <x v="0"/>
    <x v="1"/>
    <x v="0"/>
    <x v="5"/>
    <x v="5"/>
    <x v="0"/>
    <n v="0.26"/>
    <n v="0.2727"/>
    <n v="0.56000000000000005"/>
    <n v="0"/>
    <x v="4"/>
    <x v="35"/>
    <x v="36"/>
    <x v="0"/>
  </r>
  <r>
    <x v="433"/>
    <x v="19"/>
    <x v="0"/>
    <n v="0"/>
    <x v="0"/>
    <x v="2"/>
    <x v="0"/>
    <x v="5"/>
    <x v="5"/>
    <x v="0"/>
    <n v="0.26"/>
    <n v="0.2727"/>
    <n v="0.56000000000000005"/>
    <n v="0"/>
    <x v="3"/>
    <x v="6"/>
    <x v="5"/>
    <x v="0"/>
  </r>
  <r>
    <x v="434"/>
    <x v="19"/>
    <x v="0"/>
    <n v="0"/>
    <x v="0"/>
    <x v="3"/>
    <x v="0"/>
    <x v="5"/>
    <x v="5"/>
    <x v="0"/>
    <n v="0.26"/>
    <n v="0.2576"/>
    <n v="0.56000000000000005"/>
    <n v="0.16420000000000001"/>
    <x v="3"/>
    <x v="4"/>
    <x v="4"/>
    <x v="0"/>
  </r>
  <r>
    <x v="435"/>
    <x v="19"/>
    <x v="0"/>
    <n v="0"/>
    <x v="0"/>
    <x v="4"/>
    <x v="0"/>
    <x v="5"/>
    <x v="5"/>
    <x v="0"/>
    <n v="0.26"/>
    <n v="0.2576"/>
    <n v="0.56000000000000005"/>
    <n v="0.16420000000000001"/>
    <x v="3"/>
    <x v="4"/>
    <x v="4"/>
    <x v="0"/>
  </r>
  <r>
    <x v="436"/>
    <x v="19"/>
    <x v="0"/>
    <n v="0"/>
    <x v="0"/>
    <x v="5"/>
    <x v="0"/>
    <x v="5"/>
    <x v="5"/>
    <x v="0"/>
    <n v="0.24"/>
    <n v="0.2273"/>
    <n v="0.6"/>
    <n v="0.22389999999999999"/>
    <x v="3"/>
    <x v="8"/>
    <x v="24"/>
    <x v="0"/>
  </r>
  <r>
    <x v="437"/>
    <x v="19"/>
    <x v="0"/>
    <n v="0"/>
    <x v="0"/>
    <x v="6"/>
    <x v="0"/>
    <x v="5"/>
    <x v="5"/>
    <x v="0"/>
    <n v="0.22"/>
    <n v="0.21210000000000001"/>
    <n v="0.6"/>
    <n v="0.22389999999999999"/>
    <x v="3"/>
    <x v="96"/>
    <x v="17"/>
    <x v="0"/>
  </r>
  <r>
    <x v="438"/>
    <x v="19"/>
    <x v="0"/>
    <n v="0"/>
    <x v="0"/>
    <x v="7"/>
    <x v="0"/>
    <x v="5"/>
    <x v="5"/>
    <x v="0"/>
    <n v="0.22"/>
    <n v="0.21210000000000001"/>
    <n v="0.55000000000000004"/>
    <n v="0.22389999999999999"/>
    <x v="5"/>
    <x v="129"/>
    <x v="129"/>
    <x v="0"/>
  </r>
  <r>
    <x v="439"/>
    <x v="19"/>
    <x v="0"/>
    <n v="0"/>
    <x v="0"/>
    <x v="8"/>
    <x v="0"/>
    <x v="5"/>
    <x v="5"/>
    <x v="0"/>
    <n v="0.22"/>
    <n v="0.21210000000000001"/>
    <n v="0.55000000000000004"/>
    <n v="0.28360000000000002"/>
    <x v="4"/>
    <x v="130"/>
    <x v="144"/>
    <x v="0"/>
  </r>
  <r>
    <x v="440"/>
    <x v="19"/>
    <x v="0"/>
    <n v="0"/>
    <x v="0"/>
    <x v="9"/>
    <x v="0"/>
    <x v="5"/>
    <x v="5"/>
    <x v="1"/>
    <n v="0.24"/>
    <n v="0.2273"/>
    <n v="0.52"/>
    <n v="0.22389999999999999"/>
    <x v="0"/>
    <x v="131"/>
    <x v="145"/>
    <x v="1"/>
  </r>
  <r>
    <x v="441"/>
    <x v="19"/>
    <x v="0"/>
    <n v="0"/>
    <x v="0"/>
    <x v="10"/>
    <x v="0"/>
    <x v="5"/>
    <x v="5"/>
    <x v="0"/>
    <n v="0.26"/>
    <n v="0.2273"/>
    <n v="0.48"/>
    <n v="0.29849999999999999"/>
    <x v="5"/>
    <x v="90"/>
    <x v="52"/>
    <x v="0"/>
  </r>
  <r>
    <x v="442"/>
    <x v="19"/>
    <x v="0"/>
    <n v="0"/>
    <x v="0"/>
    <x v="11"/>
    <x v="0"/>
    <x v="5"/>
    <x v="5"/>
    <x v="1"/>
    <n v="0.28000000000000003"/>
    <n v="0.2727"/>
    <n v="0.45"/>
    <n v="0.16420000000000001"/>
    <x v="2"/>
    <x v="36"/>
    <x v="118"/>
    <x v="1"/>
  </r>
  <r>
    <x v="443"/>
    <x v="19"/>
    <x v="0"/>
    <n v="0"/>
    <x v="0"/>
    <x v="12"/>
    <x v="0"/>
    <x v="5"/>
    <x v="5"/>
    <x v="1"/>
    <n v="0.3"/>
    <n v="0.33329999999999999"/>
    <n v="0.42"/>
    <n v="0"/>
    <x v="18"/>
    <x v="99"/>
    <x v="11"/>
    <x v="1"/>
  </r>
  <r>
    <x v="444"/>
    <x v="19"/>
    <x v="0"/>
    <n v="0"/>
    <x v="0"/>
    <x v="13"/>
    <x v="0"/>
    <x v="5"/>
    <x v="5"/>
    <x v="1"/>
    <n v="0.28000000000000003"/>
    <n v="0.28789999999999999"/>
    <n v="0.45"/>
    <n v="0.1045"/>
    <x v="6"/>
    <x v="132"/>
    <x v="95"/>
    <x v="1"/>
  </r>
  <r>
    <x v="445"/>
    <x v="19"/>
    <x v="0"/>
    <n v="0"/>
    <x v="0"/>
    <x v="14"/>
    <x v="0"/>
    <x v="5"/>
    <x v="5"/>
    <x v="1"/>
    <n v="0.3"/>
    <n v="0.30299999999999999"/>
    <n v="0.45"/>
    <n v="0.1343"/>
    <x v="15"/>
    <x v="102"/>
    <x v="117"/>
    <x v="1"/>
  </r>
  <r>
    <x v="446"/>
    <x v="19"/>
    <x v="0"/>
    <n v="0"/>
    <x v="0"/>
    <x v="15"/>
    <x v="0"/>
    <x v="5"/>
    <x v="5"/>
    <x v="1"/>
    <n v="0.32"/>
    <n v="0.31819999999999998"/>
    <n v="0.45"/>
    <n v="0.19400000000000001"/>
    <x v="1"/>
    <x v="133"/>
    <x v="27"/>
    <x v="1"/>
  </r>
  <r>
    <x v="447"/>
    <x v="19"/>
    <x v="0"/>
    <n v="0"/>
    <x v="0"/>
    <x v="16"/>
    <x v="0"/>
    <x v="5"/>
    <x v="5"/>
    <x v="1"/>
    <n v="0.3"/>
    <n v="0.30299999999999999"/>
    <n v="0.49"/>
    <n v="0.1343"/>
    <x v="1"/>
    <x v="93"/>
    <x v="134"/>
    <x v="1"/>
  </r>
  <r>
    <x v="448"/>
    <x v="19"/>
    <x v="0"/>
    <n v="0"/>
    <x v="0"/>
    <x v="17"/>
    <x v="0"/>
    <x v="5"/>
    <x v="5"/>
    <x v="1"/>
    <n v="0.3"/>
    <n v="0.31819999999999998"/>
    <n v="0.49"/>
    <n v="0.1045"/>
    <x v="1"/>
    <x v="134"/>
    <x v="146"/>
    <x v="1"/>
  </r>
  <r>
    <x v="449"/>
    <x v="19"/>
    <x v="0"/>
    <n v="0"/>
    <x v="0"/>
    <x v="18"/>
    <x v="0"/>
    <x v="5"/>
    <x v="5"/>
    <x v="1"/>
    <n v="0.26"/>
    <n v="0.2576"/>
    <n v="0.56000000000000005"/>
    <n v="0.19400000000000001"/>
    <x v="5"/>
    <x v="103"/>
    <x v="147"/>
    <x v="1"/>
  </r>
  <r>
    <x v="450"/>
    <x v="19"/>
    <x v="0"/>
    <n v="0"/>
    <x v="0"/>
    <x v="19"/>
    <x v="0"/>
    <x v="5"/>
    <x v="5"/>
    <x v="0"/>
    <n v="0.26"/>
    <n v="0.2273"/>
    <n v="0.56000000000000005"/>
    <n v="0.32840000000000003"/>
    <x v="15"/>
    <x v="44"/>
    <x v="148"/>
    <x v="0"/>
  </r>
  <r>
    <x v="451"/>
    <x v="19"/>
    <x v="0"/>
    <n v="0"/>
    <x v="0"/>
    <x v="20"/>
    <x v="0"/>
    <x v="5"/>
    <x v="5"/>
    <x v="1"/>
    <n v="0.26"/>
    <n v="0.2424"/>
    <n v="0.6"/>
    <n v="0.28360000000000002"/>
    <x v="4"/>
    <x v="125"/>
    <x v="149"/>
    <x v="1"/>
  </r>
  <r>
    <x v="452"/>
    <x v="19"/>
    <x v="0"/>
    <n v="0"/>
    <x v="0"/>
    <x v="21"/>
    <x v="0"/>
    <x v="5"/>
    <x v="5"/>
    <x v="1"/>
    <n v="0.24"/>
    <n v="0.2273"/>
    <n v="0.6"/>
    <n v="0.25369999999999998"/>
    <x v="0"/>
    <x v="25"/>
    <x v="52"/>
    <x v="1"/>
  </r>
  <r>
    <x v="453"/>
    <x v="19"/>
    <x v="0"/>
    <n v="0"/>
    <x v="0"/>
    <x v="22"/>
    <x v="0"/>
    <x v="5"/>
    <x v="5"/>
    <x v="1"/>
    <n v="0.24"/>
    <n v="0.21210000000000001"/>
    <n v="0.65"/>
    <n v="0.28360000000000002"/>
    <x v="3"/>
    <x v="90"/>
    <x v="10"/>
    <x v="1"/>
  </r>
  <r>
    <x v="454"/>
    <x v="19"/>
    <x v="0"/>
    <n v="0"/>
    <x v="0"/>
    <x v="23"/>
    <x v="0"/>
    <x v="5"/>
    <x v="5"/>
    <x v="1"/>
    <n v="0.24"/>
    <n v="0.21210000000000001"/>
    <n v="0.65"/>
    <n v="0.32840000000000003"/>
    <x v="0"/>
    <x v="95"/>
    <x v="35"/>
    <x v="1"/>
  </r>
  <r>
    <x v="455"/>
    <x v="20"/>
    <x v="0"/>
    <n v="0"/>
    <x v="0"/>
    <x v="0"/>
    <x v="0"/>
    <x v="6"/>
    <x v="6"/>
    <x v="1"/>
    <n v="0.24"/>
    <n v="0.2273"/>
    <n v="0.7"/>
    <n v="0.25369999999999998"/>
    <x v="5"/>
    <x v="32"/>
    <x v="137"/>
    <x v="1"/>
  </r>
  <r>
    <x v="456"/>
    <x v="20"/>
    <x v="0"/>
    <n v="0"/>
    <x v="0"/>
    <x v="1"/>
    <x v="0"/>
    <x v="6"/>
    <x v="6"/>
    <x v="1"/>
    <n v="0.24"/>
    <n v="0.2273"/>
    <n v="0.7"/>
    <n v="0.25369999999999998"/>
    <x v="3"/>
    <x v="8"/>
    <x v="24"/>
    <x v="1"/>
  </r>
  <r>
    <x v="457"/>
    <x v="20"/>
    <x v="0"/>
    <n v="0"/>
    <x v="0"/>
    <x v="2"/>
    <x v="0"/>
    <x v="6"/>
    <x v="6"/>
    <x v="2"/>
    <n v="0.24"/>
    <n v="0.2424"/>
    <n v="0.75"/>
    <n v="0.16420000000000001"/>
    <x v="3"/>
    <x v="6"/>
    <x v="5"/>
    <x v="2"/>
  </r>
  <r>
    <x v="458"/>
    <x v="20"/>
    <x v="0"/>
    <n v="0"/>
    <x v="0"/>
    <x v="3"/>
    <x v="0"/>
    <x v="6"/>
    <x v="6"/>
    <x v="2"/>
    <n v="0.22"/>
    <n v="0.21210000000000001"/>
    <n v="0.8"/>
    <n v="0.29849999999999999"/>
    <x v="3"/>
    <x v="4"/>
    <x v="4"/>
    <x v="2"/>
  </r>
  <r>
    <x v="459"/>
    <x v="20"/>
    <x v="0"/>
    <n v="0"/>
    <x v="0"/>
    <x v="4"/>
    <x v="0"/>
    <x v="6"/>
    <x v="6"/>
    <x v="1"/>
    <n v="0.22"/>
    <n v="0.2576"/>
    <n v="0.87"/>
    <n v="8.9599999999999999E-2"/>
    <x v="3"/>
    <x v="4"/>
    <x v="4"/>
    <x v="1"/>
  </r>
  <r>
    <x v="460"/>
    <x v="20"/>
    <x v="0"/>
    <n v="0"/>
    <x v="0"/>
    <x v="5"/>
    <x v="0"/>
    <x v="6"/>
    <x v="6"/>
    <x v="0"/>
    <n v="0.24"/>
    <n v="0.19700000000000001"/>
    <n v="0.6"/>
    <n v="0.41789999999999999"/>
    <x v="5"/>
    <x v="22"/>
    <x v="36"/>
    <x v="0"/>
  </r>
  <r>
    <x v="461"/>
    <x v="20"/>
    <x v="0"/>
    <n v="0"/>
    <x v="0"/>
    <x v="6"/>
    <x v="0"/>
    <x v="6"/>
    <x v="6"/>
    <x v="0"/>
    <n v="0.22"/>
    <n v="0.21210000000000001"/>
    <n v="0.55000000000000004"/>
    <n v="0.25369999999999998"/>
    <x v="3"/>
    <x v="2"/>
    <x v="110"/>
    <x v="0"/>
  </r>
  <r>
    <x v="462"/>
    <x v="20"/>
    <x v="0"/>
    <n v="0"/>
    <x v="0"/>
    <x v="7"/>
    <x v="0"/>
    <x v="6"/>
    <x v="6"/>
    <x v="0"/>
    <n v="0.2"/>
    <n v="0.18179999999999999"/>
    <n v="0.51"/>
    <n v="0.28360000000000002"/>
    <x v="4"/>
    <x v="43"/>
    <x v="118"/>
    <x v="0"/>
  </r>
  <r>
    <x v="463"/>
    <x v="20"/>
    <x v="0"/>
    <n v="0"/>
    <x v="0"/>
    <x v="8"/>
    <x v="0"/>
    <x v="6"/>
    <x v="6"/>
    <x v="0"/>
    <n v="0.2"/>
    <n v="0.18179999999999999"/>
    <n v="0.47"/>
    <n v="0.32840000000000003"/>
    <x v="18"/>
    <x v="135"/>
    <x v="112"/>
    <x v="0"/>
  </r>
  <r>
    <x v="464"/>
    <x v="20"/>
    <x v="0"/>
    <n v="0"/>
    <x v="0"/>
    <x v="9"/>
    <x v="0"/>
    <x v="6"/>
    <x v="6"/>
    <x v="0"/>
    <n v="0.2"/>
    <n v="0.18179999999999999"/>
    <n v="0.51"/>
    <n v="0.35820000000000002"/>
    <x v="18"/>
    <x v="136"/>
    <x v="150"/>
    <x v="0"/>
  </r>
  <r>
    <x v="465"/>
    <x v="20"/>
    <x v="0"/>
    <n v="0"/>
    <x v="0"/>
    <x v="10"/>
    <x v="0"/>
    <x v="6"/>
    <x v="6"/>
    <x v="0"/>
    <n v="0.2"/>
    <n v="0.16669999999999999"/>
    <n v="0.47"/>
    <n v="0.4627"/>
    <x v="15"/>
    <x v="77"/>
    <x v="55"/>
    <x v="0"/>
  </r>
  <r>
    <x v="466"/>
    <x v="20"/>
    <x v="0"/>
    <n v="0"/>
    <x v="0"/>
    <x v="11"/>
    <x v="0"/>
    <x v="6"/>
    <x v="6"/>
    <x v="0"/>
    <n v="0.22"/>
    <n v="0.18179999999999999"/>
    <n v="0.41"/>
    <n v="0.4627"/>
    <x v="15"/>
    <x v="42"/>
    <x v="29"/>
    <x v="0"/>
  </r>
  <r>
    <x v="467"/>
    <x v="20"/>
    <x v="0"/>
    <n v="0"/>
    <x v="0"/>
    <x v="12"/>
    <x v="0"/>
    <x v="6"/>
    <x v="6"/>
    <x v="0"/>
    <n v="0.22"/>
    <n v="0.18179999999999999"/>
    <n v="0.27"/>
    <n v="0.58209999999999995"/>
    <x v="16"/>
    <x v="28"/>
    <x v="53"/>
    <x v="0"/>
  </r>
  <r>
    <x v="468"/>
    <x v="20"/>
    <x v="0"/>
    <n v="0"/>
    <x v="0"/>
    <x v="13"/>
    <x v="0"/>
    <x v="6"/>
    <x v="6"/>
    <x v="0"/>
    <n v="0.2"/>
    <n v="0.1515"/>
    <n v="0.21"/>
    <n v="0.58209999999999995"/>
    <x v="1"/>
    <x v="65"/>
    <x v="88"/>
    <x v="0"/>
  </r>
  <r>
    <x v="469"/>
    <x v="20"/>
    <x v="0"/>
    <n v="0"/>
    <x v="0"/>
    <x v="14"/>
    <x v="0"/>
    <x v="6"/>
    <x v="6"/>
    <x v="0"/>
    <n v="0.2"/>
    <n v="0.1515"/>
    <n v="0.25"/>
    <n v="0.52239999999999998"/>
    <x v="15"/>
    <x v="90"/>
    <x v="69"/>
    <x v="0"/>
  </r>
  <r>
    <x v="470"/>
    <x v="20"/>
    <x v="0"/>
    <n v="0"/>
    <x v="0"/>
    <x v="15"/>
    <x v="0"/>
    <x v="6"/>
    <x v="6"/>
    <x v="0"/>
    <n v="0.16"/>
    <n v="0.1212"/>
    <n v="0.26"/>
    <n v="0.44779999999999998"/>
    <x v="17"/>
    <x v="124"/>
    <x v="32"/>
    <x v="0"/>
  </r>
  <r>
    <x v="471"/>
    <x v="20"/>
    <x v="0"/>
    <n v="0"/>
    <x v="0"/>
    <x v="16"/>
    <x v="0"/>
    <x v="6"/>
    <x v="6"/>
    <x v="0"/>
    <n v="0.16"/>
    <n v="0.13639999999999999"/>
    <n v="0.26"/>
    <n v="0.35820000000000002"/>
    <x v="3"/>
    <x v="106"/>
    <x v="54"/>
    <x v="0"/>
  </r>
  <r>
    <x v="472"/>
    <x v="20"/>
    <x v="0"/>
    <n v="0"/>
    <x v="0"/>
    <x v="17"/>
    <x v="0"/>
    <x v="6"/>
    <x v="6"/>
    <x v="0"/>
    <n v="0.14000000000000001"/>
    <n v="0.1212"/>
    <n v="0.28000000000000003"/>
    <n v="0.35820000000000002"/>
    <x v="22"/>
    <x v="137"/>
    <x v="143"/>
    <x v="0"/>
  </r>
  <r>
    <x v="473"/>
    <x v="20"/>
    <x v="0"/>
    <n v="0"/>
    <x v="0"/>
    <x v="18"/>
    <x v="0"/>
    <x v="6"/>
    <x v="6"/>
    <x v="0"/>
    <n v="0.12"/>
    <n v="0.1212"/>
    <n v="0.3"/>
    <n v="0.25369999999999998"/>
    <x v="5"/>
    <x v="138"/>
    <x v="151"/>
    <x v="0"/>
  </r>
  <r>
    <x v="474"/>
    <x v="20"/>
    <x v="0"/>
    <n v="0"/>
    <x v="0"/>
    <x v="19"/>
    <x v="0"/>
    <x v="6"/>
    <x v="6"/>
    <x v="0"/>
    <n v="0.12"/>
    <n v="0.1061"/>
    <n v="0.3"/>
    <n v="0.32840000000000003"/>
    <x v="0"/>
    <x v="139"/>
    <x v="152"/>
    <x v="0"/>
  </r>
  <r>
    <x v="475"/>
    <x v="20"/>
    <x v="0"/>
    <n v="0"/>
    <x v="0"/>
    <x v="20"/>
    <x v="0"/>
    <x v="6"/>
    <x v="6"/>
    <x v="0"/>
    <n v="0.1"/>
    <n v="7.5800000000000006E-2"/>
    <n v="0.33"/>
    <n v="0.41789999999999999"/>
    <x v="5"/>
    <x v="15"/>
    <x v="26"/>
    <x v="0"/>
  </r>
  <r>
    <x v="476"/>
    <x v="20"/>
    <x v="0"/>
    <n v="0"/>
    <x v="0"/>
    <x v="21"/>
    <x v="0"/>
    <x v="6"/>
    <x v="6"/>
    <x v="0"/>
    <n v="0.08"/>
    <n v="7.5800000000000006E-2"/>
    <n v="0.38"/>
    <n v="0.28360000000000002"/>
    <x v="3"/>
    <x v="40"/>
    <x v="102"/>
    <x v="0"/>
  </r>
  <r>
    <x v="477"/>
    <x v="20"/>
    <x v="0"/>
    <n v="0"/>
    <x v="0"/>
    <x v="22"/>
    <x v="0"/>
    <x v="6"/>
    <x v="6"/>
    <x v="0"/>
    <n v="0.06"/>
    <n v="3.0300000000000001E-2"/>
    <n v="0.41"/>
    <n v="0.3881"/>
    <x v="5"/>
    <x v="39"/>
    <x v="19"/>
    <x v="0"/>
  </r>
  <r>
    <x v="478"/>
    <x v="20"/>
    <x v="0"/>
    <n v="0"/>
    <x v="0"/>
    <x v="23"/>
    <x v="0"/>
    <x v="6"/>
    <x v="6"/>
    <x v="0"/>
    <n v="0.06"/>
    <n v="4.5499999999999999E-2"/>
    <n v="0.38"/>
    <n v="0.32840000000000003"/>
    <x v="3"/>
    <x v="2"/>
    <x v="110"/>
    <x v="0"/>
  </r>
  <r>
    <x v="479"/>
    <x v="21"/>
    <x v="0"/>
    <n v="0"/>
    <x v="0"/>
    <x v="0"/>
    <x v="0"/>
    <x v="0"/>
    <x v="0"/>
    <x v="0"/>
    <n v="0.04"/>
    <n v="3.0300000000000001E-2"/>
    <n v="0.45"/>
    <n v="0.25369999999999998"/>
    <x v="3"/>
    <x v="0"/>
    <x v="3"/>
    <x v="0"/>
  </r>
  <r>
    <x v="480"/>
    <x v="21"/>
    <x v="0"/>
    <n v="0"/>
    <x v="0"/>
    <x v="1"/>
    <x v="0"/>
    <x v="0"/>
    <x v="0"/>
    <x v="1"/>
    <n v="0.04"/>
    <n v="0"/>
    <n v="0.41"/>
    <n v="0.3881"/>
    <x v="0"/>
    <x v="33"/>
    <x v="47"/>
    <x v="1"/>
  </r>
  <r>
    <x v="481"/>
    <x v="21"/>
    <x v="0"/>
    <n v="0"/>
    <x v="0"/>
    <x v="2"/>
    <x v="0"/>
    <x v="0"/>
    <x v="0"/>
    <x v="1"/>
    <n v="0.04"/>
    <n v="3.0300000000000001E-2"/>
    <n v="0.41"/>
    <n v="0.25369999999999998"/>
    <x v="3"/>
    <x v="48"/>
    <x v="62"/>
    <x v="1"/>
  </r>
  <r>
    <x v="482"/>
    <x v="21"/>
    <x v="0"/>
    <n v="0"/>
    <x v="0"/>
    <x v="3"/>
    <x v="0"/>
    <x v="0"/>
    <x v="0"/>
    <x v="1"/>
    <n v="0.04"/>
    <n v="3.0300000000000001E-2"/>
    <n v="0.41"/>
    <n v="0.28360000000000002"/>
    <x v="5"/>
    <x v="8"/>
    <x v="85"/>
    <x v="1"/>
  </r>
  <r>
    <x v="483"/>
    <x v="21"/>
    <x v="0"/>
    <n v="0"/>
    <x v="0"/>
    <x v="4"/>
    <x v="0"/>
    <x v="0"/>
    <x v="0"/>
    <x v="1"/>
    <n v="0.02"/>
    <n v="1.52E-2"/>
    <n v="0.48"/>
    <n v="0.29849999999999999"/>
    <x v="3"/>
    <x v="35"/>
    <x v="6"/>
    <x v="1"/>
  </r>
  <r>
    <x v="484"/>
    <x v="21"/>
    <x v="0"/>
    <n v="0"/>
    <x v="0"/>
    <x v="6"/>
    <x v="0"/>
    <x v="0"/>
    <x v="0"/>
    <x v="1"/>
    <n v="0.02"/>
    <n v="3.0300000000000001E-2"/>
    <n v="0.44"/>
    <n v="0.22389999999999999"/>
    <x v="3"/>
    <x v="6"/>
    <x v="5"/>
    <x v="1"/>
  </r>
  <r>
    <x v="485"/>
    <x v="21"/>
    <x v="0"/>
    <n v="0"/>
    <x v="0"/>
    <x v="7"/>
    <x v="0"/>
    <x v="0"/>
    <x v="0"/>
    <x v="0"/>
    <n v="0.02"/>
    <n v="1.52E-2"/>
    <n v="0.44"/>
    <n v="0.28360000000000002"/>
    <x v="3"/>
    <x v="21"/>
    <x v="7"/>
    <x v="0"/>
  </r>
  <r>
    <x v="486"/>
    <x v="21"/>
    <x v="0"/>
    <n v="0"/>
    <x v="0"/>
    <x v="8"/>
    <x v="0"/>
    <x v="0"/>
    <x v="0"/>
    <x v="0"/>
    <n v="0.02"/>
    <n v="0"/>
    <n v="0.44"/>
    <n v="0.32840000000000003"/>
    <x v="5"/>
    <x v="16"/>
    <x v="110"/>
    <x v="0"/>
  </r>
  <r>
    <x v="487"/>
    <x v="21"/>
    <x v="0"/>
    <n v="0"/>
    <x v="0"/>
    <x v="9"/>
    <x v="0"/>
    <x v="0"/>
    <x v="0"/>
    <x v="0"/>
    <n v="0.04"/>
    <n v="3.0300000000000001E-2"/>
    <n v="0.41"/>
    <n v="0.25369999999999998"/>
    <x v="0"/>
    <x v="53"/>
    <x v="1"/>
    <x v="0"/>
  </r>
  <r>
    <x v="488"/>
    <x v="21"/>
    <x v="0"/>
    <n v="0"/>
    <x v="0"/>
    <x v="10"/>
    <x v="0"/>
    <x v="0"/>
    <x v="0"/>
    <x v="1"/>
    <n v="0.04"/>
    <n v="6.0600000000000001E-2"/>
    <n v="0.41"/>
    <n v="0.16420000000000001"/>
    <x v="0"/>
    <x v="54"/>
    <x v="26"/>
    <x v="1"/>
  </r>
  <r>
    <x v="489"/>
    <x v="21"/>
    <x v="0"/>
    <n v="0"/>
    <x v="0"/>
    <x v="11"/>
    <x v="0"/>
    <x v="0"/>
    <x v="0"/>
    <x v="1"/>
    <n v="0.06"/>
    <n v="7.5800000000000006E-2"/>
    <n v="0.38"/>
    <n v="0.1343"/>
    <x v="17"/>
    <x v="79"/>
    <x v="55"/>
    <x v="1"/>
  </r>
  <r>
    <x v="490"/>
    <x v="21"/>
    <x v="0"/>
    <n v="0"/>
    <x v="0"/>
    <x v="12"/>
    <x v="0"/>
    <x v="0"/>
    <x v="0"/>
    <x v="1"/>
    <n v="0.06"/>
    <n v="0.1061"/>
    <n v="0.38"/>
    <n v="0.1045"/>
    <x v="22"/>
    <x v="91"/>
    <x v="27"/>
    <x v="1"/>
  </r>
  <r>
    <x v="491"/>
    <x v="21"/>
    <x v="0"/>
    <n v="0"/>
    <x v="0"/>
    <x v="13"/>
    <x v="0"/>
    <x v="0"/>
    <x v="0"/>
    <x v="0"/>
    <n v="0.08"/>
    <n v="0.16669999999999999"/>
    <n v="0.35"/>
    <n v="0"/>
    <x v="6"/>
    <x v="109"/>
    <x v="11"/>
    <x v="0"/>
  </r>
  <r>
    <x v="492"/>
    <x v="21"/>
    <x v="0"/>
    <n v="0"/>
    <x v="0"/>
    <x v="14"/>
    <x v="0"/>
    <x v="0"/>
    <x v="0"/>
    <x v="0"/>
    <n v="0.1"/>
    <n v="0.13639999999999999"/>
    <n v="0.33"/>
    <n v="0.1045"/>
    <x v="16"/>
    <x v="27"/>
    <x v="28"/>
    <x v="0"/>
  </r>
  <r>
    <x v="493"/>
    <x v="21"/>
    <x v="0"/>
    <n v="0"/>
    <x v="0"/>
    <x v="15"/>
    <x v="0"/>
    <x v="0"/>
    <x v="0"/>
    <x v="0"/>
    <n v="0.12"/>
    <n v="0.1515"/>
    <n v="0.28000000000000003"/>
    <n v="0"/>
    <x v="22"/>
    <x v="139"/>
    <x v="153"/>
    <x v="0"/>
  </r>
  <r>
    <x v="494"/>
    <x v="21"/>
    <x v="0"/>
    <n v="0"/>
    <x v="0"/>
    <x v="16"/>
    <x v="0"/>
    <x v="0"/>
    <x v="0"/>
    <x v="0"/>
    <n v="0.12"/>
    <n v="0.13639999999999999"/>
    <n v="0.28000000000000003"/>
    <n v="0.19400000000000001"/>
    <x v="16"/>
    <x v="109"/>
    <x v="56"/>
    <x v="0"/>
  </r>
  <r>
    <x v="495"/>
    <x v="21"/>
    <x v="0"/>
    <n v="0"/>
    <x v="0"/>
    <x v="17"/>
    <x v="0"/>
    <x v="0"/>
    <x v="0"/>
    <x v="0"/>
    <n v="0.12"/>
    <n v="0.19700000000000001"/>
    <n v="0.28000000000000003"/>
    <n v="0"/>
    <x v="1"/>
    <x v="79"/>
    <x v="16"/>
    <x v="0"/>
  </r>
  <r>
    <x v="496"/>
    <x v="21"/>
    <x v="0"/>
    <n v="0"/>
    <x v="0"/>
    <x v="18"/>
    <x v="0"/>
    <x v="0"/>
    <x v="0"/>
    <x v="0"/>
    <n v="0.08"/>
    <n v="9.0899999999999995E-2"/>
    <n v="0.35"/>
    <n v="0.19400000000000001"/>
    <x v="3"/>
    <x v="25"/>
    <x v="60"/>
    <x v="0"/>
  </r>
  <r>
    <x v="497"/>
    <x v="21"/>
    <x v="0"/>
    <n v="0"/>
    <x v="0"/>
    <x v="19"/>
    <x v="0"/>
    <x v="0"/>
    <x v="0"/>
    <x v="0"/>
    <n v="0.08"/>
    <n v="0.1061"/>
    <n v="0.35"/>
    <n v="0.1343"/>
    <x v="15"/>
    <x v="42"/>
    <x v="29"/>
    <x v="0"/>
  </r>
  <r>
    <x v="498"/>
    <x v="21"/>
    <x v="0"/>
    <n v="0"/>
    <x v="0"/>
    <x v="20"/>
    <x v="0"/>
    <x v="0"/>
    <x v="0"/>
    <x v="0"/>
    <n v="0.06"/>
    <n v="7.5800000000000006E-2"/>
    <n v="0.45"/>
    <n v="0.16420000000000001"/>
    <x v="5"/>
    <x v="100"/>
    <x v="79"/>
    <x v="0"/>
  </r>
  <r>
    <x v="499"/>
    <x v="21"/>
    <x v="0"/>
    <n v="0"/>
    <x v="0"/>
    <x v="21"/>
    <x v="0"/>
    <x v="0"/>
    <x v="0"/>
    <x v="0"/>
    <n v="0.06"/>
    <n v="0.1061"/>
    <n v="0.41"/>
    <n v="8.9599999999999999E-2"/>
    <x v="3"/>
    <x v="87"/>
    <x v="21"/>
    <x v="0"/>
  </r>
  <r>
    <x v="500"/>
    <x v="21"/>
    <x v="0"/>
    <n v="0"/>
    <x v="0"/>
    <x v="22"/>
    <x v="0"/>
    <x v="0"/>
    <x v="0"/>
    <x v="0"/>
    <n v="0.06"/>
    <n v="0.1515"/>
    <n v="0.49"/>
    <n v="0"/>
    <x v="18"/>
    <x v="140"/>
    <x v="33"/>
    <x v="0"/>
  </r>
  <r>
    <x v="501"/>
    <x v="21"/>
    <x v="0"/>
    <n v="0"/>
    <x v="0"/>
    <x v="23"/>
    <x v="0"/>
    <x v="0"/>
    <x v="0"/>
    <x v="0"/>
    <n v="0.04"/>
    <n v="7.5800000000000006E-2"/>
    <n v="0.56999999999999995"/>
    <n v="0.1045"/>
    <x v="4"/>
    <x v="17"/>
    <x v="63"/>
    <x v="0"/>
  </r>
  <r>
    <x v="502"/>
    <x v="22"/>
    <x v="0"/>
    <n v="0"/>
    <x v="0"/>
    <x v="0"/>
    <x v="0"/>
    <x v="1"/>
    <x v="1"/>
    <x v="0"/>
    <n v="0.04"/>
    <n v="7.5800000000000006E-2"/>
    <n v="0.56999999999999995"/>
    <n v="0.1045"/>
    <x v="4"/>
    <x v="32"/>
    <x v="34"/>
    <x v="0"/>
  </r>
  <r>
    <x v="503"/>
    <x v="22"/>
    <x v="0"/>
    <n v="0"/>
    <x v="0"/>
    <x v="1"/>
    <x v="0"/>
    <x v="1"/>
    <x v="1"/>
    <x v="0"/>
    <n v="0.04"/>
    <n v="7.5800000000000006E-2"/>
    <n v="0.56999999999999995"/>
    <n v="0.1045"/>
    <x v="5"/>
    <x v="98"/>
    <x v="3"/>
    <x v="0"/>
  </r>
  <r>
    <x v="504"/>
    <x v="22"/>
    <x v="0"/>
    <n v="0"/>
    <x v="0"/>
    <x v="2"/>
    <x v="0"/>
    <x v="1"/>
    <x v="1"/>
    <x v="0"/>
    <n v="0.02"/>
    <n v="6.0600000000000001E-2"/>
    <n v="0.62"/>
    <n v="0.1343"/>
    <x v="0"/>
    <x v="89"/>
    <x v="109"/>
    <x v="0"/>
  </r>
  <r>
    <x v="505"/>
    <x v="22"/>
    <x v="0"/>
    <n v="0"/>
    <x v="0"/>
    <x v="3"/>
    <x v="0"/>
    <x v="1"/>
    <x v="1"/>
    <x v="0"/>
    <n v="0.02"/>
    <n v="6.0600000000000001E-2"/>
    <n v="0.62"/>
    <n v="0.1343"/>
    <x v="5"/>
    <x v="22"/>
    <x v="36"/>
    <x v="0"/>
  </r>
  <r>
    <x v="506"/>
    <x v="22"/>
    <x v="0"/>
    <n v="0"/>
    <x v="0"/>
    <x v="5"/>
    <x v="0"/>
    <x v="1"/>
    <x v="1"/>
    <x v="1"/>
    <n v="0.04"/>
    <n v="7.5800000000000006E-2"/>
    <n v="0.56999999999999995"/>
    <n v="0.1045"/>
    <x v="3"/>
    <x v="35"/>
    <x v="6"/>
    <x v="1"/>
  </r>
  <r>
    <x v="507"/>
    <x v="22"/>
    <x v="0"/>
    <n v="0"/>
    <x v="0"/>
    <x v="6"/>
    <x v="0"/>
    <x v="1"/>
    <x v="1"/>
    <x v="1"/>
    <n v="0.04"/>
    <n v="7.5800000000000006E-2"/>
    <n v="0.56999999999999995"/>
    <n v="0.1045"/>
    <x v="3"/>
    <x v="4"/>
    <x v="4"/>
    <x v="1"/>
  </r>
  <r>
    <x v="508"/>
    <x v="22"/>
    <x v="0"/>
    <n v="0"/>
    <x v="0"/>
    <x v="7"/>
    <x v="0"/>
    <x v="1"/>
    <x v="1"/>
    <x v="0"/>
    <n v="0.08"/>
    <n v="0.1061"/>
    <n v="0.57999999999999996"/>
    <n v="0.16420000000000001"/>
    <x v="5"/>
    <x v="4"/>
    <x v="5"/>
    <x v="0"/>
  </r>
  <r>
    <x v="509"/>
    <x v="22"/>
    <x v="0"/>
    <n v="0"/>
    <x v="0"/>
    <x v="8"/>
    <x v="0"/>
    <x v="1"/>
    <x v="1"/>
    <x v="0"/>
    <n v="0.06"/>
    <n v="7.5800000000000006E-2"/>
    <n v="0.62"/>
    <n v="0.16420000000000001"/>
    <x v="4"/>
    <x v="19"/>
    <x v="75"/>
    <x v="0"/>
  </r>
  <r>
    <x v="510"/>
    <x v="22"/>
    <x v="0"/>
    <n v="0"/>
    <x v="0"/>
    <x v="9"/>
    <x v="0"/>
    <x v="1"/>
    <x v="1"/>
    <x v="0"/>
    <n v="0.1"/>
    <n v="7.5800000000000006E-2"/>
    <n v="0.54"/>
    <n v="0.35820000000000002"/>
    <x v="0"/>
    <x v="18"/>
    <x v="20"/>
    <x v="0"/>
  </r>
  <r>
    <x v="511"/>
    <x v="22"/>
    <x v="0"/>
    <n v="0"/>
    <x v="0"/>
    <x v="10"/>
    <x v="0"/>
    <x v="1"/>
    <x v="1"/>
    <x v="0"/>
    <n v="0.14000000000000001"/>
    <n v="0.1061"/>
    <n v="0.46"/>
    <n v="0.3881"/>
    <x v="18"/>
    <x v="82"/>
    <x v="154"/>
    <x v="0"/>
  </r>
  <r>
    <x v="512"/>
    <x v="22"/>
    <x v="0"/>
    <n v="0"/>
    <x v="0"/>
    <x v="11"/>
    <x v="0"/>
    <x v="1"/>
    <x v="1"/>
    <x v="0"/>
    <n v="0.14000000000000001"/>
    <n v="0.13639999999999999"/>
    <n v="0.43"/>
    <n v="0.22389999999999999"/>
    <x v="30"/>
    <x v="99"/>
    <x v="111"/>
    <x v="0"/>
  </r>
  <r>
    <x v="513"/>
    <x v="22"/>
    <x v="0"/>
    <n v="0"/>
    <x v="0"/>
    <x v="12"/>
    <x v="0"/>
    <x v="1"/>
    <x v="1"/>
    <x v="0"/>
    <n v="0.16"/>
    <n v="0.1212"/>
    <n v="0.37"/>
    <n v="0.4627"/>
    <x v="31"/>
    <x v="50"/>
    <x v="155"/>
    <x v="0"/>
  </r>
  <r>
    <x v="514"/>
    <x v="22"/>
    <x v="0"/>
    <n v="0"/>
    <x v="0"/>
    <x v="13"/>
    <x v="0"/>
    <x v="1"/>
    <x v="1"/>
    <x v="0"/>
    <n v="0.14000000000000001"/>
    <n v="0.1061"/>
    <n v="0.33"/>
    <n v="0.3881"/>
    <x v="6"/>
    <x v="102"/>
    <x v="90"/>
    <x v="0"/>
  </r>
  <r>
    <x v="515"/>
    <x v="22"/>
    <x v="0"/>
    <n v="0"/>
    <x v="0"/>
    <x v="14"/>
    <x v="0"/>
    <x v="1"/>
    <x v="1"/>
    <x v="0"/>
    <n v="0.16"/>
    <n v="0.13639999999999999"/>
    <n v="0.28000000000000003"/>
    <n v="0.35820000000000002"/>
    <x v="26"/>
    <x v="139"/>
    <x v="14"/>
    <x v="0"/>
  </r>
  <r>
    <x v="516"/>
    <x v="22"/>
    <x v="0"/>
    <n v="0"/>
    <x v="0"/>
    <x v="15"/>
    <x v="0"/>
    <x v="1"/>
    <x v="1"/>
    <x v="0"/>
    <n v="0.16"/>
    <n v="0.13639999999999999"/>
    <n v="0.28000000000000003"/>
    <n v="0.35820000000000002"/>
    <x v="23"/>
    <x v="27"/>
    <x v="43"/>
    <x v="0"/>
  </r>
  <r>
    <x v="517"/>
    <x v="22"/>
    <x v="0"/>
    <n v="0"/>
    <x v="0"/>
    <x v="16"/>
    <x v="0"/>
    <x v="1"/>
    <x v="1"/>
    <x v="0"/>
    <n v="0.16"/>
    <n v="0.13639999999999999"/>
    <n v="0.26"/>
    <n v="0.32840000000000003"/>
    <x v="14"/>
    <x v="90"/>
    <x v="32"/>
    <x v="0"/>
  </r>
  <r>
    <x v="518"/>
    <x v="22"/>
    <x v="0"/>
    <n v="0"/>
    <x v="0"/>
    <x v="17"/>
    <x v="0"/>
    <x v="1"/>
    <x v="1"/>
    <x v="0"/>
    <n v="0.14000000000000001"/>
    <n v="0.1061"/>
    <n v="0.26"/>
    <n v="0.3881"/>
    <x v="2"/>
    <x v="54"/>
    <x v="97"/>
    <x v="0"/>
  </r>
  <r>
    <x v="519"/>
    <x v="22"/>
    <x v="0"/>
    <n v="0"/>
    <x v="0"/>
    <x v="18"/>
    <x v="0"/>
    <x v="1"/>
    <x v="1"/>
    <x v="0"/>
    <n v="0.12"/>
    <n v="0.1212"/>
    <n v="0.3"/>
    <n v="0.25369999999999998"/>
    <x v="2"/>
    <x v="100"/>
    <x v="99"/>
    <x v="0"/>
  </r>
  <r>
    <x v="520"/>
    <x v="22"/>
    <x v="0"/>
    <n v="0"/>
    <x v="0"/>
    <x v="19"/>
    <x v="0"/>
    <x v="1"/>
    <x v="1"/>
    <x v="0"/>
    <n v="0.12"/>
    <n v="0.1212"/>
    <n v="0.3"/>
    <n v="0.28360000000000002"/>
    <x v="2"/>
    <x v="108"/>
    <x v="89"/>
    <x v="0"/>
  </r>
  <r>
    <x v="521"/>
    <x v="22"/>
    <x v="0"/>
    <n v="0"/>
    <x v="0"/>
    <x v="20"/>
    <x v="0"/>
    <x v="1"/>
    <x v="1"/>
    <x v="0"/>
    <n v="0.1"/>
    <n v="0.1061"/>
    <n v="0.36"/>
    <n v="0.25369999999999998"/>
    <x v="17"/>
    <x v="17"/>
    <x v="17"/>
    <x v="0"/>
  </r>
  <r>
    <x v="522"/>
    <x v="22"/>
    <x v="0"/>
    <n v="0"/>
    <x v="0"/>
    <x v="21"/>
    <x v="0"/>
    <x v="1"/>
    <x v="1"/>
    <x v="0"/>
    <n v="0.1"/>
    <n v="0.1061"/>
    <n v="0.36"/>
    <n v="0.19400000000000001"/>
    <x v="2"/>
    <x v="32"/>
    <x v="94"/>
    <x v="0"/>
  </r>
  <r>
    <x v="523"/>
    <x v="22"/>
    <x v="0"/>
    <n v="0"/>
    <x v="0"/>
    <x v="22"/>
    <x v="0"/>
    <x v="1"/>
    <x v="1"/>
    <x v="0"/>
    <n v="0.08"/>
    <n v="9.0899999999999995E-2"/>
    <n v="0.38"/>
    <n v="0.19400000000000001"/>
    <x v="2"/>
    <x v="140"/>
    <x v="20"/>
    <x v="0"/>
  </r>
  <r>
    <x v="524"/>
    <x v="22"/>
    <x v="0"/>
    <n v="0"/>
    <x v="0"/>
    <x v="23"/>
    <x v="0"/>
    <x v="1"/>
    <x v="1"/>
    <x v="0"/>
    <n v="0.06"/>
    <n v="6.0600000000000001E-2"/>
    <n v="0.41"/>
    <n v="0.22389999999999999"/>
    <x v="17"/>
    <x v="19"/>
    <x v="137"/>
    <x v="0"/>
  </r>
  <r>
    <x v="525"/>
    <x v="23"/>
    <x v="0"/>
    <n v="0"/>
    <x v="0"/>
    <x v="0"/>
    <x v="0"/>
    <x v="2"/>
    <x v="2"/>
    <x v="0"/>
    <n v="0.06"/>
    <n v="6.0600000000000001E-2"/>
    <n v="0.41"/>
    <n v="0.19400000000000001"/>
    <x v="3"/>
    <x v="7"/>
    <x v="85"/>
    <x v="0"/>
  </r>
  <r>
    <x v="526"/>
    <x v="23"/>
    <x v="0"/>
    <n v="0"/>
    <x v="0"/>
    <x v="1"/>
    <x v="0"/>
    <x v="2"/>
    <x v="2"/>
    <x v="0"/>
    <n v="0.04"/>
    <n v="4.5499999999999999E-2"/>
    <n v="0.45"/>
    <n v="0.19400000000000001"/>
    <x v="3"/>
    <x v="4"/>
    <x v="4"/>
    <x v="0"/>
  </r>
  <r>
    <x v="527"/>
    <x v="23"/>
    <x v="0"/>
    <n v="0"/>
    <x v="0"/>
    <x v="3"/>
    <x v="0"/>
    <x v="2"/>
    <x v="2"/>
    <x v="0"/>
    <n v="0.04"/>
    <n v="3.0300000000000001E-2"/>
    <n v="0.45"/>
    <n v="0.25369999999999998"/>
    <x v="3"/>
    <x v="4"/>
    <x v="4"/>
    <x v="0"/>
  </r>
  <r>
    <x v="528"/>
    <x v="23"/>
    <x v="0"/>
    <n v="0"/>
    <x v="0"/>
    <x v="4"/>
    <x v="0"/>
    <x v="2"/>
    <x v="2"/>
    <x v="0"/>
    <n v="0.02"/>
    <n v="6.0600000000000001E-2"/>
    <n v="0.48"/>
    <n v="0.1343"/>
    <x v="3"/>
    <x v="4"/>
    <x v="4"/>
    <x v="0"/>
  </r>
  <r>
    <x v="529"/>
    <x v="23"/>
    <x v="0"/>
    <n v="0"/>
    <x v="0"/>
    <x v="5"/>
    <x v="0"/>
    <x v="2"/>
    <x v="2"/>
    <x v="0"/>
    <n v="0.02"/>
    <n v="6.0600000000000001E-2"/>
    <n v="0.48"/>
    <n v="0.1343"/>
    <x v="3"/>
    <x v="34"/>
    <x v="36"/>
    <x v="0"/>
  </r>
  <r>
    <x v="530"/>
    <x v="23"/>
    <x v="0"/>
    <n v="0"/>
    <x v="0"/>
    <x v="6"/>
    <x v="0"/>
    <x v="2"/>
    <x v="2"/>
    <x v="0"/>
    <n v="0.02"/>
    <n v="7.5800000000000006E-2"/>
    <n v="0.48"/>
    <n v="8.9599999999999999E-2"/>
    <x v="3"/>
    <x v="89"/>
    <x v="93"/>
    <x v="0"/>
  </r>
  <r>
    <x v="531"/>
    <x v="23"/>
    <x v="0"/>
    <n v="0"/>
    <x v="0"/>
    <x v="7"/>
    <x v="0"/>
    <x v="2"/>
    <x v="2"/>
    <x v="0"/>
    <n v="0.02"/>
    <n v="0.1212"/>
    <n v="0.48"/>
    <n v="0"/>
    <x v="2"/>
    <x v="55"/>
    <x v="11"/>
    <x v="0"/>
  </r>
  <r>
    <x v="532"/>
    <x v="23"/>
    <x v="0"/>
    <n v="0"/>
    <x v="0"/>
    <x v="8"/>
    <x v="0"/>
    <x v="2"/>
    <x v="2"/>
    <x v="0"/>
    <n v="0.04"/>
    <n v="0.13639999999999999"/>
    <n v="0.49"/>
    <n v="0"/>
    <x v="15"/>
    <x v="141"/>
    <x v="156"/>
    <x v="0"/>
  </r>
  <r>
    <x v="533"/>
    <x v="23"/>
    <x v="0"/>
    <n v="0"/>
    <x v="0"/>
    <x v="9"/>
    <x v="0"/>
    <x v="2"/>
    <x v="2"/>
    <x v="0"/>
    <n v="0.06"/>
    <n v="0.1515"/>
    <n v="0.41"/>
    <n v="0"/>
    <x v="17"/>
    <x v="52"/>
    <x v="96"/>
    <x v="0"/>
  </r>
  <r>
    <x v="534"/>
    <x v="23"/>
    <x v="0"/>
    <n v="0"/>
    <x v="0"/>
    <x v="10"/>
    <x v="0"/>
    <x v="2"/>
    <x v="2"/>
    <x v="0"/>
    <n v="0.1"/>
    <n v="0.13639999999999999"/>
    <n v="0.42"/>
    <n v="0"/>
    <x v="15"/>
    <x v="60"/>
    <x v="1"/>
    <x v="0"/>
  </r>
  <r>
    <x v="535"/>
    <x v="23"/>
    <x v="0"/>
    <n v="0"/>
    <x v="0"/>
    <x v="11"/>
    <x v="0"/>
    <x v="2"/>
    <x v="2"/>
    <x v="0"/>
    <n v="0.1"/>
    <n v="0.1212"/>
    <n v="0.46"/>
    <n v="0.1343"/>
    <x v="0"/>
    <x v="30"/>
    <x v="66"/>
    <x v="0"/>
  </r>
  <r>
    <x v="536"/>
    <x v="23"/>
    <x v="0"/>
    <n v="0"/>
    <x v="0"/>
    <x v="12"/>
    <x v="0"/>
    <x v="2"/>
    <x v="2"/>
    <x v="1"/>
    <n v="0.12"/>
    <n v="0.13639999999999999"/>
    <n v="0.42"/>
    <n v="0.19400000000000001"/>
    <x v="16"/>
    <x v="15"/>
    <x v="55"/>
    <x v="1"/>
  </r>
  <r>
    <x v="537"/>
    <x v="23"/>
    <x v="0"/>
    <n v="0"/>
    <x v="0"/>
    <x v="13"/>
    <x v="0"/>
    <x v="2"/>
    <x v="2"/>
    <x v="1"/>
    <n v="0.14000000000000001"/>
    <n v="0.13639999999999999"/>
    <n v="0.43"/>
    <n v="0.22389999999999999"/>
    <x v="15"/>
    <x v="25"/>
    <x v="122"/>
    <x v="1"/>
  </r>
  <r>
    <x v="538"/>
    <x v="23"/>
    <x v="0"/>
    <n v="0"/>
    <x v="0"/>
    <x v="14"/>
    <x v="0"/>
    <x v="2"/>
    <x v="2"/>
    <x v="1"/>
    <n v="0.14000000000000001"/>
    <n v="0.13639999999999999"/>
    <n v="0.46"/>
    <n v="0.22389999999999999"/>
    <x v="4"/>
    <x v="30"/>
    <x v="79"/>
    <x v="1"/>
  </r>
  <r>
    <x v="539"/>
    <x v="23"/>
    <x v="0"/>
    <n v="0"/>
    <x v="0"/>
    <x v="15"/>
    <x v="0"/>
    <x v="2"/>
    <x v="2"/>
    <x v="0"/>
    <n v="0.16"/>
    <n v="0.16669999999999999"/>
    <n v="0.4"/>
    <n v="0.16420000000000001"/>
    <x v="18"/>
    <x v="54"/>
    <x v="52"/>
    <x v="0"/>
  </r>
  <r>
    <x v="540"/>
    <x v="23"/>
    <x v="0"/>
    <n v="0"/>
    <x v="0"/>
    <x v="16"/>
    <x v="0"/>
    <x v="2"/>
    <x v="2"/>
    <x v="0"/>
    <n v="0.16"/>
    <n v="0.1515"/>
    <n v="0.47"/>
    <n v="0.25369999999999998"/>
    <x v="17"/>
    <x v="43"/>
    <x v="27"/>
    <x v="0"/>
  </r>
  <r>
    <x v="541"/>
    <x v="23"/>
    <x v="0"/>
    <n v="0"/>
    <x v="0"/>
    <x v="17"/>
    <x v="0"/>
    <x v="2"/>
    <x v="2"/>
    <x v="0"/>
    <n v="0.14000000000000001"/>
    <n v="0.1212"/>
    <n v="0.5"/>
    <n v="0.25369999999999998"/>
    <x v="15"/>
    <x v="86"/>
    <x v="157"/>
    <x v="0"/>
  </r>
  <r>
    <x v="542"/>
    <x v="23"/>
    <x v="0"/>
    <n v="0"/>
    <x v="0"/>
    <x v="18"/>
    <x v="0"/>
    <x v="2"/>
    <x v="2"/>
    <x v="0"/>
    <n v="0.14000000000000001"/>
    <n v="0.13639999999999999"/>
    <n v="0.59"/>
    <n v="0.19400000000000001"/>
    <x v="1"/>
    <x v="142"/>
    <x v="158"/>
    <x v="0"/>
  </r>
  <r>
    <x v="543"/>
    <x v="23"/>
    <x v="0"/>
    <n v="0"/>
    <x v="0"/>
    <x v="19"/>
    <x v="0"/>
    <x v="2"/>
    <x v="2"/>
    <x v="0"/>
    <n v="0.14000000000000001"/>
    <n v="0.1515"/>
    <n v="0.54"/>
    <n v="0.16420000000000001"/>
    <x v="2"/>
    <x v="143"/>
    <x v="13"/>
    <x v="0"/>
  </r>
  <r>
    <x v="544"/>
    <x v="23"/>
    <x v="0"/>
    <n v="0"/>
    <x v="0"/>
    <x v="20"/>
    <x v="0"/>
    <x v="2"/>
    <x v="2"/>
    <x v="0"/>
    <n v="0.14000000000000001"/>
    <n v="0.13639999999999999"/>
    <n v="0.59"/>
    <n v="0.19400000000000001"/>
    <x v="5"/>
    <x v="122"/>
    <x v="117"/>
    <x v="0"/>
  </r>
  <r>
    <x v="545"/>
    <x v="23"/>
    <x v="0"/>
    <n v="0"/>
    <x v="0"/>
    <x v="21"/>
    <x v="0"/>
    <x v="2"/>
    <x v="2"/>
    <x v="0"/>
    <n v="0.14000000000000001"/>
    <n v="0.1515"/>
    <n v="0.63"/>
    <n v="0.16420000000000001"/>
    <x v="15"/>
    <x v="42"/>
    <x v="29"/>
    <x v="0"/>
  </r>
  <r>
    <x v="546"/>
    <x v="23"/>
    <x v="0"/>
    <n v="0"/>
    <x v="0"/>
    <x v="22"/>
    <x v="0"/>
    <x v="2"/>
    <x v="2"/>
    <x v="1"/>
    <n v="0.14000000000000001"/>
    <n v="0.13639999999999999"/>
    <n v="0.63"/>
    <n v="0.22389999999999999"/>
    <x v="0"/>
    <x v="1"/>
    <x v="17"/>
    <x v="1"/>
  </r>
  <r>
    <x v="547"/>
    <x v="23"/>
    <x v="0"/>
    <n v="0"/>
    <x v="0"/>
    <x v="23"/>
    <x v="0"/>
    <x v="2"/>
    <x v="2"/>
    <x v="1"/>
    <n v="0.16"/>
    <n v="0.1515"/>
    <n v="0.64"/>
    <n v="0.25369999999999998"/>
    <x v="0"/>
    <x v="144"/>
    <x v="108"/>
    <x v="1"/>
  </r>
  <r>
    <x v="548"/>
    <x v="24"/>
    <x v="0"/>
    <n v="0"/>
    <x v="0"/>
    <x v="0"/>
    <x v="0"/>
    <x v="3"/>
    <x v="3"/>
    <x v="1"/>
    <n v="0.16"/>
    <n v="0.13639999999999999"/>
    <n v="0.69"/>
    <n v="0.28360000000000002"/>
    <x v="0"/>
    <x v="8"/>
    <x v="23"/>
    <x v="1"/>
  </r>
  <r>
    <x v="549"/>
    <x v="24"/>
    <x v="0"/>
    <n v="0"/>
    <x v="0"/>
    <x v="1"/>
    <x v="0"/>
    <x v="3"/>
    <x v="3"/>
    <x v="1"/>
    <n v="0.16"/>
    <n v="0.16669999999999999"/>
    <n v="0.69"/>
    <n v="0.16420000000000001"/>
    <x v="3"/>
    <x v="34"/>
    <x v="36"/>
    <x v="1"/>
  </r>
  <r>
    <x v="550"/>
    <x v="24"/>
    <x v="0"/>
    <n v="0"/>
    <x v="0"/>
    <x v="2"/>
    <x v="0"/>
    <x v="3"/>
    <x v="3"/>
    <x v="0"/>
    <n v="0.16"/>
    <n v="0.1515"/>
    <n v="0.69"/>
    <n v="0.22389999999999999"/>
    <x v="3"/>
    <x v="6"/>
    <x v="5"/>
    <x v="0"/>
  </r>
  <r>
    <x v="551"/>
    <x v="24"/>
    <x v="0"/>
    <n v="0"/>
    <x v="0"/>
    <x v="4"/>
    <x v="0"/>
    <x v="3"/>
    <x v="3"/>
    <x v="0"/>
    <n v="0.14000000000000001"/>
    <n v="0.16669999999999999"/>
    <n v="0.74"/>
    <n v="0.1045"/>
    <x v="3"/>
    <x v="4"/>
    <x v="4"/>
    <x v="0"/>
  </r>
  <r>
    <x v="552"/>
    <x v="24"/>
    <x v="0"/>
    <n v="0"/>
    <x v="0"/>
    <x v="5"/>
    <x v="0"/>
    <x v="3"/>
    <x v="3"/>
    <x v="0"/>
    <n v="0.14000000000000001"/>
    <n v="0.13639999999999999"/>
    <n v="0.74"/>
    <n v="0.22389999999999999"/>
    <x v="3"/>
    <x v="33"/>
    <x v="23"/>
    <x v="0"/>
  </r>
  <r>
    <x v="553"/>
    <x v="24"/>
    <x v="0"/>
    <n v="0"/>
    <x v="0"/>
    <x v="6"/>
    <x v="0"/>
    <x v="3"/>
    <x v="3"/>
    <x v="0"/>
    <n v="0.16"/>
    <n v="0.18179999999999999"/>
    <n v="0.74"/>
    <n v="0.1045"/>
    <x v="5"/>
    <x v="96"/>
    <x v="9"/>
    <x v="0"/>
  </r>
  <r>
    <x v="554"/>
    <x v="24"/>
    <x v="0"/>
    <n v="0"/>
    <x v="0"/>
    <x v="7"/>
    <x v="0"/>
    <x v="3"/>
    <x v="3"/>
    <x v="0"/>
    <n v="0.16"/>
    <n v="0.1515"/>
    <n v="0.74"/>
    <n v="0.22389999999999999"/>
    <x v="2"/>
    <x v="145"/>
    <x v="159"/>
    <x v="0"/>
  </r>
  <r>
    <x v="555"/>
    <x v="24"/>
    <x v="0"/>
    <n v="0"/>
    <x v="0"/>
    <x v="8"/>
    <x v="0"/>
    <x v="3"/>
    <x v="3"/>
    <x v="1"/>
    <n v="0.16"/>
    <n v="0.18179999999999999"/>
    <n v="0.74"/>
    <n v="0.1343"/>
    <x v="2"/>
    <x v="146"/>
    <x v="160"/>
    <x v="1"/>
  </r>
  <r>
    <x v="556"/>
    <x v="24"/>
    <x v="0"/>
    <n v="0"/>
    <x v="0"/>
    <x v="9"/>
    <x v="0"/>
    <x v="3"/>
    <x v="3"/>
    <x v="1"/>
    <n v="0.2"/>
    <n v="0.2273"/>
    <n v="0.64"/>
    <n v="8.9599999999999999E-2"/>
    <x v="22"/>
    <x v="120"/>
    <x v="124"/>
    <x v="1"/>
  </r>
  <r>
    <x v="557"/>
    <x v="24"/>
    <x v="0"/>
    <n v="0"/>
    <x v="0"/>
    <x v="10"/>
    <x v="0"/>
    <x v="3"/>
    <x v="3"/>
    <x v="1"/>
    <n v="0.22"/>
    <n v="0.2424"/>
    <n v="0.6"/>
    <n v="0.1045"/>
    <x v="15"/>
    <x v="47"/>
    <x v="97"/>
    <x v="1"/>
  </r>
  <r>
    <x v="558"/>
    <x v="24"/>
    <x v="0"/>
    <n v="0"/>
    <x v="0"/>
    <x v="11"/>
    <x v="0"/>
    <x v="3"/>
    <x v="3"/>
    <x v="1"/>
    <n v="0.24"/>
    <n v="0.2424"/>
    <n v="0.6"/>
    <n v="0.1343"/>
    <x v="15"/>
    <x v="11"/>
    <x v="42"/>
    <x v="1"/>
  </r>
  <r>
    <x v="559"/>
    <x v="24"/>
    <x v="0"/>
    <n v="0"/>
    <x v="0"/>
    <x v="12"/>
    <x v="0"/>
    <x v="3"/>
    <x v="3"/>
    <x v="1"/>
    <n v="0.26"/>
    <n v="0.28789999999999999"/>
    <n v="0.56000000000000005"/>
    <n v="8.9599999999999999E-2"/>
    <x v="27"/>
    <x v="66"/>
    <x v="13"/>
    <x v="1"/>
  </r>
  <r>
    <x v="560"/>
    <x v="24"/>
    <x v="0"/>
    <n v="0"/>
    <x v="0"/>
    <x v="13"/>
    <x v="0"/>
    <x v="3"/>
    <x v="3"/>
    <x v="1"/>
    <n v="0.26"/>
    <n v="0.2727"/>
    <n v="0.56000000000000005"/>
    <n v="0.1343"/>
    <x v="27"/>
    <x v="109"/>
    <x v="15"/>
    <x v="1"/>
  </r>
  <r>
    <x v="561"/>
    <x v="24"/>
    <x v="0"/>
    <n v="0"/>
    <x v="0"/>
    <x v="14"/>
    <x v="0"/>
    <x v="3"/>
    <x v="3"/>
    <x v="1"/>
    <n v="0.3"/>
    <n v="0.33329999999999999"/>
    <n v="0.45"/>
    <n v="0"/>
    <x v="16"/>
    <x v="77"/>
    <x v="118"/>
    <x v="1"/>
  </r>
  <r>
    <x v="562"/>
    <x v="24"/>
    <x v="0"/>
    <n v="0"/>
    <x v="0"/>
    <x v="15"/>
    <x v="0"/>
    <x v="3"/>
    <x v="3"/>
    <x v="1"/>
    <n v="0.32"/>
    <n v="0.34849999999999998"/>
    <n v="0.42"/>
    <n v="0"/>
    <x v="27"/>
    <x v="36"/>
    <x v="11"/>
    <x v="1"/>
  </r>
  <r>
    <x v="563"/>
    <x v="24"/>
    <x v="0"/>
    <n v="0"/>
    <x v="0"/>
    <x v="16"/>
    <x v="0"/>
    <x v="3"/>
    <x v="3"/>
    <x v="1"/>
    <n v="0.32"/>
    <n v="0.34849999999999998"/>
    <n v="0.42"/>
    <n v="0"/>
    <x v="24"/>
    <x v="46"/>
    <x v="155"/>
    <x v="1"/>
  </r>
  <r>
    <x v="564"/>
    <x v="24"/>
    <x v="0"/>
    <n v="0"/>
    <x v="0"/>
    <x v="17"/>
    <x v="0"/>
    <x v="3"/>
    <x v="3"/>
    <x v="0"/>
    <n v="0.3"/>
    <n v="0.33329999999999999"/>
    <n v="0.45"/>
    <n v="0"/>
    <x v="24"/>
    <x v="147"/>
    <x v="161"/>
    <x v="0"/>
  </r>
  <r>
    <x v="565"/>
    <x v="24"/>
    <x v="0"/>
    <n v="0"/>
    <x v="0"/>
    <x v="18"/>
    <x v="0"/>
    <x v="3"/>
    <x v="3"/>
    <x v="1"/>
    <n v="0.3"/>
    <n v="0.31819999999999998"/>
    <n v="0.49"/>
    <n v="8.9599999999999999E-2"/>
    <x v="18"/>
    <x v="148"/>
    <x v="162"/>
    <x v="1"/>
  </r>
  <r>
    <x v="566"/>
    <x v="24"/>
    <x v="0"/>
    <n v="0"/>
    <x v="0"/>
    <x v="19"/>
    <x v="0"/>
    <x v="3"/>
    <x v="3"/>
    <x v="1"/>
    <n v="0.26"/>
    <n v="0.2576"/>
    <n v="0.65"/>
    <n v="0.16420000000000001"/>
    <x v="23"/>
    <x v="149"/>
    <x v="163"/>
    <x v="1"/>
  </r>
  <r>
    <x v="567"/>
    <x v="24"/>
    <x v="0"/>
    <n v="0"/>
    <x v="0"/>
    <x v="20"/>
    <x v="0"/>
    <x v="3"/>
    <x v="3"/>
    <x v="0"/>
    <n v="0.24"/>
    <n v="0.2273"/>
    <n v="0.65"/>
    <n v="0.19400000000000001"/>
    <x v="19"/>
    <x v="145"/>
    <x v="164"/>
    <x v="0"/>
  </r>
  <r>
    <x v="568"/>
    <x v="24"/>
    <x v="0"/>
    <n v="0"/>
    <x v="0"/>
    <x v="21"/>
    <x v="0"/>
    <x v="3"/>
    <x v="3"/>
    <x v="0"/>
    <n v="0.24"/>
    <n v="0.2273"/>
    <n v="0.65"/>
    <n v="0.19400000000000001"/>
    <x v="2"/>
    <x v="71"/>
    <x v="79"/>
    <x v="0"/>
  </r>
  <r>
    <x v="569"/>
    <x v="24"/>
    <x v="0"/>
    <n v="0"/>
    <x v="0"/>
    <x v="22"/>
    <x v="0"/>
    <x v="3"/>
    <x v="3"/>
    <x v="0"/>
    <n v="0.22"/>
    <n v="0.2273"/>
    <n v="0.64"/>
    <n v="0.16420000000000001"/>
    <x v="17"/>
    <x v="47"/>
    <x v="26"/>
    <x v="0"/>
  </r>
  <r>
    <x v="570"/>
    <x v="24"/>
    <x v="0"/>
    <n v="0"/>
    <x v="0"/>
    <x v="23"/>
    <x v="0"/>
    <x v="3"/>
    <x v="3"/>
    <x v="1"/>
    <n v="0.22"/>
    <n v="0.2273"/>
    <n v="0.64"/>
    <n v="0.16420000000000001"/>
    <x v="0"/>
    <x v="53"/>
    <x v="1"/>
    <x v="1"/>
  </r>
  <r>
    <x v="571"/>
    <x v="25"/>
    <x v="0"/>
    <n v="0"/>
    <x v="0"/>
    <x v="0"/>
    <x v="0"/>
    <x v="4"/>
    <x v="4"/>
    <x v="1"/>
    <n v="0.22"/>
    <n v="0.2273"/>
    <n v="0.69"/>
    <n v="0.1343"/>
    <x v="0"/>
    <x v="88"/>
    <x v="22"/>
    <x v="1"/>
  </r>
  <r>
    <x v="572"/>
    <x v="25"/>
    <x v="0"/>
    <n v="0"/>
    <x v="0"/>
    <x v="1"/>
    <x v="0"/>
    <x v="4"/>
    <x v="4"/>
    <x v="1"/>
    <n v="0.24"/>
    <n v="0.2424"/>
    <n v="0.65"/>
    <n v="0.1343"/>
    <x v="3"/>
    <x v="34"/>
    <x v="36"/>
    <x v="1"/>
  </r>
  <r>
    <x v="573"/>
    <x v="25"/>
    <x v="0"/>
    <n v="0"/>
    <x v="0"/>
    <x v="2"/>
    <x v="0"/>
    <x v="4"/>
    <x v="4"/>
    <x v="2"/>
    <n v="0.22"/>
    <n v="0.2273"/>
    <n v="0.69"/>
    <n v="0.19400000000000001"/>
    <x v="0"/>
    <x v="7"/>
    <x v="98"/>
    <x v="2"/>
  </r>
  <r>
    <x v="574"/>
    <x v="25"/>
    <x v="0"/>
    <n v="0"/>
    <x v="0"/>
    <x v="5"/>
    <x v="0"/>
    <x v="4"/>
    <x v="4"/>
    <x v="2"/>
    <n v="0.2"/>
    <n v="0.18179999999999999"/>
    <n v="0.86"/>
    <n v="0.28360000000000002"/>
    <x v="3"/>
    <x v="4"/>
    <x v="4"/>
    <x v="2"/>
  </r>
  <r>
    <x v="575"/>
    <x v="25"/>
    <x v="0"/>
    <n v="0"/>
    <x v="0"/>
    <x v="6"/>
    <x v="0"/>
    <x v="4"/>
    <x v="4"/>
    <x v="2"/>
    <n v="0.2"/>
    <n v="0.18179999999999999"/>
    <n v="0.86"/>
    <n v="0.28360000000000002"/>
    <x v="3"/>
    <x v="21"/>
    <x v="7"/>
    <x v="2"/>
  </r>
  <r>
    <x v="576"/>
    <x v="25"/>
    <x v="0"/>
    <n v="0"/>
    <x v="0"/>
    <x v="7"/>
    <x v="0"/>
    <x v="4"/>
    <x v="4"/>
    <x v="2"/>
    <n v="0.22"/>
    <n v="0.21210000000000001"/>
    <n v="0.87"/>
    <n v="0.29849999999999999"/>
    <x v="5"/>
    <x v="31"/>
    <x v="33"/>
    <x v="2"/>
  </r>
  <r>
    <x v="577"/>
    <x v="25"/>
    <x v="0"/>
    <n v="0"/>
    <x v="0"/>
    <x v="8"/>
    <x v="0"/>
    <x v="4"/>
    <x v="4"/>
    <x v="2"/>
    <n v="0.22"/>
    <n v="0.21210000000000001"/>
    <n v="0.87"/>
    <n v="0.29849999999999999"/>
    <x v="0"/>
    <x v="94"/>
    <x v="44"/>
    <x v="2"/>
  </r>
  <r>
    <x v="578"/>
    <x v="25"/>
    <x v="0"/>
    <n v="0"/>
    <x v="0"/>
    <x v="9"/>
    <x v="0"/>
    <x v="4"/>
    <x v="4"/>
    <x v="2"/>
    <n v="0.22"/>
    <n v="0.21210000000000001"/>
    <n v="0.87"/>
    <n v="0.29849999999999999"/>
    <x v="0"/>
    <x v="11"/>
    <x v="154"/>
    <x v="2"/>
  </r>
  <r>
    <x v="579"/>
    <x v="25"/>
    <x v="0"/>
    <n v="0"/>
    <x v="0"/>
    <x v="10"/>
    <x v="0"/>
    <x v="4"/>
    <x v="4"/>
    <x v="2"/>
    <n v="0.22"/>
    <n v="0.21210000000000001"/>
    <n v="0.93"/>
    <n v="0.28360000000000002"/>
    <x v="4"/>
    <x v="16"/>
    <x v="20"/>
    <x v="2"/>
  </r>
  <r>
    <x v="580"/>
    <x v="25"/>
    <x v="0"/>
    <n v="0"/>
    <x v="0"/>
    <x v="11"/>
    <x v="0"/>
    <x v="4"/>
    <x v="4"/>
    <x v="2"/>
    <n v="0.22"/>
    <n v="0.19700000000000001"/>
    <n v="0.93"/>
    <n v="0.32840000000000003"/>
    <x v="15"/>
    <x v="96"/>
    <x v="102"/>
    <x v="2"/>
  </r>
  <r>
    <x v="581"/>
    <x v="25"/>
    <x v="0"/>
    <n v="0"/>
    <x v="0"/>
    <x v="12"/>
    <x v="0"/>
    <x v="4"/>
    <x v="4"/>
    <x v="2"/>
    <n v="0.22"/>
    <n v="0.19700000000000001"/>
    <n v="0.93"/>
    <n v="0.32840000000000003"/>
    <x v="18"/>
    <x v="40"/>
    <x v="61"/>
    <x v="2"/>
  </r>
  <r>
    <x v="582"/>
    <x v="25"/>
    <x v="0"/>
    <n v="0"/>
    <x v="0"/>
    <x v="13"/>
    <x v="0"/>
    <x v="4"/>
    <x v="4"/>
    <x v="2"/>
    <n v="0.22"/>
    <n v="0.19700000000000001"/>
    <n v="0.93"/>
    <n v="0.32840000000000003"/>
    <x v="17"/>
    <x v="30"/>
    <x v="105"/>
    <x v="2"/>
  </r>
  <r>
    <x v="583"/>
    <x v="25"/>
    <x v="0"/>
    <n v="0"/>
    <x v="0"/>
    <x v="14"/>
    <x v="0"/>
    <x v="4"/>
    <x v="4"/>
    <x v="2"/>
    <n v="0.22"/>
    <n v="0.19700000000000001"/>
    <n v="0.93"/>
    <n v="0.35820000000000002"/>
    <x v="3"/>
    <x v="49"/>
    <x v="9"/>
    <x v="2"/>
  </r>
  <r>
    <x v="584"/>
    <x v="25"/>
    <x v="0"/>
    <n v="0"/>
    <x v="0"/>
    <x v="15"/>
    <x v="0"/>
    <x v="4"/>
    <x v="4"/>
    <x v="2"/>
    <n v="0.22"/>
    <n v="0.18179999999999999"/>
    <n v="0.93"/>
    <n v="0.4627"/>
    <x v="5"/>
    <x v="76"/>
    <x v="74"/>
    <x v="2"/>
  </r>
  <r>
    <x v="585"/>
    <x v="25"/>
    <x v="0"/>
    <n v="0"/>
    <x v="0"/>
    <x v="16"/>
    <x v="0"/>
    <x v="4"/>
    <x v="4"/>
    <x v="3"/>
    <n v="0.22"/>
    <n v="0.19700000000000001"/>
    <n v="0.93"/>
    <n v="0.32840000000000003"/>
    <x v="5"/>
    <x v="96"/>
    <x v="9"/>
    <x v="3"/>
  </r>
  <r>
    <x v="586"/>
    <x v="25"/>
    <x v="0"/>
    <n v="0"/>
    <x v="0"/>
    <x v="17"/>
    <x v="0"/>
    <x v="4"/>
    <x v="4"/>
    <x v="2"/>
    <n v="0.2"/>
    <n v="0.18179999999999999"/>
    <n v="0.93"/>
    <n v="0.35820000000000002"/>
    <x v="3"/>
    <x v="16"/>
    <x v="132"/>
    <x v="2"/>
  </r>
  <r>
    <x v="587"/>
    <x v="26"/>
    <x v="0"/>
    <n v="0"/>
    <x v="0"/>
    <x v="16"/>
    <x v="0"/>
    <x v="5"/>
    <x v="5"/>
    <x v="0"/>
    <n v="0.22"/>
    <n v="0.2273"/>
    <n v="0.55000000000000004"/>
    <n v="0.19400000000000001"/>
    <x v="5"/>
    <x v="140"/>
    <x v="108"/>
    <x v="0"/>
  </r>
  <r>
    <x v="588"/>
    <x v="26"/>
    <x v="0"/>
    <n v="0"/>
    <x v="0"/>
    <x v="17"/>
    <x v="0"/>
    <x v="5"/>
    <x v="5"/>
    <x v="0"/>
    <n v="0.22"/>
    <n v="0.2424"/>
    <n v="0.55000000000000004"/>
    <n v="0.1045"/>
    <x v="4"/>
    <x v="70"/>
    <x v="11"/>
    <x v="0"/>
  </r>
  <r>
    <x v="589"/>
    <x v="26"/>
    <x v="0"/>
    <n v="0"/>
    <x v="0"/>
    <x v="18"/>
    <x v="0"/>
    <x v="5"/>
    <x v="5"/>
    <x v="0"/>
    <n v="0.2"/>
    <n v="0.2273"/>
    <n v="0.69"/>
    <n v="8.9599999999999999E-2"/>
    <x v="0"/>
    <x v="143"/>
    <x v="133"/>
    <x v="0"/>
  </r>
  <r>
    <x v="590"/>
    <x v="26"/>
    <x v="0"/>
    <n v="0"/>
    <x v="0"/>
    <x v="19"/>
    <x v="0"/>
    <x v="5"/>
    <x v="5"/>
    <x v="0"/>
    <n v="0.2"/>
    <n v="0.2273"/>
    <n v="0.69"/>
    <n v="8.9599999999999999E-2"/>
    <x v="0"/>
    <x v="83"/>
    <x v="67"/>
    <x v="0"/>
  </r>
  <r>
    <x v="591"/>
    <x v="26"/>
    <x v="0"/>
    <n v="0"/>
    <x v="0"/>
    <x v="20"/>
    <x v="0"/>
    <x v="5"/>
    <x v="5"/>
    <x v="0"/>
    <n v="0.18"/>
    <n v="0.21210000000000001"/>
    <n v="0.74"/>
    <n v="8.9599999999999999E-2"/>
    <x v="17"/>
    <x v="11"/>
    <x v="29"/>
    <x v="0"/>
  </r>
  <r>
    <x v="592"/>
    <x v="26"/>
    <x v="0"/>
    <n v="0"/>
    <x v="0"/>
    <x v="21"/>
    <x v="0"/>
    <x v="5"/>
    <x v="5"/>
    <x v="0"/>
    <n v="0.18"/>
    <n v="0.21210000000000001"/>
    <n v="0.74"/>
    <n v="8.9599999999999999E-2"/>
    <x v="4"/>
    <x v="49"/>
    <x v="103"/>
    <x v="0"/>
  </r>
  <r>
    <x v="593"/>
    <x v="26"/>
    <x v="0"/>
    <n v="0"/>
    <x v="0"/>
    <x v="22"/>
    <x v="0"/>
    <x v="5"/>
    <x v="5"/>
    <x v="0"/>
    <n v="0.18"/>
    <n v="0.21210000000000001"/>
    <n v="0.74"/>
    <n v="8.9599999999999999E-2"/>
    <x v="3"/>
    <x v="2"/>
    <x v="110"/>
    <x v="0"/>
  </r>
  <r>
    <x v="594"/>
    <x v="26"/>
    <x v="0"/>
    <n v="0"/>
    <x v="0"/>
    <x v="23"/>
    <x v="0"/>
    <x v="5"/>
    <x v="5"/>
    <x v="0"/>
    <n v="0.18"/>
    <n v="0.19700000000000001"/>
    <n v="0.8"/>
    <n v="0.16420000000000001"/>
    <x v="3"/>
    <x v="20"/>
    <x v="0"/>
    <x v="0"/>
  </r>
  <r>
    <x v="595"/>
    <x v="27"/>
    <x v="0"/>
    <n v="0"/>
    <x v="0"/>
    <x v="0"/>
    <x v="0"/>
    <x v="6"/>
    <x v="6"/>
    <x v="1"/>
    <n v="0.2"/>
    <n v="0.21210000000000001"/>
    <n v="0.75"/>
    <n v="0.1343"/>
    <x v="3"/>
    <x v="33"/>
    <x v="23"/>
    <x v="1"/>
  </r>
  <r>
    <x v="596"/>
    <x v="27"/>
    <x v="0"/>
    <n v="0"/>
    <x v="0"/>
    <x v="1"/>
    <x v="0"/>
    <x v="6"/>
    <x v="6"/>
    <x v="1"/>
    <n v="0.2"/>
    <n v="0.21210000000000001"/>
    <n v="0.75"/>
    <n v="0.1343"/>
    <x v="5"/>
    <x v="6"/>
    <x v="6"/>
    <x v="1"/>
  </r>
  <r>
    <x v="597"/>
    <x v="27"/>
    <x v="0"/>
    <n v="0"/>
    <x v="0"/>
    <x v="2"/>
    <x v="0"/>
    <x v="6"/>
    <x v="6"/>
    <x v="1"/>
    <n v="0.2"/>
    <n v="0.21210000000000001"/>
    <n v="0.75"/>
    <n v="0.16420000000000001"/>
    <x v="3"/>
    <x v="6"/>
    <x v="5"/>
    <x v="1"/>
  </r>
  <r>
    <x v="598"/>
    <x v="27"/>
    <x v="0"/>
    <n v="0"/>
    <x v="0"/>
    <x v="3"/>
    <x v="0"/>
    <x v="6"/>
    <x v="6"/>
    <x v="1"/>
    <n v="0.2"/>
    <n v="0.2273"/>
    <n v="0.75"/>
    <n v="0.1045"/>
    <x v="5"/>
    <x v="5"/>
    <x v="4"/>
    <x v="1"/>
  </r>
  <r>
    <x v="599"/>
    <x v="27"/>
    <x v="0"/>
    <n v="0"/>
    <x v="0"/>
    <x v="5"/>
    <x v="0"/>
    <x v="6"/>
    <x v="6"/>
    <x v="1"/>
    <n v="0.18"/>
    <n v="0.21210000000000001"/>
    <n v="0.8"/>
    <n v="0.1045"/>
    <x v="3"/>
    <x v="22"/>
    <x v="48"/>
    <x v="1"/>
  </r>
  <r>
    <x v="600"/>
    <x v="27"/>
    <x v="0"/>
    <n v="0"/>
    <x v="0"/>
    <x v="6"/>
    <x v="0"/>
    <x v="6"/>
    <x v="6"/>
    <x v="1"/>
    <n v="0.18"/>
    <n v="0.19700000000000001"/>
    <n v="0.8"/>
    <n v="0.1343"/>
    <x v="3"/>
    <x v="20"/>
    <x v="0"/>
    <x v="1"/>
  </r>
  <r>
    <x v="601"/>
    <x v="27"/>
    <x v="0"/>
    <n v="0"/>
    <x v="0"/>
    <x v="7"/>
    <x v="0"/>
    <x v="6"/>
    <x v="6"/>
    <x v="1"/>
    <n v="0.16"/>
    <n v="0.19700000000000001"/>
    <n v="0.86"/>
    <n v="8.9599999999999999E-2"/>
    <x v="4"/>
    <x v="29"/>
    <x v="122"/>
    <x v="1"/>
  </r>
  <r>
    <x v="602"/>
    <x v="27"/>
    <x v="0"/>
    <n v="0"/>
    <x v="0"/>
    <x v="8"/>
    <x v="0"/>
    <x v="6"/>
    <x v="6"/>
    <x v="1"/>
    <n v="0.16"/>
    <n v="0.19700000000000001"/>
    <n v="0.86"/>
    <n v="8.9599999999999999E-2"/>
    <x v="4"/>
    <x v="119"/>
    <x v="45"/>
    <x v="1"/>
  </r>
  <r>
    <x v="603"/>
    <x v="27"/>
    <x v="0"/>
    <n v="0"/>
    <x v="0"/>
    <x v="9"/>
    <x v="0"/>
    <x v="6"/>
    <x v="6"/>
    <x v="2"/>
    <n v="0.18"/>
    <n v="0.21210000000000001"/>
    <n v="0.86"/>
    <n v="8.9599999999999999E-2"/>
    <x v="15"/>
    <x v="73"/>
    <x v="129"/>
    <x v="2"/>
  </r>
  <r>
    <x v="604"/>
    <x v="27"/>
    <x v="0"/>
    <n v="0"/>
    <x v="0"/>
    <x v="10"/>
    <x v="0"/>
    <x v="6"/>
    <x v="6"/>
    <x v="2"/>
    <n v="0.18"/>
    <n v="0.21210000000000001"/>
    <n v="0.86"/>
    <n v="0.1045"/>
    <x v="3"/>
    <x v="47"/>
    <x v="99"/>
    <x v="2"/>
  </r>
  <r>
    <x v="605"/>
    <x v="27"/>
    <x v="0"/>
    <n v="0"/>
    <x v="0"/>
    <x v="11"/>
    <x v="0"/>
    <x v="6"/>
    <x v="6"/>
    <x v="2"/>
    <n v="0.18"/>
    <n v="0.21210000000000001"/>
    <n v="0.93"/>
    <n v="0.1045"/>
    <x v="3"/>
    <x v="10"/>
    <x v="33"/>
    <x v="2"/>
  </r>
  <r>
    <x v="606"/>
    <x v="27"/>
    <x v="0"/>
    <n v="0"/>
    <x v="0"/>
    <x v="12"/>
    <x v="0"/>
    <x v="6"/>
    <x v="6"/>
    <x v="2"/>
    <n v="0.18"/>
    <n v="0.21210000000000001"/>
    <n v="0.93"/>
    <n v="0.1045"/>
    <x v="5"/>
    <x v="95"/>
    <x v="115"/>
    <x v="2"/>
  </r>
  <r>
    <x v="607"/>
    <x v="27"/>
    <x v="0"/>
    <n v="0"/>
    <x v="0"/>
    <x v="13"/>
    <x v="0"/>
    <x v="6"/>
    <x v="6"/>
    <x v="2"/>
    <n v="0.18"/>
    <n v="0.21210000000000001"/>
    <n v="0.93"/>
    <n v="0.1045"/>
    <x v="3"/>
    <x v="17"/>
    <x v="35"/>
    <x v="2"/>
  </r>
  <r>
    <x v="608"/>
    <x v="27"/>
    <x v="0"/>
    <n v="0"/>
    <x v="0"/>
    <x v="14"/>
    <x v="0"/>
    <x v="6"/>
    <x v="6"/>
    <x v="2"/>
    <n v="0.22"/>
    <n v="0.2727"/>
    <n v="0.8"/>
    <n v="0"/>
    <x v="4"/>
    <x v="49"/>
    <x v="103"/>
    <x v="2"/>
  </r>
  <r>
    <x v="609"/>
    <x v="27"/>
    <x v="0"/>
    <n v="0"/>
    <x v="0"/>
    <x v="15"/>
    <x v="0"/>
    <x v="6"/>
    <x v="6"/>
    <x v="1"/>
    <n v="0.2"/>
    <n v="0.2576"/>
    <n v="0.86"/>
    <n v="0"/>
    <x v="5"/>
    <x v="71"/>
    <x v="102"/>
    <x v="1"/>
  </r>
  <r>
    <x v="610"/>
    <x v="27"/>
    <x v="0"/>
    <n v="0"/>
    <x v="0"/>
    <x v="16"/>
    <x v="0"/>
    <x v="6"/>
    <x v="6"/>
    <x v="0"/>
    <n v="0.22"/>
    <n v="0.2727"/>
    <n v="0.8"/>
    <n v="0"/>
    <x v="22"/>
    <x v="14"/>
    <x v="138"/>
    <x v="0"/>
  </r>
  <r>
    <x v="611"/>
    <x v="27"/>
    <x v="0"/>
    <n v="0"/>
    <x v="0"/>
    <x v="17"/>
    <x v="0"/>
    <x v="6"/>
    <x v="6"/>
    <x v="0"/>
    <n v="0.24"/>
    <n v="0.2424"/>
    <n v="0.75"/>
    <n v="0.1343"/>
    <x v="4"/>
    <x v="150"/>
    <x v="165"/>
    <x v="0"/>
  </r>
  <r>
    <x v="612"/>
    <x v="27"/>
    <x v="0"/>
    <n v="0"/>
    <x v="0"/>
    <x v="18"/>
    <x v="0"/>
    <x v="6"/>
    <x v="6"/>
    <x v="0"/>
    <n v="0.24"/>
    <n v="0.2273"/>
    <n v="0.75"/>
    <n v="0.19400000000000001"/>
    <x v="4"/>
    <x v="128"/>
    <x v="142"/>
    <x v="0"/>
  </r>
  <r>
    <x v="613"/>
    <x v="27"/>
    <x v="0"/>
    <n v="0"/>
    <x v="0"/>
    <x v="19"/>
    <x v="0"/>
    <x v="6"/>
    <x v="6"/>
    <x v="1"/>
    <n v="0.24"/>
    <n v="0.2424"/>
    <n v="0.75"/>
    <n v="0.1343"/>
    <x v="2"/>
    <x v="151"/>
    <x v="70"/>
    <x v="1"/>
  </r>
  <r>
    <x v="614"/>
    <x v="27"/>
    <x v="0"/>
    <n v="0"/>
    <x v="0"/>
    <x v="20"/>
    <x v="0"/>
    <x v="6"/>
    <x v="6"/>
    <x v="1"/>
    <n v="0.24"/>
    <n v="0.2273"/>
    <n v="0.7"/>
    <n v="0.19400000000000001"/>
    <x v="5"/>
    <x v="124"/>
    <x v="69"/>
    <x v="1"/>
  </r>
  <r>
    <x v="615"/>
    <x v="27"/>
    <x v="0"/>
    <n v="0"/>
    <x v="0"/>
    <x v="21"/>
    <x v="0"/>
    <x v="6"/>
    <x v="6"/>
    <x v="1"/>
    <n v="0.22"/>
    <n v="0.2273"/>
    <n v="0.75"/>
    <n v="0.1343"/>
    <x v="5"/>
    <x v="77"/>
    <x v="154"/>
    <x v="1"/>
  </r>
  <r>
    <x v="616"/>
    <x v="27"/>
    <x v="0"/>
    <n v="0"/>
    <x v="0"/>
    <x v="22"/>
    <x v="0"/>
    <x v="6"/>
    <x v="6"/>
    <x v="0"/>
    <n v="0.24"/>
    <n v="0.21210000000000001"/>
    <n v="0.65"/>
    <n v="0.35820000000000002"/>
    <x v="3"/>
    <x v="16"/>
    <x v="132"/>
    <x v="0"/>
  </r>
  <r>
    <x v="617"/>
    <x v="27"/>
    <x v="0"/>
    <n v="0"/>
    <x v="0"/>
    <x v="23"/>
    <x v="0"/>
    <x v="6"/>
    <x v="6"/>
    <x v="0"/>
    <n v="0.24"/>
    <n v="0.2273"/>
    <n v="0.6"/>
    <n v="0.22389999999999999"/>
    <x v="5"/>
    <x v="97"/>
    <x v="84"/>
    <x v="0"/>
  </r>
  <r>
    <x v="618"/>
    <x v="28"/>
    <x v="0"/>
    <n v="0"/>
    <x v="0"/>
    <x v="0"/>
    <x v="0"/>
    <x v="0"/>
    <x v="0"/>
    <x v="0"/>
    <n v="0.22"/>
    <n v="0.19700000000000001"/>
    <n v="0.64"/>
    <n v="0.35820000000000002"/>
    <x v="4"/>
    <x v="16"/>
    <x v="20"/>
    <x v="0"/>
  </r>
  <r>
    <x v="619"/>
    <x v="28"/>
    <x v="0"/>
    <n v="0"/>
    <x v="0"/>
    <x v="1"/>
    <x v="0"/>
    <x v="0"/>
    <x v="0"/>
    <x v="0"/>
    <n v="0.22"/>
    <n v="0.2273"/>
    <n v="0.64"/>
    <n v="0.19400000000000001"/>
    <x v="3"/>
    <x v="32"/>
    <x v="25"/>
    <x v="0"/>
  </r>
  <r>
    <x v="620"/>
    <x v="28"/>
    <x v="0"/>
    <n v="0"/>
    <x v="0"/>
    <x v="2"/>
    <x v="0"/>
    <x v="0"/>
    <x v="0"/>
    <x v="0"/>
    <n v="0.22"/>
    <n v="0.2273"/>
    <n v="0.64"/>
    <n v="0.16420000000000001"/>
    <x v="3"/>
    <x v="89"/>
    <x v="93"/>
    <x v="0"/>
  </r>
  <r>
    <x v="621"/>
    <x v="28"/>
    <x v="0"/>
    <n v="0"/>
    <x v="0"/>
    <x v="3"/>
    <x v="0"/>
    <x v="0"/>
    <x v="0"/>
    <x v="0"/>
    <n v="0.2"/>
    <n v="0.21210000000000001"/>
    <n v="0.64"/>
    <n v="0.1343"/>
    <x v="0"/>
    <x v="34"/>
    <x v="7"/>
    <x v="0"/>
  </r>
  <r>
    <x v="622"/>
    <x v="28"/>
    <x v="0"/>
    <n v="0"/>
    <x v="0"/>
    <x v="4"/>
    <x v="0"/>
    <x v="0"/>
    <x v="0"/>
    <x v="0"/>
    <n v="0.16"/>
    <n v="0.18179999999999999"/>
    <n v="0.69"/>
    <n v="0.1045"/>
    <x v="5"/>
    <x v="6"/>
    <x v="6"/>
    <x v="0"/>
  </r>
  <r>
    <x v="623"/>
    <x v="28"/>
    <x v="0"/>
    <n v="0"/>
    <x v="0"/>
    <x v="6"/>
    <x v="0"/>
    <x v="0"/>
    <x v="0"/>
    <x v="0"/>
    <n v="0.16"/>
    <n v="0.18179999999999999"/>
    <n v="0.64"/>
    <n v="0.1343"/>
    <x v="3"/>
    <x v="6"/>
    <x v="5"/>
    <x v="0"/>
  </r>
  <r>
    <x v="624"/>
    <x v="28"/>
    <x v="0"/>
    <n v="0"/>
    <x v="0"/>
    <x v="7"/>
    <x v="0"/>
    <x v="0"/>
    <x v="0"/>
    <x v="0"/>
    <n v="0.16"/>
    <n v="0.18179999999999999"/>
    <n v="0.59"/>
    <n v="0.1045"/>
    <x v="5"/>
    <x v="22"/>
    <x v="36"/>
    <x v="0"/>
  </r>
  <r>
    <x v="625"/>
    <x v="28"/>
    <x v="0"/>
    <n v="0"/>
    <x v="0"/>
    <x v="8"/>
    <x v="0"/>
    <x v="0"/>
    <x v="0"/>
    <x v="0"/>
    <n v="0.18"/>
    <n v="0.19700000000000001"/>
    <n v="0.55000000000000004"/>
    <n v="0.16420000000000001"/>
    <x v="0"/>
    <x v="17"/>
    <x v="19"/>
    <x v="0"/>
  </r>
  <r>
    <x v="626"/>
    <x v="28"/>
    <x v="0"/>
    <n v="0"/>
    <x v="0"/>
    <x v="9"/>
    <x v="0"/>
    <x v="0"/>
    <x v="0"/>
    <x v="0"/>
    <n v="0.18"/>
    <n v="0.21210000000000001"/>
    <n v="0.59"/>
    <n v="8.9599999999999999E-2"/>
    <x v="3"/>
    <x v="60"/>
    <x v="19"/>
    <x v="0"/>
  </r>
  <r>
    <x v="627"/>
    <x v="28"/>
    <x v="0"/>
    <n v="0"/>
    <x v="0"/>
    <x v="10"/>
    <x v="0"/>
    <x v="0"/>
    <x v="0"/>
    <x v="1"/>
    <n v="0.18"/>
    <n v="0.21210000000000001"/>
    <n v="0.64"/>
    <n v="0.1045"/>
    <x v="17"/>
    <x v="82"/>
    <x v="97"/>
    <x v="1"/>
  </r>
  <r>
    <x v="628"/>
    <x v="28"/>
    <x v="0"/>
    <n v="0"/>
    <x v="0"/>
    <x v="11"/>
    <x v="0"/>
    <x v="0"/>
    <x v="0"/>
    <x v="1"/>
    <n v="0.18"/>
    <n v="0.19700000000000001"/>
    <n v="0.64"/>
    <n v="0.1343"/>
    <x v="17"/>
    <x v="91"/>
    <x v="37"/>
    <x v="1"/>
  </r>
  <r>
    <x v="629"/>
    <x v="28"/>
    <x v="0"/>
    <n v="0"/>
    <x v="0"/>
    <x v="12"/>
    <x v="0"/>
    <x v="0"/>
    <x v="0"/>
    <x v="1"/>
    <n v="0.2"/>
    <n v="0.19700000000000001"/>
    <n v="0.59"/>
    <n v="0.19400000000000001"/>
    <x v="6"/>
    <x v="43"/>
    <x v="53"/>
    <x v="1"/>
  </r>
  <r>
    <x v="630"/>
    <x v="28"/>
    <x v="0"/>
    <n v="0"/>
    <x v="0"/>
    <x v="13"/>
    <x v="0"/>
    <x v="0"/>
    <x v="0"/>
    <x v="1"/>
    <n v="0.22"/>
    <n v="0.2273"/>
    <n v="0.55000000000000004"/>
    <n v="0.16420000000000001"/>
    <x v="14"/>
    <x v="90"/>
    <x v="32"/>
    <x v="1"/>
  </r>
  <r>
    <x v="631"/>
    <x v="28"/>
    <x v="0"/>
    <n v="0"/>
    <x v="0"/>
    <x v="14"/>
    <x v="0"/>
    <x v="0"/>
    <x v="0"/>
    <x v="1"/>
    <n v="0.22"/>
    <n v="0.2273"/>
    <n v="0.6"/>
    <n v="0.1343"/>
    <x v="22"/>
    <x v="121"/>
    <x v="111"/>
    <x v="1"/>
  </r>
  <r>
    <x v="632"/>
    <x v="28"/>
    <x v="0"/>
    <n v="0"/>
    <x v="0"/>
    <x v="15"/>
    <x v="0"/>
    <x v="0"/>
    <x v="0"/>
    <x v="0"/>
    <n v="0.22"/>
    <n v="0.21210000000000001"/>
    <n v="0.69"/>
    <n v="0.25369999999999998"/>
    <x v="30"/>
    <x v="52"/>
    <x v="151"/>
    <x v="0"/>
  </r>
  <r>
    <x v="633"/>
    <x v="28"/>
    <x v="0"/>
    <n v="0"/>
    <x v="0"/>
    <x v="16"/>
    <x v="0"/>
    <x v="0"/>
    <x v="0"/>
    <x v="0"/>
    <n v="0.24"/>
    <n v="0.2424"/>
    <n v="0.6"/>
    <n v="0.16420000000000001"/>
    <x v="21"/>
    <x v="152"/>
    <x v="166"/>
    <x v="0"/>
  </r>
  <r>
    <x v="634"/>
    <x v="28"/>
    <x v="0"/>
    <n v="0"/>
    <x v="0"/>
    <x v="17"/>
    <x v="0"/>
    <x v="0"/>
    <x v="0"/>
    <x v="0"/>
    <n v="0.24"/>
    <n v="0.28789999999999999"/>
    <n v="0.6"/>
    <n v="0"/>
    <x v="14"/>
    <x v="70"/>
    <x v="134"/>
    <x v="0"/>
  </r>
  <r>
    <x v="635"/>
    <x v="28"/>
    <x v="0"/>
    <n v="0"/>
    <x v="0"/>
    <x v="18"/>
    <x v="0"/>
    <x v="0"/>
    <x v="0"/>
    <x v="0"/>
    <n v="0.22"/>
    <n v="0.2273"/>
    <n v="0.69"/>
    <n v="0.1343"/>
    <x v="14"/>
    <x v="79"/>
    <x v="118"/>
    <x v="0"/>
  </r>
  <r>
    <x v="636"/>
    <x v="28"/>
    <x v="0"/>
    <n v="0"/>
    <x v="0"/>
    <x v="19"/>
    <x v="0"/>
    <x v="0"/>
    <x v="0"/>
    <x v="1"/>
    <n v="0.22"/>
    <n v="0.21210000000000001"/>
    <n v="0.69"/>
    <n v="0.25369999999999998"/>
    <x v="15"/>
    <x v="15"/>
    <x v="154"/>
    <x v="1"/>
  </r>
  <r>
    <x v="637"/>
    <x v="28"/>
    <x v="0"/>
    <n v="0"/>
    <x v="0"/>
    <x v="20"/>
    <x v="0"/>
    <x v="0"/>
    <x v="0"/>
    <x v="0"/>
    <n v="0.18"/>
    <n v="0.21210000000000001"/>
    <n v="0.74"/>
    <n v="8.9599999999999999E-2"/>
    <x v="5"/>
    <x v="76"/>
    <x v="74"/>
    <x v="0"/>
  </r>
  <r>
    <x v="638"/>
    <x v="28"/>
    <x v="0"/>
    <n v="0"/>
    <x v="0"/>
    <x v="21"/>
    <x v="0"/>
    <x v="0"/>
    <x v="0"/>
    <x v="0"/>
    <n v="0.18"/>
    <n v="0.21210000000000001"/>
    <n v="0.74"/>
    <n v="8.9599999999999999E-2"/>
    <x v="5"/>
    <x v="96"/>
    <x v="9"/>
    <x v="0"/>
  </r>
  <r>
    <x v="639"/>
    <x v="28"/>
    <x v="0"/>
    <n v="0"/>
    <x v="0"/>
    <x v="22"/>
    <x v="0"/>
    <x v="0"/>
    <x v="0"/>
    <x v="0"/>
    <n v="0.16"/>
    <n v="0.19700000000000001"/>
    <n v="0.8"/>
    <n v="8.9599999999999999E-2"/>
    <x v="17"/>
    <x v="95"/>
    <x v="2"/>
    <x v="0"/>
  </r>
  <r>
    <x v="640"/>
    <x v="28"/>
    <x v="0"/>
    <n v="0"/>
    <x v="0"/>
    <x v="23"/>
    <x v="0"/>
    <x v="0"/>
    <x v="0"/>
    <x v="0"/>
    <n v="0.16"/>
    <n v="0.19700000000000001"/>
    <n v="0.8"/>
    <n v="8.9599999999999999E-2"/>
    <x v="0"/>
    <x v="10"/>
    <x v="63"/>
    <x v="0"/>
  </r>
  <r>
    <x v="641"/>
    <x v="29"/>
    <x v="0"/>
    <n v="0"/>
    <x v="0"/>
    <x v="0"/>
    <x v="0"/>
    <x v="1"/>
    <x v="1"/>
    <x v="0"/>
    <n v="0.16"/>
    <n v="0.18179999999999999"/>
    <n v="0.8"/>
    <n v="0.1045"/>
    <x v="3"/>
    <x v="39"/>
    <x v="63"/>
    <x v="0"/>
  </r>
  <r>
    <x v="642"/>
    <x v="29"/>
    <x v="0"/>
    <n v="0"/>
    <x v="0"/>
    <x v="1"/>
    <x v="0"/>
    <x v="1"/>
    <x v="1"/>
    <x v="0"/>
    <n v="0.14000000000000001"/>
    <n v="0.21210000000000001"/>
    <n v="0.8"/>
    <n v="0"/>
    <x v="18"/>
    <x v="97"/>
    <x v="115"/>
    <x v="0"/>
  </r>
  <r>
    <x v="643"/>
    <x v="29"/>
    <x v="0"/>
    <n v="0"/>
    <x v="0"/>
    <x v="2"/>
    <x v="0"/>
    <x v="1"/>
    <x v="1"/>
    <x v="0"/>
    <n v="0.16"/>
    <n v="0.2273"/>
    <n v="0.8"/>
    <n v="0"/>
    <x v="5"/>
    <x v="3"/>
    <x v="62"/>
    <x v="0"/>
  </r>
  <r>
    <x v="644"/>
    <x v="29"/>
    <x v="0"/>
    <n v="0"/>
    <x v="0"/>
    <x v="3"/>
    <x v="0"/>
    <x v="1"/>
    <x v="1"/>
    <x v="0"/>
    <n v="0.14000000000000001"/>
    <n v="0.21210000000000001"/>
    <n v="0.93"/>
    <n v="0"/>
    <x v="5"/>
    <x v="7"/>
    <x v="7"/>
    <x v="0"/>
  </r>
  <r>
    <x v="645"/>
    <x v="29"/>
    <x v="0"/>
    <n v="0"/>
    <x v="0"/>
    <x v="4"/>
    <x v="0"/>
    <x v="1"/>
    <x v="1"/>
    <x v="0"/>
    <n v="0.14000000000000001"/>
    <n v="0.21210000000000001"/>
    <n v="0.93"/>
    <n v="0"/>
    <x v="3"/>
    <x v="4"/>
    <x v="4"/>
    <x v="0"/>
  </r>
  <r>
    <x v="646"/>
    <x v="29"/>
    <x v="0"/>
    <n v="0"/>
    <x v="0"/>
    <x v="5"/>
    <x v="0"/>
    <x v="1"/>
    <x v="1"/>
    <x v="0"/>
    <n v="0.14000000000000001"/>
    <n v="0.21210000000000001"/>
    <n v="0.86"/>
    <n v="0"/>
    <x v="3"/>
    <x v="35"/>
    <x v="6"/>
    <x v="0"/>
  </r>
  <r>
    <x v="647"/>
    <x v="29"/>
    <x v="0"/>
    <n v="0"/>
    <x v="0"/>
    <x v="7"/>
    <x v="0"/>
    <x v="1"/>
    <x v="1"/>
    <x v="0"/>
    <n v="0.14000000000000001"/>
    <n v="0.21210000000000001"/>
    <n v="0.86"/>
    <n v="0"/>
    <x v="3"/>
    <x v="35"/>
    <x v="6"/>
    <x v="0"/>
  </r>
  <r>
    <x v="648"/>
    <x v="29"/>
    <x v="0"/>
    <n v="0"/>
    <x v="0"/>
    <x v="8"/>
    <x v="0"/>
    <x v="1"/>
    <x v="1"/>
    <x v="1"/>
    <n v="0.14000000000000001"/>
    <n v="0.21210000000000001"/>
    <n v="0.86"/>
    <n v="0"/>
    <x v="5"/>
    <x v="48"/>
    <x v="47"/>
    <x v="1"/>
  </r>
  <r>
    <x v="649"/>
    <x v="29"/>
    <x v="0"/>
    <n v="0"/>
    <x v="0"/>
    <x v="9"/>
    <x v="0"/>
    <x v="1"/>
    <x v="1"/>
    <x v="1"/>
    <n v="0.16"/>
    <n v="0.2273"/>
    <n v="0.8"/>
    <n v="0"/>
    <x v="17"/>
    <x v="60"/>
    <x v="103"/>
    <x v="1"/>
  </r>
  <r>
    <x v="650"/>
    <x v="29"/>
    <x v="0"/>
    <n v="0"/>
    <x v="0"/>
    <x v="10"/>
    <x v="0"/>
    <x v="1"/>
    <x v="1"/>
    <x v="1"/>
    <n v="0.18"/>
    <n v="0.2424"/>
    <n v="0.8"/>
    <n v="0"/>
    <x v="18"/>
    <x v="77"/>
    <x v="37"/>
    <x v="1"/>
  </r>
  <r>
    <x v="651"/>
    <x v="29"/>
    <x v="0"/>
    <n v="0"/>
    <x v="0"/>
    <x v="11"/>
    <x v="0"/>
    <x v="1"/>
    <x v="1"/>
    <x v="0"/>
    <n v="0.22"/>
    <n v="0.2727"/>
    <n v="0.75"/>
    <n v="0"/>
    <x v="14"/>
    <x v="54"/>
    <x v="29"/>
    <x v="0"/>
  </r>
  <r>
    <x v="652"/>
    <x v="29"/>
    <x v="0"/>
    <n v="0"/>
    <x v="0"/>
    <x v="12"/>
    <x v="0"/>
    <x v="1"/>
    <x v="1"/>
    <x v="0"/>
    <n v="0.3"/>
    <n v="0.31819999999999998"/>
    <n v="0.52"/>
    <n v="0.1045"/>
    <x v="22"/>
    <x v="61"/>
    <x v="54"/>
    <x v="0"/>
  </r>
  <r>
    <x v="653"/>
    <x v="29"/>
    <x v="0"/>
    <n v="0"/>
    <x v="0"/>
    <x v="13"/>
    <x v="0"/>
    <x v="1"/>
    <x v="1"/>
    <x v="0"/>
    <n v="0.28000000000000003"/>
    <n v="0.28789999999999999"/>
    <n v="0.61"/>
    <n v="0.1045"/>
    <x v="23"/>
    <x v="13"/>
    <x v="11"/>
    <x v="0"/>
  </r>
  <r>
    <x v="654"/>
    <x v="29"/>
    <x v="0"/>
    <n v="0"/>
    <x v="0"/>
    <x v="14"/>
    <x v="0"/>
    <x v="1"/>
    <x v="1"/>
    <x v="0"/>
    <n v="0.28000000000000003"/>
    <n v="0.30299999999999999"/>
    <n v="0.61"/>
    <n v="8.9599999999999999E-2"/>
    <x v="25"/>
    <x v="153"/>
    <x v="78"/>
    <x v="0"/>
  </r>
  <r>
    <x v="655"/>
    <x v="29"/>
    <x v="0"/>
    <n v="0"/>
    <x v="0"/>
    <x v="15"/>
    <x v="0"/>
    <x v="1"/>
    <x v="1"/>
    <x v="0"/>
    <n v="0.3"/>
    <n v="0.33329999999999999"/>
    <n v="0.56000000000000005"/>
    <n v="0"/>
    <x v="24"/>
    <x v="73"/>
    <x v="142"/>
    <x v="0"/>
  </r>
  <r>
    <x v="656"/>
    <x v="29"/>
    <x v="0"/>
    <n v="0"/>
    <x v="0"/>
    <x v="16"/>
    <x v="0"/>
    <x v="1"/>
    <x v="1"/>
    <x v="0"/>
    <n v="0.3"/>
    <n v="0.33329999999999999"/>
    <n v="0.56000000000000005"/>
    <n v="0"/>
    <x v="21"/>
    <x v="153"/>
    <x v="92"/>
    <x v="0"/>
  </r>
  <r>
    <x v="657"/>
    <x v="29"/>
    <x v="0"/>
    <n v="0"/>
    <x v="0"/>
    <x v="17"/>
    <x v="0"/>
    <x v="1"/>
    <x v="1"/>
    <x v="0"/>
    <n v="0.3"/>
    <n v="0.28789999999999999"/>
    <n v="0.56000000000000005"/>
    <n v="0.19400000000000001"/>
    <x v="15"/>
    <x v="13"/>
    <x v="43"/>
    <x v="0"/>
  </r>
  <r>
    <x v="658"/>
    <x v="29"/>
    <x v="0"/>
    <n v="0"/>
    <x v="0"/>
    <x v="18"/>
    <x v="0"/>
    <x v="1"/>
    <x v="1"/>
    <x v="0"/>
    <n v="0.26"/>
    <n v="0.2576"/>
    <n v="0.65"/>
    <n v="0.16420000000000001"/>
    <x v="1"/>
    <x v="77"/>
    <x v="32"/>
    <x v="0"/>
  </r>
  <r>
    <x v="659"/>
    <x v="29"/>
    <x v="0"/>
    <n v="0"/>
    <x v="0"/>
    <x v="19"/>
    <x v="0"/>
    <x v="1"/>
    <x v="1"/>
    <x v="0"/>
    <n v="0.26"/>
    <n v="0.2576"/>
    <n v="0.65"/>
    <n v="0.19400000000000001"/>
    <x v="14"/>
    <x v="24"/>
    <x v="97"/>
    <x v="0"/>
  </r>
  <r>
    <x v="660"/>
    <x v="29"/>
    <x v="0"/>
    <n v="0"/>
    <x v="0"/>
    <x v="20"/>
    <x v="0"/>
    <x v="1"/>
    <x v="1"/>
    <x v="1"/>
    <n v="0.26"/>
    <n v="0.2727"/>
    <n v="0.65"/>
    <n v="0.1045"/>
    <x v="0"/>
    <x v="10"/>
    <x v="63"/>
    <x v="1"/>
  </r>
  <r>
    <x v="661"/>
    <x v="29"/>
    <x v="0"/>
    <n v="0"/>
    <x v="0"/>
    <x v="21"/>
    <x v="0"/>
    <x v="1"/>
    <x v="1"/>
    <x v="1"/>
    <n v="0.24"/>
    <n v="0.2424"/>
    <n v="0.7"/>
    <n v="0.16420000000000001"/>
    <x v="0"/>
    <x v="18"/>
    <x v="20"/>
    <x v="1"/>
  </r>
  <r>
    <x v="662"/>
    <x v="29"/>
    <x v="0"/>
    <n v="0"/>
    <x v="0"/>
    <x v="22"/>
    <x v="0"/>
    <x v="1"/>
    <x v="1"/>
    <x v="1"/>
    <n v="0.24"/>
    <n v="0.2273"/>
    <n v="0.7"/>
    <n v="0.19400000000000001"/>
    <x v="4"/>
    <x v="23"/>
    <x v="137"/>
    <x v="1"/>
  </r>
  <r>
    <x v="663"/>
    <x v="29"/>
    <x v="0"/>
    <n v="0"/>
    <x v="0"/>
    <x v="23"/>
    <x v="0"/>
    <x v="1"/>
    <x v="1"/>
    <x v="1"/>
    <n v="0.24"/>
    <n v="0.21210000000000001"/>
    <n v="0.65"/>
    <n v="0.28360000000000002"/>
    <x v="2"/>
    <x v="20"/>
    <x v="137"/>
    <x v="1"/>
  </r>
  <r>
    <x v="664"/>
    <x v="30"/>
    <x v="0"/>
    <n v="0"/>
    <x v="0"/>
    <x v="0"/>
    <x v="0"/>
    <x v="2"/>
    <x v="2"/>
    <x v="1"/>
    <n v="0.24"/>
    <n v="0.2273"/>
    <n v="0.65"/>
    <n v="0.22389999999999999"/>
    <x v="5"/>
    <x v="8"/>
    <x v="85"/>
    <x v="1"/>
  </r>
  <r>
    <x v="665"/>
    <x v="30"/>
    <x v="0"/>
    <n v="0"/>
    <x v="0"/>
    <x v="1"/>
    <x v="0"/>
    <x v="2"/>
    <x v="2"/>
    <x v="0"/>
    <n v="0.22"/>
    <n v="0.21210000000000001"/>
    <n v="0.64"/>
    <n v="0.25369999999999998"/>
    <x v="4"/>
    <x v="34"/>
    <x v="85"/>
    <x v="0"/>
  </r>
  <r>
    <x v="666"/>
    <x v="30"/>
    <x v="0"/>
    <n v="0"/>
    <x v="0"/>
    <x v="2"/>
    <x v="0"/>
    <x v="2"/>
    <x v="2"/>
    <x v="0"/>
    <n v="0.22"/>
    <n v="0.2273"/>
    <n v="0.64"/>
    <n v="0.19400000000000001"/>
    <x v="3"/>
    <x v="4"/>
    <x v="4"/>
    <x v="0"/>
  </r>
  <r>
    <x v="667"/>
    <x v="30"/>
    <x v="0"/>
    <n v="0"/>
    <x v="0"/>
    <x v="3"/>
    <x v="0"/>
    <x v="2"/>
    <x v="2"/>
    <x v="0"/>
    <n v="0.22"/>
    <n v="0.2273"/>
    <n v="0.64"/>
    <n v="0.19400000000000001"/>
    <x v="3"/>
    <x v="6"/>
    <x v="5"/>
    <x v="0"/>
  </r>
  <r>
    <x v="668"/>
    <x v="30"/>
    <x v="0"/>
    <n v="0"/>
    <x v="0"/>
    <x v="4"/>
    <x v="0"/>
    <x v="2"/>
    <x v="2"/>
    <x v="0"/>
    <n v="0.2"/>
    <n v="0.19700000000000001"/>
    <n v="0.59"/>
    <n v="0.22389999999999999"/>
    <x v="3"/>
    <x v="6"/>
    <x v="5"/>
    <x v="0"/>
  </r>
  <r>
    <x v="669"/>
    <x v="30"/>
    <x v="0"/>
    <n v="0"/>
    <x v="0"/>
    <x v="5"/>
    <x v="0"/>
    <x v="2"/>
    <x v="2"/>
    <x v="0"/>
    <n v="0.18"/>
    <n v="0.16669999999999999"/>
    <n v="0.64"/>
    <n v="0.28360000000000002"/>
    <x v="3"/>
    <x v="21"/>
    <x v="7"/>
    <x v="0"/>
  </r>
  <r>
    <x v="670"/>
    <x v="30"/>
    <x v="0"/>
    <n v="0"/>
    <x v="0"/>
    <x v="6"/>
    <x v="0"/>
    <x v="2"/>
    <x v="2"/>
    <x v="0"/>
    <n v="0.16"/>
    <n v="0.13639999999999999"/>
    <n v="0.69"/>
    <n v="0.32840000000000003"/>
    <x v="3"/>
    <x v="53"/>
    <x v="18"/>
    <x v="0"/>
  </r>
  <r>
    <x v="671"/>
    <x v="30"/>
    <x v="0"/>
    <n v="0"/>
    <x v="0"/>
    <x v="7"/>
    <x v="0"/>
    <x v="2"/>
    <x v="2"/>
    <x v="1"/>
    <n v="0.16"/>
    <n v="0.13639999999999999"/>
    <n v="0.64"/>
    <n v="0.28360000000000002"/>
    <x v="5"/>
    <x v="13"/>
    <x v="44"/>
    <x v="1"/>
  </r>
  <r>
    <x v="672"/>
    <x v="30"/>
    <x v="0"/>
    <n v="0"/>
    <x v="0"/>
    <x v="8"/>
    <x v="0"/>
    <x v="2"/>
    <x v="2"/>
    <x v="1"/>
    <n v="0.16"/>
    <n v="0.13639999999999999"/>
    <n v="0.59"/>
    <n v="0.28360000000000002"/>
    <x v="0"/>
    <x v="154"/>
    <x v="147"/>
    <x v="1"/>
  </r>
  <r>
    <x v="673"/>
    <x v="30"/>
    <x v="0"/>
    <n v="0"/>
    <x v="0"/>
    <x v="9"/>
    <x v="0"/>
    <x v="2"/>
    <x v="2"/>
    <x v="1"/>
    <n v="0.16"/>
    <n v="0.13639999999999999"/>
    <n v="0.59"/>
    <n v="0.29849999999999999"/>
    <x v="3"/>
    <x v="155"/>
    <x v="59"/>
    <x v="1"/>
  </r>
  <r>
    <x v="674"/>
    <x v="30"/>
    <x v="0"/>
    <n v="0"/>
    <x v="0"/>
    <x v="10"/>
    <x v="0"/>
    <x v="2"/>
    <x v="2"/>
    <x v="1"/>
    <n v="0.16"/>
    <n v="0.1515"/>
    <n v="0.59"/>
    <n v="0.19400000000000001"/>
    <x v="5"/>
    <x v="56"/>
    <x v="83"/>
    <x v="1"/>
  </r>
  <r>
    <x v="675"/>
    <x v="30"/>
    <x v="0"/>
    <n v="0"/>
    <x v="0"/>
    <x v="11"/>
    <x v="0"/>
    <x v="2"/>
    <x v="2"/>
    <x v="1"/>
    <n v="0.16"/>
    <n v="0.1515"/>
    <n v="0.59"/>
    <n v="0.19400000000000001"/>
    <x v="4"/>
    <x v="24"/>
    <x v="61"/>
    <x v="1"/>
  </r>
  <r>
    <x v="676"/>
    <x v="30"/>
    <x v="0"/>
    <n v="0"/>
    <x v="0"/>
    <x v="12"/>
    <x v="0"/>
    <x v="2"/>
    <x v="2"/>
    <x v="1"/>
    <n v="0.18"/>
    <n v="0.21210000000000001"/>
    <n v="0.55000000000000004"/>
    <n v="0.1045"/>
    <x v="15"/>
    <x v="133"/>
    <x v="118"/>
    <x v="1"/>
  </r>
  <r>
    <x v="677"/>
    <x v="30"/>
    <x v="0"/>
    <n v="0"/>
    <x v="0"/>
    <x v="13"/>
    <x v="0"/>
    <x v="2"/>
    <x v="2"/>
    <x v="1"/>
    <n v="0.16"/>
    <n v="0.2273"/>
    <n v="0.59"/>
    <n v="0"/>
    <x v="4"/>
    <x v="15"/>
    <x v="60"/>
    <x v="1"/>
  </r>
  <r>
    <x v="678"/>
    <x v="30"/>
    <x v="0"/>
    <n v="0"/>
    <x v="0"/>
    <x v="14"/>
    <x v="0"/>
    <x v="2"/>
    <x v="2"/>
    <x v="1"/>
    <n v="0.18"/>
    <n v="0.19700000000000001"/>
    <n v="0.55000000000000004"/>
    <n v="0.1343"/>
    <x v="5"/>
    <x v="66"/>
    <x v="80"/>
    <x v="1"/>
  </r>
  <r>
    <x v="679"/>
    <x v="30"/>
    <x v="0"/>
    <n v="0"/>
    <x v="0"/>
    <x v="15"/>
    <x v="0"/>
    <x v="2"/>
    <x v="2"/>
    <x v="1"/>
    <n v="0.16"/>
    <n v="0.18179999999999999"/>
    <n v="0.59"/>
    <n v="0.1343"/>
    <x v="0"/>
    <x v="40"/>
    <x v="40"/>
    <x v="1"/>
  </r>
  <r>
    <x v="680"/>
    <x v="30"/>
    <x v="0"/>
    <n v="0"/>
    <x v="0"/>
    <x v="16"/>
    <x v="0"/>
    <x v="2"/>
    <x v="2"/>
    <x v="1"/>
    <n v="0.16"/>
    <n v="0.18179999999999999"/>
    <n v="0.56000000000000005"/>
    <n v="0.19400000000000001"/>
    <x v="0"/>
    <x v="93"/>
    <x v="80"/>
    <x v="1"/>
  </r>
  <r>
    <x v="681"/>
    <x v="30"/>
    <x v="0"/>
    <n v="0"/>
    <x v="0"/>
    <x v="17"/>
    <x v="0"/>
    <x v="2"/>
    <x v="2"/>
    <x v="1"/>
    <n v="0.16"/>
    <n v="0.1515"/>
    <n v="0.59"/>
    <n v="0.19400000000000001"/>
    <x v="15"/>
    <x v="119"/>
    <x v="143"/>
    <x v="1"/>
  </r>
  <r>
    <x v="682"/>
    <x v="30"/>
    <x v="0"/>
    <n v="0"/>
    <x v="0"/>
    <x v="18"/>
    <x v="0"/>
    <x v="2"/>
    <x v="2"/>
    <x v="1"/>
    <n v="0.16"/>
    <n v="0.1515"/>
    <n v="0.55000000000000004"/>
    <n v="0.22389999999999999"/>
    <x v="0"/>
    <x v="37"/>
    <x v="167"/>
    <x v="1"/>
  </r>
  <r>
    <x v="683"/>
    <x v="30"/>
    <x v="0"/>
    <n v="0"/>
    <x v="0"/>
    <x v="19"/>
    <x v="0"/>
    <x v="2"/>
    <x v="2"/>
    <x v="0"/>
    <n v="0.3"/>
    <n v="0.31819999999999998"/>
    <n v="0.61"/>
    <n v="0.1045"/>
    <x v="0"/>
    <x v="123"/>
    <x v="168"/>
    <x v="0"/>
  </r>
  <r>
    <x v="684"/>
    <x v="30"/>
    <x v="0"/>
    <n v="0"/>
    <x v="0"/>
    <x v="20"/>
    <x v="0"/>
    <x v="2"/>
    <x v="2"/>
    <x v="2"/>
    <n v="0.16"/>
    <n v="0.16669999999999999"/>
    <n v="0.59"/>
    <n v="0.16420000000000001"/>
    <x v="3"/>
    <x v="78"/>
    <x v="53"/>
    <x v="2"/>
  </r>
  <r>
    <x v="685"/>
    <x v="30"/>
    <x v="0"/>
    <n v="0"/>
    <x v="0"/>
    <x v="21"/>
    <x v="0"/>
    <x v="2"/>
    <x v="2"/>
    <x v="2"/>
    <n v="0.16"/>
    <n v="0.19700000000000001"/>
    <n v="0.59"/>
    <n v="8.9599999999999999E-2"/>
    <x v="0"/>
    <x v="42"/>
    <x v="10"/>
    <x v="2"/>
  </r>
  <r>
    <x v="686"/>
    <x v="30"/>
    <x v="0"/>
    <n v="0"/>
    <x v="0"/>
    <x v="22"/>
    <x v="0"/>
    <x v="2"/>
    <x v="2"/>
    <x v="1"/>
    <n v="0.16"/>
    <n v="0.18179999999999999"/>
    <n v="0.59"/>
    <n v="0.1045"/>
    <x v="3"/>
    <x v="60"/>
    <x v="19"/>
    <x v="1"/>
  </r>
  <r>
    <x v="687"/>
    <x v="30"/>
    <x v="0"/>
    <n v="0"/>
    <x v="0"/>
    <x v="23"/>
    <x v="0"/>
    <x v="2"/>
    <x v="2"/>
    <x v="1"/>
    <n v="0.16"/>
    <n v="0.19700000000000001"/>
    <n v="0.64"/>
    <n v="8.9599999999999999E-2"/>
    <x v="4"/>
    <x v="89"/>
    <x v="22"/>
    <x v="1"/>
  </r>
  <r>
    <x v="688"/>
    <x v="31"/>
    <x v="0"/>
    <n v="0"/>
    <x v="1"/>
    <x v="0"/>
    <x v="0"/>
    <x v="3"/>
    <x v="3"/>
    <x v="1"/>
    <n v="0.16"/>
    <n v="0.18179999999999999"/>
    <n v="0.64"/>
    <n v="0.1045"/>
    <x v="4"/>
    <x v="8"/>
    <x v="7"/>
    <x v="1"/>
  </r>
  <r>
    <x v="689"/>
    <x v="31"/>
    <x v="0"/>
    <n v="0"/>
    <x v="1"/>
    <x v="1"/>
    <x v="0"/>
    <x v="3"/>
    <x v="3"/>
    <x v="1"/>
    <n v="0.16"/>
    <n v="0.18179999999999999"/>
    <n v="0.69"/>
    <n v="0.1045"/>
    <x v="3"/>
    <x v="35"/>
    <x v="6"/>
    <x v="1"/>
  </r>
  <r>
    <x v="690"/>
    <x v="31"/>
    <x v="0"/>
    <n v="0"/>
    <x v="1"/>
    <x v="2"/>
    <x v="0"/>
    <x v="3"/>
    <x v="3"/>
    <x v="1"/>
    <n v="0.16"/>
    <n v="0.2273"/>
    <n v="0.69"/>
    <n v="0"/>
    <x v="3"/>
    <x v="6"/>
    <x v="5"/>
    <x v="1"/>
  </r>
  <r>
    <x v="691"/>
    <x v="31"/>
    <x v="0"/>
    <n v="0"/>
    <x v="1"/>
    <x v="3"/>
    <x v="0"/>
    <x v="3"/>
    <x v="3"/>
    <x v="1"/>
    <n v="0.16"/>
    <n v="0.2273"/>
    <n v="0.69"/>
    <n v="0"/>
    <x v="3"/>
    <x v="6"/>
    <x v="5"/>
    <x v="1"/>
  </r>
  <r>
    <x v="692"/>
    <x v="31"/>
    <x v="0"/>
    <n v="0"/>
    <x v="1"/>
    <x v="5"/>
    <x v="0"/>
    <x v="3"/>
    <x v="3"/>
    <x v="2"/>
    <n v="0.14000000000000001"/>
    <n v="0.21210000000000001"/>
    <n v="0.93"/>
    <n v="0"/>
    <x v="3"/>
    <x v="35"/>
    <x v="6"/>
    <x v="2"/>
  </r>
  <r>
    <x v="693"/>
    <x v="31"/>
    <x v="0"/>
    <n v="0"/>
    <x v="1"/>
    <x v="6"/>
    <x v="0"/>
    <x v="3"/>
    <x v="3"/>
    <x v="2"/>
    <n v="0.14000000000000001"/>
    <n v="0.21210000000000001"/>
    <n v="0.93"/>
    <n v="0"/>
    <x v="3"/>
    <x v="97"/>
    <x v="34"/>
    <x v="2"/>
  </r>
  <r>
    <x v="694"/>
    <x v="31"/>
    <x v="0"/>
    <n v="0"/>
    <x v="1"/>
    <x v="7"/>
    <x v="0"/>
    <x v="3"/>
    <x v="3"/>
    <x v="2"/>
    <n v="0.16"/>
    <n v="0.2273"/>
    <n v="0.93"/>
    <n v="0"/>
    <x v="3"/>
    <x v="15"/>
    <x v="46"/>
    <x v="2"/>
  </r>
  <r>
    <x v="695"/>
    <x v="31"/>
    <x v="0"/>
    <n v="0"/>
    <x v="1"/>
    <x v="8"/>
    <x v="0"/>
    <x v="3"/>
    <x v="3"/>
    <x v="2"/>
    <n v="0.16"/>
    <n v="0.2273"/>
    <n v="0.93"/>
    <n v="0"/>
    <x v="0"/>
    <x v="126"/>
    <x v="169"/>
    <x v="2"/>
  </r>
  <r>
    <x v="696"/>
    <x v="31"/>
    <x v="0"/>
    <n v="0"/>
    <x v="1"/>
    <x v="9"/>
    <x v="0"/>
    <x v="3"/>
    <x v="3"/>
    <x v="1"/>
    <n v="0.16"/>
    <n v="0.2273"/>
    <n v="0.93"/>
    <n v="0"/>
    <x v="4"/>
    <x v="156"/>
    <x v="155"/>
    <x v="1"/>
  </r>
  <r>
    <x v="697"/>
    <x v="31"/>
    <x v="0"/>
    <n v="0"/>
    <x v="1"/>
    <x v="10"/>
    <x v="0"/>
    <x v="3"/>
    <x v="3"/>
    <x v="1"/>
    <n v="0.16"/>
    <n v="0.2273"/>
    <n v="0.93"/>
    <n v="0"/>
    <x v="3"/>
    <x v="12"/>
    <x v="105"/>
    <x v="1"/>
  </r>
  <r>
    <x v="698"/>
    <x v="31"/>
    <x v="0"/>
    <n v="0"/>
    <x v="1"/>
    <x v="11"/>
    <x v="0"/>
    <x v="3"/>
    <x v="3"/>
    <x v="1"/>
    <n v="0.18"/>
    <n v="0.2424"/>
    <n v="0.86"/>
    <n v="0"/>
    <x v="4"/>
    <x v="47"/>
    <x v="41"/>
    <x v="1"/>
  </r>
  <r>
    <x v="699"/>
    <x v="31"/>
    <x v="0"/>
    <n v="0"/>
    <x v="1"/>
    <x v="12"/>
    <x v="0"/>
    <x v="3"/>
    <x v="3"/>
    <x v="1"/>
    <n v="0.2"/>
    <n v="0.2576"/>
    <n v="0.86"/>
    <n v="0"/>
    <x v="4"/>
    <x v="42"/>
    <x v="97"/>
    <x v="1"/>
  </r>
  <r>
    <x v="700"/>
    <x v="31"/>
    <x v="0"/>
    <n v="0"/>
    <x v="1"/>
    <x v="13"/>
    <x v="0"/>
    <x v="3"/>
    <x v="3"/>
    <x v="1"/>
    <n v="0.2"/>
    <n v="0.2576"/>
    <n v="0.86"/>
    <n v="0"/>
    <x v="0"/>
    <x v="47"/>
    <x v="46"/>
    <x v="1"/>
  </r>
  <r>
    <x v="701"/>
    <x v="31"/>
    <x v="0"/>
    <n v="0"/>
    <x v="1"/>
    <x v="14"/>
    <x v="0"/>
    <x v="3"/>
    <x v="3"/>
    <x v="1"/>
    <n v="0.22"/>
    <n v="0.2576"/>
    <n v="0.8"/>
    <n v="8.9599999999999999E-2"/>
    <x v="2"/>
    <x v="47"/>
    <x v="60"/>
    <x v="1"/>
  </r>
  <r>
    <x v="702"/>
    <x v="31"/>
    <x v="0"/>
    <n v="0"/>
    <x v="1"/>
    <x v="15"/>
    <x v="0"/>
    <x v="3"/>
    <x v="3"/>
    <x v="1"/>
    <n v="0.24"/>
    <n v="0.28789999999999999"/>
    <n v="0.75"/>
    <n v="0"/>
    <x v="18"/>
    <x v="108"/>
    <x v="46"/>
    <x v="1"/>
  </r>
  <r>
    <x v="703"/>
    <x v="31"/>
    <x v="0"/>
    <n v="0"/>
    <x v="1"/>
    <x v="16"/>
    <x v="0"/>
    <x v="3"/>
    <x v="3"/>
    <x v="1"/>
    <n v="0.24"/>
    <n v="0.2424"/>
    <n v="0.75"/>
    <n v="0.1343"/>
    <x v="0"/>
    <x v="124"/>
    <x v="37"/>
    <x v="1"/>
  </r>
  <r>
    <x v="704"/>
    <x v="31"/>
    <x v="0"/>
    <n v="0"/>
    <x v="1"/>
    <x v="17"/>
    <x v="0"/>
    <x v="3"/>
    <x v="3"/>
    <x v="1"/>
    <n v="0.24"/>
    <n v="0.28789999999999999"/>
    <n v="0.75"/>
    <n v="0"/>
    <x v="17"/>
    <x v="157"/>
    <x v="170"/>
    <x v="1"/>
  </r>
  <r>
    <x v="705"/>
    <x v="31"/>
    <x v="0"/>
    <n v="0"/>
    <x v="1"/>
    <x v="18"/>
    <x v="0"/>
    <x v="3"/>
    <x v="3"/>
    <x v="1"/>
    <n v="0.24"/>
    <n v="0.2576"/>
    <n v="0.81"/>
    <n v="0.1045"/>
    <x v="0"/>
    <x v="158"/>
    <x v="171"/>
    <x v="1"/>
  </r>
  <r>
    <x v="706"/>
    <x v="31"/>
    <x v="0"/>
    <n v="0"/>
    <x v="1"/>
    <x v="19"/>
    <x v="0"/>
    <x v="3"/>
    <x v="3"/>
    <x v="1"/>
    <n v="0.24"/>
    <n v="0.2424"/>
    <n v="0.81"/>
    <n v="0.1343"/>
    <x v="0"/>
    <x v="159"/>
    <x v="159"/>
    <x v="1"/>
  </r>
  <r>
    <x v="707"/>
    <x v="31"/>
    <x v="0"/>
    <n v="0"/>
    <x v="1"/>
    <x v="20"/>
    <x v="0"/>
    <x v="3"/>
    <x v="3"/>
    <x v="1"/>
    <n v="0.22"/>
    <n v="0.2273"/>
    <n v="0.87"/>
    <n v="0.1343"/>
    <x v="2"/>
    <x v="94"/>
    <x v="30"/>
    <x v="1"/>
  </r>
  <r>
    <x v="708"/>
    <x v="31"/>
    <x v="0"/>
    <n v="0"/>
    <x v="1"/>
    <x v="21"/>
    <x v="0"/>
    <x v="3"/>
    <x v="3"/>
    <x v="1"/>
    <n v="0.22"/>
    <n v="0.2273"/>
    <n v="0.87"/>
    <n v="0.1343"/>
    <x v="3"/>
    <x v="27"/>
    <x v="37"/>
    <x v="1"/>
  </r>
  <r>
    <x v="709"/>
    <x v="31"/>
    <x v="0"/>
    <n v="0"/>
    <x v="1"/>
    <x v="22"/>
    <x v="0"/>
    <x v="3"/>
    <x v="3"/>
    <x v="1"/>
    <n v="0.22"/>
    <n v="0.2576"/>
    <n v="0.87"/>
    <n v="8.9599999999999999E-2"/>
    <x v="4"/>
    <x v="60"/>
    <x v="9"/>
    <x v="1"/>
  </r>
  <r>
    <x v="710"/>
    <x v="31"/>
    <x v="0"/>
    <n v="0"/>
    <x v="1"/>
    <x v="23"/>
    <x v="0"/>
    <x v="3"/>
    <x v="3"/>
    <x v="2"/>
    <n v="0.2"/>
    <n v="0.19700000000000001"/>
    <n v="0.93"/>
    <n v="0.19400000000000001"/>
    <x v="5"/>
    <x v="89"/>
    <x v="0"/>
    <x v="2"/>
  </r>
  <r>
    <x v="711"/>
    <x v="32"/>
    <x v="0"/>
    <n v="0"/>
    <x v="1"/>
    <x v="0"/>
    <x v="0"/>
    <x v="4"/>
    <x v="4"/>
    <x v="2"/>
    <n v="0.22"/>
    <n v="0.2424"/>
    <n v="0.93"/>
    <n v="0.1045"/>
    <x v="3"/>
    <x v="6"/>
    <x v="5"/>
    <x v="2"/>
  </r>
  <r>
    <x v="712"/>
    <x v="32"/>
    <x v="0"/>
    <n v="0"/>
    <x v="1"/>
    <x v="1"/>
    <x v="0"/>
    <x v="4"/>
    <x v="4"/>
    <x v="2"/>
    <n v="0.22"/>
    <n v="0.2273"/>
    <n v="0.93"/>
    <n v="0.19400000000000001"/>
    <x v="3"/>
    <x v="35"/>
    <x v="6"/>
    <x v="2"/>
  </r>
  <r>
    <x v="713"/>
    <x v="32"/>
    <x v="0"/>
    <n v="0"/>
    <x v="1"/>
    <x v="2"/>
    <x v="0"/>
    <x v="4"/>
    <x v="4"/>
    <x v="2"/>
    <n v="0.22"/>
    <n v="0.2273"/>
    <n v="0.93"/>
    <n v="0.1343"/>
    <x v="17"/>
    <x v="5"/>
    <x v="48"/>
    <x v="2"/>
  </r>
  <r>
    <x v="714"/>
    <x v="32"/>
    <x v="0"/>
    <n v="0"/>
    <x v="1"/>
    <x v="3"/>
    <x v="0"/>
    <x v="4"/>
    <x v="4"/>
    <x v="2"/>
    <n v="0.22"/>
    <n v="0.2273"/>
    <n v="0.93"/>
    <n v="0.1343"/>
    <x v="3"/>
    <x v="4"/>
    <x v="4"/>
    <x v="2"/>
  </r>
  <r>
    <x v="715"/>
    <x v="32"/>
    <x v="0"/>
    <n v="0"/>
    <x v="1"/>
    <x v="4"/>
    <x v="0"/>
    <x v="4"/>
    <x v="4"/>
    <x v="2"/>
    <n v="0.22"/>
    <n v="0.21210000000000001"/>
    <n v="0.93"/>
    <n v="0.28360000000000002"/>
    <x v="3"/>
    <x v="4"/>
    <x v="4"/>
    <x v="2"/>
  </r>
  <r>
    <x v="716"/>
    <x v="32"/>
    <x v="0"/>
    <n v="0"/>
    <x v="1"/>
    <x v="5"/>
    <x v="0"/>
    <x v="4"/>
    <x v="4"/>
    <x v="2"/>
    <n v="0.22"/>
    <n v="0.2424"/>
    <n v="0.93"/>
    <n v="0.1045"/>
    <x v="3"/>
    <x v="35"/>
    <x v="6"/>
    <x v="2"/>
  </r>
  <r>
    <x v="717"/>
    <x v="32"/>
    <x v="0"/>
    <n v="0"/>
    <x v="1"/>
    <x v="6"/>
    <x v="0"/>
    <x v="4"/>
    <x v="4"/>
    <x v="2"/>
    <n v="0.22"/>
    <n v="0.2424"/>
    <n v="0.93"/>
    <n v="0.1045"/>
    <x v="5"/>
    <x v="19"/>
    <x v="109"/>
    <x v="2"/>
  </r>
  <r>
    <x v="718"/>
    <x v="32"/>
    <x v="0"/>
    <n v="0"/>
    <x v="1"/>
    <x v="7"/>
    <x v="0"/>
    <x v="4"/>
    <x v="4"/>
    <x v="2"/>
    <n v="0.22"/>
    <n v="0.21210000000000001"/>
    <n v="0.93"/>
    <n v="0.22389999999999999"/>
    <x v="5"/>
    <x v="41"/>
    <x v="99"/>
    <x v="2"/>
  </r>
  <r>
    <x v="719"/>
    <x v="32"/>
    <x v="0"/>
    <n v="0"/>
    <x v="1"/>
    <x v="8"/>
    <x v="0"/>
    <x v="4"/>
    <x v="4"/>
    <x v="2"/>
    <n v="0.22"/>
    <n v="0.21210000000000001"/>
    <n v="0.93"/>
    <n v="0.22389999999999999"/>
    <x v="5"/>
    <x v="105"/>
    <x v="107"/>
    <x v="2"/>
  </r>
  <r>
    <x v="720"/>
    <x v="32"/>
    <x v="0"/>
    <n v="0"/>
    <x v="1"/>
    <x v="9"/>
    <x v="0"/>
    <x v="4"/>
    <x v="4"/>
    <x v="1"/>
    <n v="0.24"/>
    <n v="0.2576"/>
    <n v="0.93"/>
    <n v="8.9599999999999999E-2"/>
    <x v="17"/>
    <x v="138"/>
    <x v="92"/>
    <x v="1"/>
  </r>
  <r>
    <x v="721"/>
    <x v="32"/>
    <x v="0"/>
    <n v="0"/>
    <x v="1"/>
    <x v="10"/>
    <x v="0"/>
    <x v="4"/>
    <x v="4"/>
    <x v="1"/>
    <n v="0.22"/>
    <n v="0.2727"/>
    <n v="1"/>
    <n v="0"/>
    <x v="4"/>
    <x v="79"/>
    <x v="42"/>
    <x v="1"/>
  </r>
  <r>
    <x v="722"/>
    <x v="32"/>
    <x v="0"/>
    <n v="0"/>
    <x v="1"/>
    <x v="11"/>
    <x v="0"/>
    <x v="4"/>
    <x v="4"/>
    <x v="1"/>
    <n v="0.24"/>
    <n v="0.2273"/>
    <n v="0.93"/>
    <n v="0.19400000000000001"/>
    <x v="2"/>
    <x v="12"/>
    <x v="46"/>
    <x v="1"/>
  </r>
  <r>
    <x v="723"/>
    <x v="32"/>
    <x v="0"/>
    <n v="0"/>
    <x v="1"/>
    <x v="12"/>
    <x v="0"/>
    <x v="4"/>
    <x v="4"/>
    <x v="1"/>
    <n v="0.24"/>
    <n v="0.2273"/>
    <n v="0.93"/>
    <n v="0.22389999999999999"/>
    <x v="0"/>
    <x v="124"/>
    <x v="37"/>
    <x v="1"/>
  </r>
  <r>
    <x v="724"/>
    <x v="32"/>
    <x v="0"/>
    <n v="0"/>
    <x v="1"/>
    <x v="13"/>
    <x v="0"/>
    <x v="4"/>
    <x v="4"/>
    <x v="0"/>
    <n v="0.34"/>
    <n v="0.33329999999999999"/>
    <n v="0.93"/>
    <n v="0.16420000000000001"/>
    <x v="5"/>
    <x v="64"/>
    <x v="28"/>
    <x v="0"/>
  </r>
  <r>
    <x v="725"/>
    <x v="32"/>
    <x v="0"/>
    <n v="0"/>
    <x v="1"/>
    <x v="14"/>
    <x v="0"/>
    <x v="4"/>
    <x v="4"/>
    <x v="0"/>
    <n v="0.38"/>
    <n v="0.39389999999999997"/>
    <n v="0.82"/>
    <n v="0.3881"/>
    <x v="4"/>
    <x v="124"/>
    <x v="55"/>
    <x v="0"/>
  </r>
  <r>
    <x v="726"/>
    <x v="32"/>
    <x v="0"/>
    <n v="0"/>
    <x v="1"/>
    <x v="15"/>
    <x v="0"/>
    <x v="4"/>
    <x v="4"/>
    <x v="0"/>
    <n v="0.38"/>
    <n v="0.39389999999999997"/>
    <n v="0.76"/>
    <n v="0.32840000000000003"/>
    <x v="22"/>
    <x v="43"/>
    <x v="31"/>
    <x v="0"/>
  </r>
  <r>
    <x v="727"/>
    <x v="32"/>
    <x v="0"/>
    <n v="0"/>
    <x v="1"/>
    <x v="16"/>
    <x v="0"/>
    <x v="4"/>
    <x v="4"/>
    <x v="0"/>
    <n v="0.36"/>
    <n v="0.33329999999999999"/>
    <n v="0.71"/>
    <n v="0.29849999999999999"/>
    <x v="1"/>
    <x v="73"/>
    <x v="153"/>
    <x v="0"/>
  </r>
  <r>
    <x v="728"/>
    <x v="32"/>
    <x v="0"/>
    <n v="0"/>
    <x v="1"/>
    <x v="17"/>
    <x v="0"/>
    <x v="4"/>
    <x v="4"/>
    <x v="0"/>
    <n v="0.36"/>
    <n v="0.31819999999999998"/>
    <n v="0.53"/>
    <n v="0.52239999999999998"/>
    <x v="18"/>
    <x v="160"/>
    <x v="71"/>
    <x v="0"/>
  </r>
  <r>
    <x v="729"/>
    <x v="32"/>
    <x v="0"/>
    <n v="0"/>
    <x v="1"/>
    <x v="18"/>
    <x v="0"/>
    <x v="4"/>
    <x v="4"/>
    <x v="0"/>
    <n v="0.34"/>
    <n v="0.28789999999999999"/>
    <n v="0.42"/>
    <n v="0.55220000000000002"/>
    <x v="18"/>
    <x v="161"/>
    <x v="58"/>
    <x v="0"/>
  </r>
  <r>
    <x v="730"/>
    <x v="32"/>
    <x v="0"/>
    <n v="0"/>
    <x v="1"/>
    <x v="19"/>
    <x v="0"/>
    <x v="4"/>
    <x v="4"/>
    <x v="0"/>
    <n v="0.28000000000000003"/>
    <n v="0.2424"/>
    <n v="0.45"/>
    <n v="0.49249999999999999"/>
    <x v="0"/>
    <x v="152"/>
    <x v="134"/>
    <x v="0"/>
  </r>
  <r>
    <x v="731"/>
    <x v="32"/>
    <x v="0"/>
    <n v="0"/>
    <x v="1"/>
    <x v="20"/>
    <x v="0"/>
    <x v="4"/>
    <x v="4"/>
    <x v="0"/>
    <n v="0.24"/>
    <n v="0.19700000000000001"/>
    <n v="0.48"/>
    <n v="0.55220000000000002"/>
    <x v="17"/>
    <x v="13"/>
    <x v="28"/>
    <x v="0"/>
  </r>
  <r>
    <x v="732"/>
    <x v="32"/>
    <x v="0"/>
    <n v="0"/>
    <x v="1"/>
    <x v="21"/>
    <x v="0"/>
    <x v="4"/>
    <x v="4"/>
    <x v="0"/>
    <n v="0.22"/>
    <n v="0.19700000000000001"/>
    <n v="0.47"/>
    <n v="0.32840000000000003"/>
    <x v="5"/>
    <x v="133"/>
    <x v="55"/>
    <x v="0"/>
  </r>
  <r>
    <x v="733"/>
    <x v="32"/>
    <x v="0"/>
    <n v="0"/>
    <x v="1"/>
    <x v="22"/>
    <x v="0"/>
    <x v="4"/>
    <x v="4"/>
    <x v="0"/>
    <n v="0.22"/>
    <n v="0.21210000000000001"/>
    <n v="0.44"/>
    <n v="0.25369999999999998"/>
    <x v="2"/>
    <x v="96"/>
    <x v="1"/>
    <x v="0"/>
  </r>
  <r>
    <x v="734"/>
    <x v="32"/>
    <x v="0"/>
    <n v="0"/>
    <x v="1"/>
    <x v="23"/>
    <x v="0"/>
    <x v="4"/>
    <x v="4"/>
    <x v="0"/>
    <n v="0.2"/>
    <n v="0.16669999999999999"/>
    <n v="0.44"/>
    <n v="0.44779999999999998"/>
    <x v="0"/>
    <x v="31"/>
    <x v="2"/>
    <x v="0"/>
  </r>
  <r>
    <x v="735"/>
    <x v="33"/>
    <x v="0"/>
    <n v="0"/>
    <x v="1"/>
    <x v="0"/>
    <x v="0"/>
    <x v="5"/>
    <x v="5"/>
    <x v="0"/>
    <n v="0.2"/>
    <n v="0.16669999999999999"/>
    <n v="0.4"/>
    <n v="0.44779999999999998"/>
    <x v="5"/>
    <x v="48"/>
    <x v="47"/>
    <x v="0"/>
  </r>
  <r>
    <x v="736"/>
    <x v="33"/>
    <x v="0"/>
    <n v="0"/>
    <x v="1"/>
    <x v="1"/>
    <x v="0"/>
    <x v="5"/>
    <x v="5"/>
    <x v="0"/>
    <n v="0.2"/>
    <n v="0.1515"/>
    <n v="0.44"/>
    <n v="0.52239999999999998"/>
    <x v="3"/>
    <x v="34"/>
    <x v="36"/>
    <x v="0"/>
  </r>
  <r>
    <x v="737"/>
    <x v="33"/>
    <x v="0"/>
    <n v="0"/>
    <x v="1"/>
    <x v="2"/>
    <x v="0"/>
    <x v="5"/>
    <x v="5"/>
    <x v="0"/>
    <n v="0.18"/>
    <n v="0.16669999999999999"/>
    <n v="0.43"/>
    <n v="0.25369999999999998"/>
    <x v="3"/>
    <x v="6"/>
    <x v="5"/>
    <x v="0"/>
  </r>
  <r>
    <x v="738"/>
    <x v="33"/>
    <x v="0"/>
    <n v="0"/>
    <x v="1"/>
    <x v="3"/>
    <x v="0"/>
    <x v="5"/>
    <x v="5"/>
    <x v="0"/>
    <n v="0.18"/>
    <n v="0.16669999999999999"/>
    <n v="0.43"/>
    <n v="0.25369999999999998"/>
    <x v="3"/>
    <x v="4"/>
    <x v="4"/>
    <x v="0"/>
  </r>
  <r>
    <x v="739"/>
    <x v="33"/>
    <x v="0"/>
    <n v="0"/>
    <x v="1"/>
    <x v="5"/>
    <x v="0"/>
    <x v="5"/>
    <x v="5"/>
    <x v="0"/>
    <n v="0.16"/>
    <n v="0.13639999999999999"/>
    <n v="0.5"/>
    <n v="0.29849999999999999"/>
    <x v="3"/>
    <x v="6"/>
    <x v="5"/>
    <x v="0"/>
  </r>
  <r>
    <x v="740"/>
    <x v="33"/>
    <x v="0"/>
    <n v="0"/>
    <x v="1"/>
    <x v="6"/>
    <x v="0"/>
    <x v="5"/>
    <x v="5"/>
    <x v="0"/>
    <n v="0.16"/>
    <n v="0.13639999999999999"/>
    <n v="0.43"/>
    <n v="0.35820000000000002"/>
    <x v="3"/>
    <x v="87"/>
    <x v="21"/>
    <x v="0"/>
  </r>
  <r>
    <x v="741"/>
    <x v="33"/>
    <x v="0"/>
    <n v="0"/>
    <x v="1"/>
    <x v="7"/>
    <x v="0"/>
    <x v="5"/>
    <x v="5"/>
    <x v="0"/>
    <n v="0.14000000000000001"/>
    <n v="0.1212"/>
    <n v="0.5"/>
    <n v="0.32840000000000003"/>
    <x v="5"/>
    <x v="132"/>
    <x v="90"/>
    <x v="0"/>
  </r>
  <r>
    <x v="742"/>
    <x v="33"/>
    <x v="0"/>
    <n v="0"/>
    <x v="1"/>
    <x v="8"/>
    <x v="0"/>
    <x v="5"/>
    <x v="5"/>
    <x v="0"/>
    <n v="0.14000000000000001"/>
    <n v="0.1212"/>
    <n v="0.5"/>
    <n v="0.35820000000000002"/>
    <x v="17"/>
    <x v="103"/>
    <x v="104"/>
    <x v="0"/>
  </r>
  <r>
    <x v="743"/>
    <x v="33"/>
    <x v="0"/>
    <n v="0"/>
    <x v="1"/>
    <x v="9"/>
    <x v="0"/>
    <x v="5"/>
    <x v="5"/>
    <x v="0"/>
    <n v="0.16"/>
    <n v="0.13639999999999999"/>
    <n v="0.47"/>
    <n v="0.29849999999999999"/>
    <x v="15"/>
    <x v="69"/>
    <x v="140"/>
    <x v="0"/>
  </r>
  <r>
    <x v="744"/>
    <x v="33"/>
    <x v="0"/>
    <n v="0"/>
    <x v="1"/>
    <x v="10"/>
    <x v="0"/>
    <x v="5"/>
    <x v="5"/>
    <x v="0"/>
    <n v="0.18"/>
    <n v="0.1515"/>
    <n v="0.43"/>
    <n v="0.32840000000000003"/>
    <x v="4"/>
    <x v="54"/>
    <x v="46"/>
    <x v="0"/>
  </r>
  <r>
    <x v="745"/>
    <x v="33"/>
    <x v="0"/>
    <n v="0"/>
    <x v="1"/>
    <x v="11"/>
    <x v="0"/>
    <x v="5"/>
    <x v="5"/>
    <x v="0"/>
    <n v="0.18"/>
    <n v="0.13639999999999999"/>
    <n v="0.43"/>
    <n v="0.44779999999999998"/>
    <x v="14"/>
    <x v="11"/>
    <x v="37"/>
    <x v="0"/>
  </r>
  <r>
    <x v="746"/>
    <x v="33"/>
    <x v="0"/>
    <n v="0"/>
    <x v="1"/>
    <x v="12"/>
    <x v="0"/>
    <x v="5"/>
    <x v="5"/>
    <x v="0"/>
    <n v="0.2"/>
    <n v="0.18179999999999999"/>
    <n v="0.4"/>
    <n v="0.35820000000000002"/>
    <x v="4"/>
    <x v="28"/>
    <x v="83"/>
    <x v="0"/>
  </r>
  <r>
    <x v="747"/>
    <x v="33"/>
    <x v="0"/>
    <n v="0"/>
    <x v="1"/>
    <x v="13"/>
    <x v="0"/>
    <x v="5"/>
    <x v="5"/>
    <x v="0"/>
    <n v="0.2"/>
    <n v="0.16669999999999999"/>
    <n v="0.4"/>
    <n v="0.41789999999999999"/>
    <x v="17"/>
    <x v="12"/>
    <x v="41"/>
    <x v="0"/>
  </r>
  <r>
    <x v="748"/>
    <x v="33"/>
    <x v="0"/>
    <n v="0"/>
    <x v="1"/>
    <x v="14"/>
    <x v="0"/>
    <x v="5"/>
    <x v="5"/>
    <x v="0"/>
    <n v="0.22"/>
    <n v="0.19700000000000001"/>
    <n v="0.37"/>
    <n v="0.3881"/>
    <x v="17"/>
    <x v="30"/>
    <x v="105"/>
    <x v="0"/>
  </r>
  <r>
    <x v="749"/>
    <x v="33"/>
    <x v="0"/>
    <n v="0"/>
    <x v="1"/>
    <x v="15"/>
    <x v="0"/>
    <x v="5"/>
    <x v="5"/>
    <x v="0"/>
    <n v="0.22"/>
    <n v="0.19700000000000001"/>
    <n v="0.37"/>
    <n v="0.32840000000000003"/>
    <x v="17"/>
    <x v="90"/>
    <x v="122"/>
    <x v="0"/>
  </r>
  <r>
    <x v="750"/>
    <x v="33"/>
    <x v="0"/>
    <n v="0"/>
    <x v="1"/>
    <x v="16"/>
    <x v="0"/>
    <x v="5"/>
    <x v="5"/>
    <x v="0"/>
    <n v="0.22"/>
    <n v="0.21210000000000001"/>
    <n v="0.37"/>
    <n v="0.25369999999999998"/>
    <x v="2"/>
    <x v="26"/>
    <x v="53"/>
    <x v="0"/>
  </r>
  <r>
    <x v="751"/>
    <x v="33"/>
    <x v="0"/>
    <n v="0"/>
    <x v="1"/>
    <x v="17"/>
    <x v="0"/>
    <x v="5"/>
    <x v="5"/>
    <x v="0"/>
    <n v="0.2"/>
    <n v="0.19700000000000001"/>
    <n v="0.4"/>
    <n v="0.19400000000000001"/>
    <x v="2"/>
    <x v="162"/>
    <x v="172"/>
    <x v="0"/>
  </r>
  <r>
    <x v="752"/>
    <x v="33"/>
    <x v="0"/>
    <n v="0"/>
    <x v="1"/>
    <x v="18"/>
    <x v="0"/>
    <x v="5"/>
    <x v="5"/>
    <x v="0"/>
    <n v="0.2"/>
    <n v="0.21210000000000001"/>
    <n v="0.4"/>
    <n v="0.16420000000000001"/>
    <x v="4"/>
    <x v="142"/>
    <x v="173"/>
    <x v="0"/>
  </r>
  <r>
    <x v="753"/>
    <x v="33"/>
    <x v="0"/>
    <n v="0"/>
    <x v="1"/>
    <x v="19"/>
    <x v="0"/>
    <x v="5"/>
    <x v="5"/>
    <x v="0"/>
    <n v="0.2"/>
    <n v="0.2576"/>
    <n v="0.4"/>
    <n v="0"/>
    <x v="17"/>
    <x v="50"/>
    <x v="152"/>
    <x v="0"/>
  </r>
  <r>
    <x v="754"/>
    <x v="33"/>
    <x v="0"/>
    <n v="0"/>
    <x v="1"/>
    <x v="20"/>
    <x v="0"/>
    <x v="5"/>
    <x v="5"/>
    <x v="0"/>
    <n v="0.2"/>
    <n v="0.2273"/>
    <n v="0.47"/>
    <n v="8.9599999999999999E-2"/>
    <x v="5"/>
    <x v="123"/>
    <x v="142"/>
    <x v="0"/>
  </r>
  <r>
    <x v="755"/>
    <x v="33"/>
    <x v="0"/>
    <n v="0"/>
    <x v="1"/>
    <x v="21"/>
    <x v="0"/>
    <x v="5"/>
    <x v="5"/>
    <x v="0"/>
    <n v="0.18"/>
    <n v="0.21210000000000001"/>
    <n v="0.55000000000000004"/>
    <n v="0.1045"/>
    <x v="5"/>
    <x v="42"/>
    <x v="60"/>
    <x v="0"/>
  </r>
  <r>
    <x v="756"/>
    <x v="33"/>
    <x v="0"/>
    <n v="0"/>
    <x v="1"/>
    <x v="22"/>
    <x v="0"/>
    <x v="5"/>
    <x v="5"/>
    <x v="0"/>
    <n v="0.18"/>
    <n v="0.21210000000000001"/>
    <n v="0.51"/>
    <n v="8.9599999999999999E-2"/>
    <x v="4"/>
    <x v="87"/>
    <x v="102"/>
    <x v="0"/>
  </r>
  <r>
    <x v="757"/>
    <x v="33"/>
    <x v="0"/>
    <n v="0"/>
    <x v="1"/>
    <x v="23"/>
    <x v="0"/>
    <x v="5"/>
    <x v="5"/>
    <x v="0"/>
    <n v="0.2"/>
    <n v="0.2273"/>
    <n v="0.47"/>
    <n v="0.1045"/>
    <x v="17"/>
    <x v="60"/>
    <x v="103"/>
    <x v="0"/>
  </r>
  <r>
    <x v="758"/>
    <x v="34"/>
    <x v="0"/>
    <n v="0"/>
    <x v="1"/>
    <x v="0"/>
    <x v="0"/>
    <x v="6"/>
    <x v="6"/>
    <x v="1"/>
    <n v="0.2"/>
    <n v="0.2576"/>
    <n v="0.44"/>
    <n v="0"/>
    <x v="0"/>
    <x v="3"/>
    <x v="3"/>
    <x v="1"/>
  </r>
  <r>
    <x v="759"/>
    <x v="34"/>
    <x v="0"/>
    <n v="0"/>
    <x v="1"/>
    <x v="1"/>
    <x v="0"/>
    <x v="6"/>
    <x v="6"/>
    <x v="1"/>
    <n v="0.16"/>
    <n v="0.2273"/>
    <n v="0.59"/>
    <n v="0"/>
    <x v="3"/>
    <x v="7"/>
    <x v="85"/>
    <x v="1"/>
  </r>
  <r>
    <x v="760"/>
    <x v="34"/>
    <x v="0"/>
    <n v="0"/>
    <x v="1"/>
    <x v="2"/>
    <x v="0"/>
    <x v="6"/>
    <x v="6"/>
    <x v="1"/>
    <n v="0.14000000000000001"/>
    <n v="0.16669999999999999"/>
    <n v="0.63"/>
    <n v="0.1045"/>
    <x v="3"/>
    <x v="4"/>
    <x v="4"/>
    <x v="1"/>
  </r>
  <r>
    <x v="761"/>
    <x v="34"/>
    <x v="0"/>
    <n v="0"/>
    <x v="1"/>
    <x v="3"/>
    <x v="0"/>
    <x v="6"/>
    <x v="6"/>
    <x v="1"/>
    <n v="0.14000000000000001"/>
    <n v="0.16669999999999999"/>
    <n v="0.63"/>
    <n v="0.1045"/>
    <x v="3"/>
    <x v="4"/>
    <x v="4"/>
    <x v="1"/>
  </r>
  <r>
    <x v="762"/>
    <x v="34"/>
    <x v="0"/>
    <n v="0"/>
    <x v="1"/>
    <x v="5"/>
    <x v="0"/>
    <x v="6"/>
    <x v="6"/>
    <x v="1"/>
    <n v="0.14000000000000001"/>
    <n v="0.1515"/>
    <n v="0.63"/>
    <n v="0.1343"/>
    <x v="3"/>
    <x v="7"/>
    <x v="85"/>
    <x v="1"/>
  </r>
  <r>
    <x v="763"/>
    <x v="34"/>
    <x v="0"/>
    <n v="0"/>
    <x v="1"/>
    <x v="6"/>
    <x v="0"/>
    <x v="6"/>
    <x v="6"/>
    <x v="1"/>
    <n v="0.16"/>
    <n v="0.2273"/>
    <n v="0.55000000000000004"/>
    <n v="0"/>
    <x v="4"/>
    <x v="16"/>
    <x v="20"/>
    <x v="1"/>
  </r>
  <r>
    <x v="764"/>
    <x v="34"/>
    <x v="0"/>
    <n v="0"/>
    <x v="1"/>
    <x v="7"/>
    <x v="0"/>
    <x v="6"/>
    <x v="6"/>
    <x v="0"/>
    <n v="0.14000000000000001"/>
    <n v="0.21210000000000001"/>
    <n v="0.59"/>
    <n v="0"/>
    <x v="3"/>
    <x v="61"/>
    <x v="90"/>
    <x v="0"/>
  </r>
  <r>
    <x v="765"/>
    <x v="34"/>
    <x v="0"/>
    <n v="0"/>
    <x v="1"/>
    <x v="8"/>
    <x v="0"/>
    <x v="6"/>
    <x v="6"/>
    <x v="0"/>
    <n v="0.14000000000000001"/>
    <n v="0.1515"/>
    <n v="0.74"/>
    <n v="0.1343"/>
    <x v="0"/>
    <x v="163"/>
    <x v="174"/>
    <x v="0"/>
  </r>
  <r>
    <x v="766"/>
    <x v="34"/>
    <x v="0"/>
    <n v="0"/>
    <x v="1"/>
    <x v="9"/>
    <x v="0"/>
    <x v="6"/>
    <x v="6"/>
    <x v="1"/>
    <n v="0.16"/>
    <n v="0.18179999999999999"/>
    <n v="0.8"/>
    <n v="0.1343"/>
    <x v="0"/>
    <x v="125"/>
    <x v="175"/>
    <x v="1"/>
  </r>
  <r>
    <x v="767"/>
    <x v="34"/>
    <x v="0"/>
    <n v="0"/>
    <x v="1"/>
    <x v="10"/>
    <x v="0"/>
    <x v="6"/>
    <x v="6"/>
    <x v="1"/>
    <n v="0.2"/>
    <n v="0.21210000000000001"/>
    <n v="0.51"/>
    <n v="0.1343"/>
    <x v="2"/>
    <x v="24"/>
    <x v="41"/>
    <x v="1"/>
  </r>
  <r>
    <x v="768"/>
    <x v="34"/>
    <x v="0"/>
    <n v="0"/>
    <x v="1"/>
    <x v="11"/>
    <x v="0"/>
    <x v="6"/>
    <x v="6"/>
    <x v="0"/>
    <n v="0.22"/>
    <n v="0.2273"/>
    <n v="0.51"/>
    <n v="0.16420000000000001"/>
    <x v="0"/>
    <x v="124"/>
    <x v="37"/>
    <x v="0"/>
  </r>
  <r>
    <x v="769"/>
    <x v="34"/>
    <x v="0"/>
    <n v="0"/>
    <x v="1"/>
    <x v="12"/>
    <x v="0"/>
    <x v="6"/>
    <x v="6"/>
    <x v="1"/>
    <n v="0.24"/>
    <n v="0.2424"/>
    <n v="0.48"/>
    <n v="0.16420000000000001"/>
    <x v="1"/>
    <x v="78"/>
    <x v="80"/>
    <x v="1"/>
  </r>
  <r>
    <x v="770"/>
    <x v="34"/>
    <x v="0"/>
    <n v="0"/>
    <x v="1"/>
    <x v="13"/>
    <x v="0"/>
    <x v="6"/>
    <x v="6"/>
    <x v="1"/>
    <n v="0.26"/>
    <n v="0.2576"/>
    <n v="0.5"/>
    <n v="0.22389999999999999"/>
    <x v="14"/>
    <x v="26"/>
    <x v="100"/>
    <x v="1"/>
  </r>
  <r>
    <x v="771"/>
    <x v="34"/>
    <x v="0"/>
    <n v="0"/>
    <x v="1"/>
    <x v="14"/>
    <x v="0"/>
    <x v="6"/>
    <x v="6"/>
    <x v="1"/>
    <n v="0.28000000000000003"/>
    <n v="0.2727"/>
    <n v="0.45"/>
    <n v="0.16420000000000001"/>
    <x v="13"/>
    <x v="83"/>
    <x v="134"/>
    <x v="1"/>
  </r>
  <r>
    <x v="772"/>
    <x v="34"/>
    <x v="0"/>
    <n v="0"/>
    <x v="1"/>
    <x v="15"/>
    <x v="0"/>
    <x v="6"/>
    <x v="6"/>
    <x v="1"/>
    <n v="0.28000000000000003"/>
    <n v="0.2727"/>
    <n v="0.48"/>
    <n v="0.25369999999999998"/>
    <x v="14"/>
    <x v="38"/>
    <x v="127"/>
    <x v="1"/>
  </r>
  <r>
    <x v="773"/>
    <x v="34"/>
    <x v="0"/>
    <n v="0"/>
    <x v="1"/>
    <x v="16"/>
    <x v="0"/>
    <x v="6"/>
    <x v="6"/>
    <x v="1"/>
    <n v="0.3"/>
    <n v="0.28789999999999999"/>
    <n v="0.42"/>
    <n v="0.22389999999999999"/>
    <x v="1"/>
    <x v="164"/>
    <x v="111"/>
    <x v="1"/>
  </r>
  <r>
    <x v="774"/>
    <x v="34"/>
    <x v="0"/>
    <n v="0"/>
    <x v="1"/>
    <x v="17"/>
    <x v="0"/>
    <x v="6"/>
    <x v="6"/>
    <x v="1"/>
    <n v="0.26"/>
    <n v="0.2727"/>
    <n v="0.56000000000000005"/>
    <n v="0.1343"/>
    <x v="22"/>
    <x v="165"/>
    <x v="176"/>
    <x v="1"/>
  </r>
  <r>
    <x v="775"/>
    <x v="34"/>
    <x v="0"/>
    <n v="0"/>
    <x v="1"/>
    <x v="18"/>
    <x v="0"/>
    <x v="6"/>
    <x v="6"/>
    <x v="1"/>
    <n v="0.24"/>
    <n v="0.2576"/>
    <n v="0.6"/>
    <n v="0.1045"/>
    <x v="0"/>
    <x v="166"/>
    <x v="107"/>
    <x v="1"/>
  </r>
  <r>
    <x v="776"/>
    <x v="34"/>
    <x v="0"/>
    <n v="0"/>
    <x v="1"/>
    <x v="19"/>
    <x v="0"/>
    <x v="6"/>
    <x v="6"/>
    <x v="1"/>
    <n v="0.24"/>
    <n v="0.2424"/>
    <n v="0.65"/>
    <n v="0.1343"/>
    <x v="5"/>
    <x v="46"/>
    <x v="153"/>
    <x v="1"/>
  </r>
  <r>
    <x v="777"/>
    <x v="34"/>
    <x v="0"/>
    <n v="0"/>
    <x v="1"/>
    <x v="20"/>
    <x v="0"/>
    <x v="6"/>
    <x v="6"/>
    <x v="1"/>
    <n v="0.24"/>
    <n v="0.2424"/>
    <n v="0.65"/>
    <n v="0.16420000000000001"/>
    <x v="4"/>
    <x v="94"/>
    <x v="68"/>
    <x v="1"/>
  </r>
  <r>
    <x v="778"/>
    <x v="34"/>
    <x v="0"/>
    <n v="0"/>
    <x v="1"/>
    <x v="21"/>
    <x v="0"/>
    <x v="6"/>
    <x v="6"/>
    <x v="1"/>
    <n v="0.24"/>
    <n v="0.2424"/>
    <n v="0.7"/>
    <n v="0.16420000000000001"/>
    <x v="4"/>
    <x v="40"/>
    <x v="74"/>
    <x v="1"/>
  </r>
  <r>
    <x v="779"/>
    <x v="34"/>
    <x v="0"/>
    <n v="0"/>
    <x v="1"/>
    <x v="22"/>
    <x v="0"/>
    <x v="6"/>
    <x v="6"/>
    <x v="1"/>
    <n v="0.24"/>
    <n v="0.2424"/>
    <n v="0.65"/>
    <n v="0.16420000000000001"/>
    <x v="5"/>
    <x v="108"/>
    <x v="66"/>
    <x v="1"/>
  </r>
  <r>
    <x v="780"/>
    <x v="34"/>
    <x v="0"/>
    <n v="0"/>
    <x v="1"/>
    <x v="23"/>
    <x v="0"/>
    <x v="6"/>
    <x v="6"/>
    <x v="1"/>
    <n v="0.24"/>
    <n v="0.2424"/>
    <n v="0.7"/>
    <n v="0.1343"/>
    <x v="5"/>
    <x v="10"/>
    <x v="35"/>
    <x v="1"/>
  </r>
  <r>
    <x v="781"/>
    <x v="35"/>
    <x v="0"/>
    <n v="0"/>
    <x v="1"/>
    <x v="0"/>
    <x v="0"/>
    <x v="0"/>
    <x v="0"/>
    <x v="1"/>
    <n v="0.24"/>
    <n v="0.2424"/>
    <n v="0.7"/>
    <n v="0.16420000000000001"/>
    <x v="0"/>
    <x v="49"/>
    <x v="21"/>
    <x v="1"/>
  </r>
  <r>
    <x v="782"/>
    <x v="35"/>
    <x v="0"/>
    <n v="0"/>
    <x v="1"/>
    <x v="1"/>
    <x v="0"/>
    <x v="0"/>
    <x v="0"/>
    <x v="1"/>
    <n v="0.24"/>
    <n v="0.2424"/>
    <n v="0.65"/>
    <n v="0.16420000000000001"/>
    <x v="5"/>
    <x v="19"/>
    <x v="109"/>
    <x v="1"/>
  </r>
  <r>
    <x v="783"/>
    <x v="35"/>
    <x v="0"/>
    <n v="0"/>
    <x v="1"/>
    <x v="2"/>
    <x v="0"/>
    <x v="0"/>
    <x v="0"/>
    <x v="1"/>
    <n v="0.24"/>
    <n v="0.2424"/>
    <n v="0.75"/>
    <n v="0.16420000000000001"/>
    <x v="2"/>
    <x v="98"/>
    <x v="22"/>
    <x v="1"/>
  </r>
  <r>
    <x v="784"/>
    <x v="35"/>
    <x v="0"/>
    <n v="0"/>
    <x v="1"/>
    <x v="3"/>
    <x v="0"/>
    <x v="0"/>
    <x v="0"/>
    <x v="1"/>
    <n v="0.24"/>
    <n v="0.2424"/>
    <n v="0.75"/>
    <n v="0.16420000000000001"/>
    <x v="5"/>
    <x v="3"/>
    <x v="62"/>
    <x v="1"/>
  </r>
  <r>
    <x v="785"/>
    <x v="35"/>
    <x v="0"/>
    <n v="0"/>
    <x v="1"/>
    <x v="4"/>
    <x v="0"/>
    <x v="0"/>
    <x v="0"/>
    <x v="2"/>
    <n v="0.22"/>
    <n v="0.2273"/>
    <n v="0.93"/>
    <n v="0.1343"/>
    <x v="3"/>
    <x v="21"/>
    <x v="7"/>
    <x v="2"/>
  </r>
  <r>
    <x v="786"/>
    <x v="35"/>
    <x v="0"/>
    <n v="0"/>
    <x v="1"/>
    <x v="5"/>
    <x v="0"/>
    <x v="0"/>
    <x v="0"/>
    <x v="2"/>
    <n v="0.2"/>
    <n v="0.2273"/>
    <n v="1"/>
    <n v="8.9599999999999999E-2"/>
    <x v="3"/>
    <x v="33"/>
    <x v="23"/>
    <x v="2"/>
  </r>
  <r>
    <x v="787"/>
    <x v="35"/>
    <x v="0"/>
    <n v="0"/>
    <x v="1"/>
    <x v="6"/>
    <x v="0"/>
    <x v="0"/>
    <x v="0"/>
    <x v="2"/>
    <n v="0.2"/>
    <n v="0.2576"/>
    <n v="1"/>
    <n v="0"/>
    <x v="3"/>
    <x v="22"/>
    <x v="48"/>
    <x v="2"/>
  </r>
  <r>
    <x v="788"/>
    <x v="35"/>
    <x v="0"/>
    <n v="0"/>
    <x v="1"/>
    <x v="7"/>
    <x v="0"/>
    <x v="0"/>
    <x v="0"/>
    <x v="2"/>
    <n v="0.22"/>
    <n v="0.2576"/>
    <n v="0.93"/>
    <n v="8.9599999999999999E-2"/>
    <x v="3"/>
    <x v="22"/>
    <x v="48"/>
    <x v="2"/>
  </r>
  <r>
    <x v="789"/>
    <x v="35"/>
    <x v="0"/>
    <n v="0"/>
    <x v="1"/>
    <x v="8"/>
    <x v="0"/>
    <x v="0"/>
    <x v="0"/>
    <x v="2"/>
    <n v="0.2"/>
    <n v="0.2273"/>
    <n v="1"/>
    <n v="8.9599999999999999E-2"/>
    <x v="3"/>
    <x v="3"/>
    <x v="98"/>
    <x v="2"/>
  </r>
  <r>
    <x v="790"/>
    <x v="35"/>
    <x v="0"/>
    <n v="0"/>
    <x v="1"/>
    <x v="9"/>
    <x v="0"/>
    <x v="0"/>
    <x v="0"/>
    <x v="2"/>
    <n v="0.2"/>
    <n v="0.2273"/>
    <n v="1"/>
    <n v="8.9599999999999999E-2"/>
    <x v="0"/>
    <x v="19"/>
    <x v="25"/>
    <x v="2"/>
  </r>
  <r>
    <x v="791"/>
    <x v="35"/>
    <x v="0"/>
    <n v="0"/>
    <x v="1"/>
    <x v="10"/>
    <x v="0"/>
    <x v="0"/>
    <x v="0"/>
    <x v="2"/>
    <n v="0.2"/>
    <n v="0.21210000000000001"/>
    <n v="1"/>
    <n v="0.1343"/>
    <x v="0"/>
    <x v="17"/>
    <x v="19"/>
    <x v="2"/>
  </r>
  <r>
    <x v="792"/>
    <x v="35"/>
    <x v="0"/>
    <n v="0"/>
    <x v="1"/>
    <x v="11"/>
    <x v="0"/>
    <x v="0"/>
    <x v="0"/>
    <x v="2"/>
    <n v="0.22"/>
    <n v="0.2273"/>
    <n v="1"/>
    <n v="0.1343"/>
    <x v="5"/>
    <x v="24"/>
    <x v="105"/>
    <x v="2"/>
  </r>
  <r>
    <x v="793"/>
    <x v="35"/>
    <x v="0"/>
    <n v="0"/>
    <x v="1"/>
    <x v="12"/>
    <x v="0"/>
    <x v="0"/>
    <x v="0"/>
    <x v="2"/>
    <n v="0.22"/>
    <n v="0.2273"/>
    <n v="1"/>
    <n v="0.16420000000000001"/>
    <x v="22"/>
    <x v="76"/>
    <x v="46"/>
    <x v="2"/>
  </r>
  <r>
    <x v="794"/>
    <x v="35"/>
    <x v="0"/>
    <n v="0"/>
    <x v="1"/>
    <x v="13"/>
    <x v="0"/>
    <x v="0"/>
    <x v="0"/>
    <x v="2"/>
    <n v="0.22"/>
    <n v="0.2273"/>
    <n v="1"/>
    <n v="0.16420000000000001"/>
    <x v="22"/>
    <x v="133"/>
    <x v="44"/>
    <x v="2"/>
  </r>
  <r>
    <x v="795"/>
    <x v="35"/>
    <x v="0"/>
    <n v="0"/>
    <x v="1"/>
    <x v="14"/>
    <x v="0"/>
    <x v="0"/>
    <x v="0"/>
    <x v="2"/>
    <n v="0.22"/>
    <n v="0.2727"/>
    <n v="1"/>
    <n v="0"/>
    <x v="2"/>
    <x v="54"/>
    <x v="97"/>
    <x v="2"/>
  </r>
  <r>
    <x v="796"/>
    <x v="35"/>
    <x v="0"/>
    <n v="0"/>
    <x v="1"/>
    <x v="15"/>
    <x v="0"/>
    <x v="0"/>
    <x v="0"/>
    <x v="2"/>
    <n v="0.22"/>
    <n v="0.2727"/>
    <n v="1"/>
    <n v="0"/>
    <x v="16"/>
    <x v="47"/>
    <x v="122"/>
    <x v="2"/>
  </r>
  <r>
    <x v="797"/>
    <x v="35"/>
    <x v="0"/>
    <n v="0"/>
    <x v="1"/>
    <x v="16"/>
    <x v="0"/>
    <x v="0"/>
    <x v="0"/>
    <x v="2"/>
    <n v="0.22"/>
    <n v="0.2273"/>
    <n v="1"/>
    <n v="0.1343"/>
    <x v="1"/>
    <x v="36"/>
    <x v="68"/>
    <x v="2"/>
  </r>
  <r>
    <x v="798"/>
    <x v="35"/>
    <x v="0"/>
    <n v="0"/>
    <x v="1"/>
    <x v="17"/>
    <x v="0"/>
    <x v="0"/>
    <x v="0"/>
    <x v="1"/>
    <n v="0.24"/>
    <n v="0.21210000000000001"/>
    <n v="1"/>
    <n v="0.28360000000000002"/>
    <x v="24"/>
    <x v="27"/>
    <x v="53"/>
    <x v="1"/>
  </r>
  <r>
    <x v="799"/>
    <x v="35"/>
    <x v="0"/>
    <n v="0"/>
    <x v="1"/>
    <x v="18"/>
    <x v="0"/>
    <x v="0"/>
    <x v="0"/>
    <x v="1"/>
    <n v="0.28000000000000003"/>
    <n v="0.2424"/>
    <n v="0.93"/>
    <n v="0.44779999999999998"/>
    <x v="4"/>
    <x v="38"/>
    <x v="56"/>
    <x v="1"/>
  </r>
  <r>
    <x v="800"/>
    <x v="35"/>
    <x v="0"/>
    <n v="0"/>
    <x v="1"/>
    <x v="19"/>
    <x v="0"/>
    <x v="0"/>
    <x v="0"/>
    <x v="1"/>
    <n v="0.28000000000000003"/>
    <n v="0.2424"/>
    <n v="0.93"/>
    <n v="0.44779999999999998"/>
    <x v="15"/>
    <x v="78"/>
    <x v="11"/>
    <x v="1"/>
  </r>
  <r>
    <x v="801"/>
    <x v="35"/>
    <x v="0"/>
    <n v="0"/>
    <x v="1"/>
    <x v="20"/>
    <x v="0"/>
    <x v="0"/>
    <x v="0"/>
    <x v="0"/>
    <n v="0.3"/>
    <n v="0.28789999999999999"/>
    <n v="0.87"/>
    <n v="0.25369999999999998"/>
    <x v="2"/>
    <x v="27"/>
    <x v="83"/>
    <x v="0"/>
  </r>
  <r>
    <x v="802"/>
    <x v="35"/>
    <x v="0"/>
    <n v="0"/>
    <x v="1"/>
    <x v="21"/>
    <x v="0"/>
    <x v="0"/>
    <x v="0"/>
    <x v="0"/>
    <n v="0.26"/>
    <n v="0.2576"/>
    <n v="1"/>
    <n v="0.19400000000000001"/>
    <x v="0"/>
    <x v="42"/>
    <x v="10"/>
    <x v="0"/>
  </r>
  <r>
    <x v="803"/>
    <x v="35"/>
    <x v="0"/>
    <n v="0"/>
    <x v="1"/>
    <x v="22"/>
    <x v="0"/>
    <x v="0"/>
    <x v="0"/>
    <x v="0"/>
    <n v="0.26"/>
    <n v="0.2727"/>
    <n v="0.93"/>
    <n v="0.1343"/>
    <x v="4"/>
    <x v="30"/>
    <x v="79"/>
    <x v="0"/>
  </r>
  <r>
    <x v="804"/>
    <x v="35"/>
    <x v="0"/>
    <n v="0"/>
    <x v="1"/>
    <x v="23"/>
    <x v="0"/>
    <x v="0"/>
    <x v="0"/>
    <x v="0"/>
    <n v="0.26"/>
    <n v="0.2576"/>
    <n v="0.93"/>
    <n v="0.22389999999999999"/>
    <x v="18"/>
    <x v="15"/>
    <x v="29"/>
    <x v="0"/>
  </r>
  <r>
    <x v="805"/>
    <x v="36"/>
    <x v="0"/>
    <n v="0"/>
    <x v="1"/>
    <x v="0"/>
    <x v="0"/>
    <x v="1"/>
    <x v="1"/>
    <x v="0"/>
    <n v="0.26"/>
    <n v="0.2576"/>
    <n v="0.7"/>
    <n v="0.19400000000000001"/>
    <x v="4"/>
    <x v="53"/>
    <x v="21"/>
    <x v="0"/>
  </r>
  <r>
    <x v="806"/>
    <x v="36"/>
    <x v="0"/>
    <n v="0"/>
    <x v="1"/>
    <x v="1"/>
    <x v="0"/>
    <x v="1"/>
    <x v="1"/>
    <x v="0"/>
    <n v="0.26"/>
    <n v="0.2273"/>
    <n v="0.65"/>
    <n v="0.41789999999999999"/>
    <x v="17"/>
    <x v="71"/>
    <x v="40"/>
    <x v="0"/>
  </r>
  <r>
    <x v="807"/>
    <x v="36"/>
    <x v="0"/>
    <n v="0"/>
    <x v="1"/>
    <x v="2"/>
    <x v="0"/>
    <x v="1"/>
    <x v="1"/>
    <x v="0"/>
    <n v="0.26"/>
    <n v="0.2273"/>
    <n v="0.6"/>
    <n v="0.32840000000000003"/>
    <x v="3"/>
    <x v="32"/>
    <x v="25"/>
    <x v="0"/>
  </r>
  <r>
    <x v="808"/>
    <x v="36"/>
    <x v="0"/>
    <n v="0"/>
    <x v="1"/>
    <x v="3"/>
    <x v="0"/>
    <x v="1"/>
    <x v="1"/>
    <x v="0"/>
    <n v="0.26"/>
    <n v="0.28789999999999999"/>
    <n v="0.6"/>
    <n v="8.9599999999999999E-2"/>
    <x v="0"/>
    <x v="3"/>
    <x v="3"/>
    <x v="0"/>
  </r>
  <r>
    <x v="809"/>
    <x v="36"/>
    <x v="0"/>
    <n v="0"/>
    <x v="1"/>
    <x v="4"/>
    <x v="0"/>
    <x v="1"/>
    <x v="1"/>
    <x v="0"/>
    <n v="0.26"/>
    <n v="0.2273"/>
    <n v="0.6"/>
    <n v="0.35820000000000002"/>
    <x v="3"/>
    <x v="6"/>
    <x v="5"/>
    <x v="0"/>
  </r>
  <r>
    <x v="810"/>
    <x v="36"/>
    <x v="0"/>
    <n v="0"/>
    <x v="1"/>
    <x v="5"/>
    <x v="0"/>
    <x v="1"/>
    <x v="1"/>
    <x v="0"/>
    <n v="0.26"/>
    <n v="0.2576"/>
    <n v="0.6"/>
    <n v="0.22389999999999999"/>
    <x v="3"/>
    <x v="4"/>
    <x v="4"/>
    <x v="0"/>
  </r>
  <r>
    <x v="811"/>
    <x v="36"/>
    <x v="0"/>
    <n v="0"/>
    <x v="1"/>
    <x v="6"/>
    <x v="0"/>
    <x v="1"/>
    <x v="1"/>
    <x v="0"/>
    <n v="0.26"/>
    <n v="0.2576"/>
    <n v="0.6"/>
    <n v="0.22389999999999999"/>
    <x v="3"/>
    <x v="4"/>
    <x v="4"/>
    <x v="0"/>
  </r>
  <r>
    <x v="812"/>
    <x v="36"/>
    <x v="0"/>
    <n v="0"/>
    <x v="1"/>
    <x v="7"/>
    <x v="0"/>
    <x v="1"/>
    <x v="1"/>
    <x v="0"/>
    <n v="0.24"/>
    <n v="0.2424"/>
    <n v="0.65"/>
    <n v="0.16420000000000001"/>
    <x v="3"/>
    <x v="21"/>
    <x v="7"/>
    <x v="0"/>
  </r>
  <r>
    <x v="813"/>
    <x v="36"/>
    <x v="0"/>
    <n v="0"/>
    <x v="1"/>
    <x v="8"/>
    <x v="0"/>
    <x v="1"/>
    <x v="1"/>
    <x v="0"/>
    <n v="0.24"/>
    <n v="0.2576"/>
    <n v="0.65"/>
    <n v="0.1045"/>
    <x v="4"/>
    <x v="144"/>
    <x v="84"/>
    <x v="0"/>
  </r>
  <r>
    <x v="814"/>
    <x v="36"/>
    <x v="0"/>
    <n v="0"/>
    <x v="1"/>
    <x v="9"/>
    <x v="0"/>
    <x v="1"/>
    <x v="1"/>
    <x v="0"/>
    <n v="0.28000000000000003"/>
    <n v="0.28789999999999999"/>
    <n v="0.56000000000000005"/>
    <n v="0.1045"/>
    <x v="18"/>
    <x v="101"/>
    <x v="79"/>
    <x v="0"/>
  </r>
  <r>
    <x v="815"/>
    <x v="36"/>
    <x v="0"/>
    <n v="0"/>
    <x v="1"/>
    <x v="10"/>
    <x v="0"/>
    <x v="1"/>
    <x v="1"/>
    <x v="0"/>
    <n v="0.3"/>
    <n v="0.28789999999999999"/>
    <n v="0.52"/>
    <n v="0.25369999999999998"/>
    <x v="13"/>
    <x v="64"/>
    <x v="70"/>
    <x v="0"/>
  </r>
  <r>
    <x v="816"/>
    <x v="36"/>
    <x v="0"/>
    <n v="0"/>
    <x v="1"/>
    <x v="11"/>
    <x v="0"/>
    <x v="1"/>
    <x v="1"/>
    <x v="0"/>
    <n v="0.32"/>
    <n v="0.30299999999999999"/>
    <n v="0.49"/>
    <n v="0.25369999999999998"/>
    <x v="32"/>
    <x v="121"/>
    <x v="126"/>
    <x v="0"/>
  </r>
  <r>
    <x v="817"/>
    <x v="36"/>
    <x v="0"/>
    <n v="0"/>
    <x v="1"/>
    <x v="12"/>
    <x v="0"/>
    <x v="1"/>
    <x v="1"/>
    <x v="0"/>
    <n v="0.34"/>
    <n v="0.33329999999999999"/>
    <n v="0.46"/>
    <n v="0"/>
    <x v="33"/>
    <x v="167"/>
    <x v="177"/>
    <x v="0"/>
  </r>
  <r>
    <x v="818"/>
    <x v="36"/>
    <x v="0"/>
    <n v="0"/>
    <x v="1"/>
    <x v="13"/>
    <x v="0"/>
    <x v="1"/>
    <x v="1"/>
    <x v="0"/>
    <n v="0.34"/>
    <n v="0.36359999999999998"/>
    <n v="0.46"/>
    <n v="0"/>
    <x v="9"/>
    <x v="113"/>
    <x v="58"/>
    <x v="0"/>
  </r>
  <r>
    <x v="819"/>
    <x v="36"/>
    <x v="0"/>
    <n v="0"/>
    <x v="1"/>
    <x v="14"/>
    <x v="0"/>
    <x v="1"/>
    <x v="1"/>
    <x v="0"/>
    <n v="0.34"/>
    <n v="0.34849999999999998"/>
    <n v="0.46"/>
    <n v="8.9599999999999999E-2"/>
    <x v="9"/>
    <x v="156"/>
    <x v="143"/>
    <x v="0"/>
  </r>
  <r>
    <x v="820"/>
    <x v="36"/>
    <x v="0"/>
    <n v="0"/>
    <x v="1"/>
    <x v="15"/>
    <x v="0"/>
    <x v="1"/>
    <x v="1"/>
    <x v="0"/>
    <n v="0.34"/>
    <n v="0.34849999999999998"/>
    <n v="0.46"/>
    <n v="8.9599999999999999E-2"/>
    <x v="34"/>
    <x v="110"/>
    <x v="58"/>
    <x v="0"/>
  </r>
  <r>
    <x v="821"/>
    <x v="36"/>
    <x v="0"/>
    <n v="0"/>
    <x v="1"/>
    <x v="16"/>
    <x v="0"/>
    <x v="1"/>
    <x v="1"/>
    <x v="0"/>
    <n v="0.34"/>
    <n v="0.34849999999999998"/>
    <n v="0.49"/>
    <n v="0.1045"/>
    <x v="35"/>
    <x v="168"/>
    <x v="45"/>
    <x v="0"/>
  </r>
  <r>
    <x v="822"/>
    <x v="36"/>
    <x v="0"/>
    <n v="0"/>
    <x v="1"/>
    <x v="17"/>
    <x v="0"/>
    <x v="1"/>
    <x v="1"/>
    <x v="0"/>
    <n v="0.34"/>
    <n v="0.36359999999999998"/>
    <n v="0.46"/>
    <n v="0"/>
    <x v="31"/>
    <x v="106"/>
    <x v="178"/>
    <x v="0"/>
  </r>
  <r>
    <x v="823"/>
    <x v="36"/>
    <x v="0"/>
    <n v="0"/>
    <x v="1"/>
    <x v="18"/>
    <x v="0"/>
    <x v="1"/>
    <x v="1"/>
    <x v="0"/>
    <n v="0.3"/>
    <n v="0.30299999999999999"/>
    <n v="0.56000000000000005"/>
    <n v="0.16420000000000001"/>
    <x v="23"/>
    <x v="65"/>
    <x v="53"/>
    <x v="0"/>
  </r>
  <r>
    <x v="824"/>
    <x v="36"/>
    <x v="0"/>
    <n v="0"/>
    <x v="1"/>
    <x v="19"/>
    <x v="0"/>
    <x v="1"/>
    <x v="1"/>
    <x v="0"/>
    <n v="0.28000000000000003"/>
    <n v="0.28789999999999999"/>
    <n v="0.61"/>
    <n v="0.1343"/>
    <x v="5"/>
    <x v="32"/>
    <x v="137"/>
    <x v="0"/>
  </r>
  <r>
    <x v="825"/>
    <x v="36"/>
    <x v="0"/>
    <n v="0"/>
    <x v="1"/>
    <x v="20"/>
    <x v="0"/>
    <x v="1"/>
    <x v="1"/>
    <x v="0"/>
    <n v="0.28000000000000003"/>
    <n v="0.28789999999999999"/>
    <n v="0.61"/>
    <n v="0.1045"/>
    <x v="2"/>
    <x v="144"/>
    <x v="132"/>
    <x v="0"/>
  </r>
  <r>
    <x v="826"/>
    <x v="36"/>
    <x v="0"/>
    <n v="0"/>
    <x v="1"/>
    <x v="21"/>
    <x v="0"/>
    <x v="1"/>
    <x v="1"/>
    <x v="0"/>
    <n v="0.26"/>
    <n v="0.30299999999999999"/>
    <n v="0.6"/>
    <n v="0"/>
    <x v="2"/>
    <x v="97"/>
    <x v="110"/>
    <x v="0"/>
  </r>
  <r>
    <x v="827"/>
    <x v="36"/>
    <x v="0"/>
    <n v="0"/>
    <x v="1"/>
    <x v="22"/>
    <x v="0"/>
    <x v="1"/>
    <x v="1"/>
    <x v="0"/>
    <n v="0.26"/>
    <n v="0.30299999999999999"/>
    <n v="0.6"/>
    <n v="0"/>
    <x v="2"/>
    <x v="77"/>
    <x v="69"/>
    <x v="0"/>
  </r>
  <r>
    <x v="828"/>
    <x v="36"/>
    <x v="0"/>
    <n v="0"/>
    <x v="1"/>
    <x v="23"/>
    <x v="0"/>
    <x v="1"/>
    <x v="1"/>
    <x v="0"/>
    <n v="0.24"/>
    <n v="0.28789999999999999"/>
    <n v="0.65"/>
    <n v="0"/>
    <x v="17"/>
    <x v="16"/>
    <x v="33"/>
    <x v="0"/>
  </r>
  <r>
    <x v="829"/>
    <x v="37"/>
    <x v="0"/>
    <n v="0"/>
    <x v="1"/>
    <x v="0"/>
    <x v="0"/>
    <x v="2"/>
    <x v="2"/>
    <x v="0"/>
    <n v="0.24"/>
    <n v="0.28789999999999999"/>
    <n v="0.65"/>
    <n v="0"/>
    <x v="5"/>
    <x v="88"/>
    <x v="93"/>
    <x v="0"/>
  </r>
  <r>
    <x v="830"/>
    <x v="37"/>
    <x v="0"/>
    <n v="0"/>
    <x v="1"/>
    <x v="1"/>
    <x v="0"/>
    <x v="2"/>
    <x v="2"/>
    <x v="0"/>
    <n v="0.22"/>
    <n v="0.2727"/>
    <n v="0.75"/>
    <n v="0"/>
    <x v="5"/>
    <x v="22"/>
    <x v="36"/>
    <x v="0"/>
  </r>
  <r>
    <x v="831"/>
    <x v="37"/>
    <x v="0"/>
    <n v="0"/>
    <x v="1"/>
    <x v="2"/>
    <x v="0"/>
    <x v="2"/>
    <x v="2"/>
    <x v="0"/>
    <n v="0.2"/>
    <n v="0.2576"/>
    <n v="0.8"/>
    <n v="0"/>
    <x v="3"/>
    <x v="35"/>
    <x v="6"/>
    <x v="0"/>
  </r>
  <r>
    <x v="832"/>
    <x v="37"/>
    <x v="0"/>
    <n v="0"/>
    <x v="1"/>
    <x v="3"/>
    <x v="0"/>
    <x v="2"/>
    <x v="2"/>
    <x v="0"/>
    <n v="0.2"/>
    <n v="0.2576"/>
    <n v="0.86"/>
    <n v="0"/>
    <x v="3"/>
    <x v="4"/>
    <x v="4"/>
    <x v="0"/>
  </r>
  <r>
    <x v="833"/>
    <x v="37"/>
    <x v="0"/>
    <n v="0"/>
    <x v="1"/>
    <x v="4"/>
    <x v="0"/>
    <x v="2"/>
    <x v="2"/>
    <x v="0"/>
    <n v="0.2"/>
    <n v="0.2576"/>
    <n v="0.86"/>
    <n v="0"/>
    <x v="5"/>
    <x v="4"/>
    <x v="5"/>
    <x v="0"/>
  </r>
  <r>
    <x v="834"/>
    <x v="37"/>
    <x v="0"/>
    <n v="0"/>
    <x v="1"/>
    <x v="5"/>
    <x v="0"/>
    <x v="2"/>
    <x v="2"/>
    <x v="0"/>
    <n v="0.2"/>
    <n v="0.2576"/>
    <n v="0.86"/>
    <n v="0"/>
    <x v="5"/>
    <x v="33"/>
    <x v="98"/>
    <x v="0"/>
  </r>
  <r>
    <x v="835"/>
    <x v="37"/>
    <x v="0"/>
    <n v="0"/>
    <x v="1"/>
    <x v="6"/>
    <x v="0"/>
    <x v="2"/>
    <x v="2"/>
    <x v="0"/>
    <n v="0.18"/>
    <n v="0.2424"/>
    <n v="0.93"/>
    <n v="0"/>
    <x v="5"/>
    <x v="31"/>
    <x v="33"/>
    <x v="0"/>
  </r>
  <r>
    <x v="836"/>
    <x v="37"/>
    <x v="0"/>
    <n v="0"/>
    <x v="1"/>
    <x v="7"/>
    <x v="0"/>
    <x v="2"/>
    <x v="2"/>
    <x v="0"/>
    <n v="0.18"/>
    <n v="0.2424"/>
    <n v="0.86"/>
    <n v="0"/>
    <x v="15"/>
    <x v="121"/>
    <x v="76"/>
    <x v="0"/>
  </r>
  <r>
    <x v="837"/>
    <x v="37"/>
    <x v="0"/>
    <n v="0"/>
    <x v="1"/>
    <x v="8"/>
    <x v="0"/>
    <x v="2"/>
    <x v="2"/>
    <x v="1"/>
    <n v="0.16"/>
    <n v="0.2273"/>
    <n v="1"/>
    <n v="0"/>
    <x v="18"/>
    <x v="169"/>
    <x v="179"/>
    <x v="1"/>
  </r>
  <r>
    <x v="838"/>
    <x v="37"/>
    <x v="0"/>
    <n v="0"/>
    <x v="1"/>
    <x v="9"/>
    <x v="0"/>
    <x v="2"/>
    <x v="2"/>
    <x v="0"/>
    <n v="0.22"/>
    <n v="0.2727"/>
    <n v="0.8"/>
    <n v="0"/>
    <x v="0"/>
    <x v="168"/>
    <x v="130"/>
    <x v="0"/>
  </r>
  <r>
    <x v="839"/>
    <x v="37"/>
    <x v="0"/>
    <n v="0"/>
    <x v="1"/>
    <x v="10"/>
    <x v="0"/>
    <x v="2"/>
    <x v="2"/>
    <x v="0"/>
    <n v="0.24"/>
    <n v="0.2576"/>
    <n v="0.75"/>
    <n v="0.1045"/>
    <x v="15"/>
    <x v="47"/>
    <x v="97"/>
    <x v="0"/>
  </r>
  <r>
    <x v="840"/>
    <x v="37"/>
    <x v="0"/>
    <n v="0"/>
    <x v="1"/>
    <x v="11"/>
    <x v="0"/>
    <x v="2"/>
    <x v="2"/>
    <x v="0"/>
    <n v="0.3"/>
    <n v="0.31819999999999998"/>
    <n v="0.65"/>
    <n v="8.9599999999999999E-2"/>
    <x v="16"/>
    <x v="49"/>
    <x v="105"/>
    <x v="0"/>
  </r>
  <r>
    <x v="841"/>
    <x v="37"/>
    <x v="0"/>
    <n v="0"/>
    <x v="1"/>
    <x v="12"/>
    <x v="0"/>
    <x v="2"/>
    <x v="2"/>
    <x v="1"/>
    <n v="0.32"/>
    <n v="0.34849999999999998"/>
    <n v="0.62"/>
    <n v="0"/>
    <x v="18"/>
    <x v="79"/>
    <x v="180"/>
    <x v="1"/>
  </r>
  <r>
    <x v="842"/>
    <x v="37"/>
    <x v="0"/>
    <n v="0"/>
    <x v="1"/>
    <x v="13"/>
    <x v="0"/>
    <x v="2"/>
    <x v="2"/>
    <x v="1"/>
    <n v="0.36"/>
    <n v="0.36359999999999998"/>
    <n v="0.56999999999999995"/>
    <n v="8.9599999999999999E-2"/>
    <x v="22"/>
    <x v="25"/>
    <x v="37"/>
    <x v="1"/>
  </r>
  <r>
    <x v="843"/>
    <x v="37"/>
    <x v="0"/>
    <n v="0"/>
    <x v="1"/>
    <x v="14"/>
    <x v="0"/>
    <x v="2"/>
    <x v="2"/>
    <x v="1"/>
    <n v="0.36"/>
    <n v="0.36359999999999998"/>
    <n v="0.56999999999999995"/>
    <n v="8.9599999999999999E-2"/>
    <x v="1"/>
    <x v="15"/>
    <x v="122"/>
    <x v="1"/>
  </r>
  <r>
    <x v="844"/>
    <x v="37"/>
    <x v="0"/>
    <n v="0"/>
    <x v="1"/>
    <x v="15"/>
    <x v="0"/>
    <x v="2"/>
    <x v="2"/>
    <x v="1"/>
    <n v="0.38"/>
    <n v="0.39389999999999997"/>
    <n v="0.54"/>
    <n v="8.9599999999999999E-2"/>
    <x v="17"/>
    <x v="24"/>
    <x v="89"/>
    <x v="1"/>
  </r>
  <r>
    <x v="845"/>
    <x v="37"/>
    <x v="0"/>
    <n v="0"/>
    <x v="1"/>
    <x v="16"/>
    <x v="0"/>
    <x v="2"/>
    <x v="2"/>
    <x v="1"/>
    <n v="0.36"/>
    <n v="0.34849999999999998"/>
    <n v="0.56999999999999995"/>
    <n v="0.1343"/>
    <x v="19"/>
    <x v="52"/>
    <x v="181"/>
    <x v="1"/>
  </r>
  <r>
    <x v="846"/>
    <x v="37"/>
    <x v="0"/>
    <n v="0"/>
    <x v="1"/>
    <x v="17"/>
    <x v="0"/>
    <x v="2"/>
    <x v="2"/>
    <x v="1"/>
    <n v="0.32"/>
    <n v="0.31819999999999998"/>
    <n v="0.7"/>
    <n v="0.16420000000000001"/>
    <x v="14"/>
    <x v="134"/>
    <x v="182"/>
    <x v="1"/>
  </r>
  <r>
    <x v="847"/>
    <x v="37"/>
    <x v="0"/>
    <n v="0"/>
    <x v="1"/>
    <x v="18"/>
    <x v="0"/>
    <x v="2"/>
    <x v="2"/>
    <x v="1"/>
    <n v="0.34"/>
    <n v="0.33329999999999999"/>
    <n v="0.66"/>
    <n v="0.1343"/>
    <x v="2"/>
    <x v="162"/>
    <x v="172"/>
    <x v="1"/>
  </r>
  <r>
    <x v="848"/>
    <x v="37"/>
    <x v="0"/>
    <n v="0"/>
    <x v="1"/>
    <x v="19"/>
    <x v="0"/>
    <x v="2"/>
    <x v="2"/>
    <x v="1"/>
    <n v="0.32"/>
    <n v="0.34849999999999998"/>
    <n v="0.7"/>
    <n v="0"/>
    <x v="2"/>
    <x v="170"/>
    <x v="116"/>
    <x v="1"/>
  </r>
  <r>
    <x v="849"/>
    <x v="37"/>
    <x v="0"/>
    <n v="0"/>
    <x v="1"/>
    <x v="20"/>
    <x v="0"/>
    <x v="2"/>
    <x v="2"/>
    <x v="1"/>
    <n v="0.32"/>
    <n v="0.33329999999999999"/>
    <n v="0.7"/>
    <n v="0.1045"/>
    <x v="15"/>
    <x v="70"/>
    <x v="39"/>
    <x v="1"/>
  </r>
  <r>
    <x v="850"/>
    <x v="37"/>
    <x v="0"/>
    <n v="0"/>
    <x v="1"/>
    <x v="21"/>
    <x v="0"/>
    <x v="2"/>
    <x v="2"/>
    <x v="0"/>
    <n v="0.32"/>
    <n v="0.34849999999999998"/>
    <n v="0.7"/>
    <n v="0"/>
    <x v="0"/>
    <x v="102"/>
    <x v="53"/>
    <x v="0"/>
  </r>
  <r>
    <x v="851"/>
    <x v="37"/>
    <x v="0"/>
    <n v="0"/>
    <x v="1"/>
    <x v="22"/>
    <x v="0"/>
    <x v="2"/>
    <x v="2"/>
    <x v="0"/>
    <n v="0.28000000000000003"/>
    <n v="0.30299999999999999"/>
    <n v="0.81"/>
    <n v="8.9599999999999999E-2"/>
    <x v="0"/>
    <x v="60"/>
    <x v="18"/>
    <x v="0"/>
  </r>
  <r>
    <x v="852"/>
    <x v="37"/>
    <x v="0"/>
    <n v="0"/>
    <x v="1"/>
    <x v="23"/>
    <x v="0"/>
    <x v="2"/>
    <x v="2"/>
    <x v="1"/>
    <n v="0.3"/>
    <n v="0.33329999999999999"/>
    <n v="0.81"/>
    <n v="0"/>
    <x v="15"/>
    <x v="23"/>
    <x v="94"/>
    <x v="1"/>
  </r>
  <r>
    <x v="853"/>
    <x v="38"/>
    <x v="0"/>
    <n v="0"/>
    <x v="1"/>
    <x v="0"/>
    <x v="0"/>
    <x v="3"/>
    <x v="3"/>
    <x v="1"/>
    <n v="0.28000000000000003"/>
    <n v="0.31819999999999998"/>
    <n v="0.87"/>
    <n v="0"/>
    <x v="17"/>
    <x v="8"/>
    <x v="98"/>
    <x v="1"/>
  </r>
  <r>
    <x v="854"/>
    <x v="38"/>
    <x v="0"/>
    <n v="0"/>
    <x v="1"/>
    <x v="1"/>
    <x v="0"/>
    <x v="3"/>
    <x v="3"/>
    <x v="1"/>
    <n v="0.28000000000000003"/>
    <n v="0.31819999999999998"/>
    <n v="0.87"/>
    <n v="0"/>
    <x v="3"/>
    <x v="22"/>
    <x v="48"/>
    <x v="1"/>
  </r>
  <r>
    <x v="855"/>
    <x v="38"/>
    <x v="0"/>
    <n v="0"/>
    <x v="1"/>
    <x v="2"/>
    <x v="0"/>
    <x v="3"/>
    <x v="3"/>
    <x v="1"/>
    <n v="0.26"/>
    <n v="0.2727"/>
    <n v="0.93"/>
    <n v="0.1045"/>
    <x v="5"/>
    <x v="4"/>
    <x v="5"/>
    <x v="1"/>
  </r>
  <r>
    <x v="856"/>
    <x v="38"/>
    <x v="0"/>
    <n v="0"/>
    <x v="1"/>
    <x v="3"/>
    <x v="0"/>
    <x v="3"/>
    <x v="3"/>
    <x v="2"/>
    <n v="0.28000000000000003"/>
    <n v="0.2727"/>
    <n v="0.93"/>
    <n v="0.16420000000000001"/>
    <x v="3"/>
    <x v="4"/>
    <x v="4"/>
    <x v="2"/>
  </r>
  <r>
    <x v="857"/>
    <x v="38"/>
    <x v="0"/>
    <n v="0"/>
    <x v="1"/>
    <x v="4"/>
    <x v="0"/>
    <x v="3"/>
    <x v="3"/>
    <x v="0"/>
    <n v="0.26"/>
    <n v="0.2576"/>
    <n v="0.93"/>
    <n v="0.16420000000000001"/>
    <x v="3"/>
    <x v="35"/>
    <x v="6"/>
    <x v="0"/>
  </r>
  <r>
    <x v="858"/>
    <x v="38"/>
    <x v="0"/>
    <n v="0"/>
    <x v="1"/>
    <x v="5"/>
    <x v="0"/>
    <x v="3"/>
    <x v="3"/>
    <x v="0"/>
    <n v="0.26"/>
    <n v="0.2273"/>
    <n v="0.81"/>
    <n v="0.32840000000000003"/>
    <x v="3"/>
    <x v="6"/>
    <x v="5"/>
    <x v="0"/>
  </r>
  <r>
    <x v="859"/>
    <x v="38"/>
    <x v="0"/>
    <n v="0"/>
    <x v="1"/>
    <x v="6"/>
    <x v="0"/>
    <x v="3"/>
    <x v="3"/>
    <x v="0"/>
    <n v="0.26"/>
    <n v="0.2273"/>
    <n v="0.7"/>
    <n v="0.32840000000000003"/>
    <x v="3"/>
    <x v="87"/>
    <x v="21"/>
    <x v="0"/>
  </r>
  <r>
    <x v="860"/>
    <x v="38"/>
    <x v="0"/>
    <n v="0"/>
    <x v="1"/>
    <x v="7"/>
    <x v="0"/>
    <x v="3"/>
    <x v="3"/>
    <x v="0"/>
    <n v="0.24"/>
    <n v="0.19700000000000001"/>
    <n v="0.65"/>
    <n v="0.41789999999999999"/>
    <x v="0"/>
    <x v="106"/>
    <x v="50"/>
    <x v="0"/>
  </r>
  <r>
    <x v="861"/>
    <x v="38"/>
    <x v="0"/>
    <n v="0"/>
    <x v="1"/>
    <x v="8"/>
    <x v="0"/>
    <x v="3"/>
    <x v="3"/>
    <x v="0"/>
    <n v="0.24"/>
    <n v="0.19700000000000001"/>
    <n v="0.56000000000000005"/>
    <n v="0.49249999999999999"/>
    <x v="18"/>
    <x v="171"/>
    <x v="183"/>
    <x v="0"/>
  </r>
  <r>
    <x v="862"/>
    <x v="38"/>
    <x v="0"/>
    <n v="0"/>
    <x v="1"/>
    <x v="9"/>
    <x v="0"/>
    <x v="3"/>
    <x v="3"/>
    <x v="0"/>
    <n v="0.24"/>
    <n v="0.19700000000000001"/>
    <n v="0.52"/>
    <n v="0.49249999999999999"/>
    <x v="18"/>
    <x v="172"/>
    <x v="169"/>
    <x v="0"/>
  </r>
  <r>
    <x v="863"/>
    <x v="38"/>
    <x v="0"/>
    <n v="0"/>
    <x v="1"/>
    <x v="10"/>
    <x v="0"/>
    <x v="3"/>
    <x v="3"/>
    <x v="0"/>
    <n v="0.22"/>
    <n v="0.18179999999999999"/>
    <n v="0.47"/>
    <n v="0.55220000000000002"/>
    <x v="17"/>
    <x v="100"/>
    <x v="61"/>
    <x v="0"/>
  </r>
  <r>
    <x v="864"/>
    <x v="38"/>
    <x v="0"/>
    <n v="0"/>
    <x v="1"/>
    <x v="11"/>
    <x v="0"/>
    <x v="3"/>
    <x v="3"/>
    <x v="0"/>
    <n v="0.22"/>
    <n v="0.18179999999999999"/>
    <n v="0.47"/>
    <n v="0.4627"/>
    <x v="5"/>
    <x v="47"/>
    <x v="89"/>
    <x v="0"/>
  </r>
  <r>
    <x v="865"/>
    <x v="38"/>
    <x v="0"/>
    <n v="0"/>
    <x v="1"/>
    <x v="12"/>
    <x v="0"/>
    <x v="3"/>
    <x v="3"/>
    <x v="0"/>
    <n v="0.24"/>
    <n v="0.19700000000000001"/>
    <n v="0.38"/>
    <n v="0.49249999999999999"/>
    <x v="4"/>
    <x v="36"/>
    <x v="32"/>
    <x v="0"/>
  </r>
  <r>
    <x v="866"/>
    <x v="38"/>
    <x v="0"/>
    <n v="0"/>
    <x v="1"/>
    <x v="13"/>
    <x v="0"/>
    <x v="3"/>
    <x v="3"/>
    <x v="1"/>
    <n v="0.24"/>
    <n v="0.19700000000000001"/>
    <n v="0.32"/>
    <n v="0.44779999999999998"/>
    <x v="4"/>
    <x v="41"/>
    <x v="89"/>
    <x v="1"/>
  </r>
  <r>
    <x v="867"/>
    <x v="38"/>
    <x v="0"/>
    <n v="0"/>
    <x v="1"/>
    <x v="14"/>
    <x v="0"/>
    <x v="3"/>
    <x v="3"/>
    <x v="0"/>
    <n v="0.22"/>
    <n v="0.19700000000000001"/>
    <n v="0.37"/>
    <n v="0.41789999999999999"/>
    <x v="0"/>
    <x v="124"/>
    <x v="37"/>
    <x v="0"/>
  </r>
  <r>
    <x v="868"/>
    <x v="38"/>
    <x v="0"/>
    <n v="0"/>
    <x v="1"/>
    <x v="15"/>
    <x v="0"/>
    <x v="3"/>
    <x v="3"/>
    <x v="0"/>
    <n v="0.22"/>
    <n v="0.19700000000000001"/>
    <n v="0.35"/>
    <n v="0.3881"/>
    <x v="15"/>
    <x v="108"/>
    <x v="41"/>
    <x v="0"/>
  </r>
  <r>
    <x v="869"/>
    <x v="38"/>
    <x v="0"/>
    <n v="0"/>
    <x v="1"/>
    <x v="16"/>
    <x v="0"/>
    <x v="3"/>
    <x v="3"/>
    <x v="0"/>
    <n v="0.22"/>
    <n v="0.18179999999999999"/>
    <n v="0.35"/>
    <n v="0.52239999999999998"/>
    <x v="17"/>
    <x v="55"/>
    <x v="56"/>
    <x v="0"/>
  </r>
  <r>
    <x v="870"/>
    <x v="38"/>
    <x v="0"/>
    <n v="0"/>
    <x v="1"/>
    <x v="17"/>
    <x v="0"/>
    <x v="3"/>
    <x v="3"/>
    <x v="0"/>
    <n v="0.22"/>
    <n v="0.18179999999999999"/>
    <n v="0.32"/>
    <n v="0.58209999999999995"/>
    <x v="17"/>
    <x v="157"/>
    <x v="170"/>
    <x v="0"/>
  </r>
  <r>
    <x v="871"/>
    <x v="38"/>
    <x v="0"/>
    <n v="0"/>
    <x v="1"/>
    <x v="18"/>
    <x v="0"/>
    <x v="3"/>
    <x v="3"/>
    <x v="0"/>
    <n v="0.2"/>
    <n v="0.18179999999999999"/>
    <n v="0.32"/>
    <n v="0.3881"/>
    <x v="5"/>
    <x v="137"/>
    <x v="148"/>
    <x v="0"/>
  </r>
  <r>
    <x v="872"/>
    <x v="38"/>
    <x v="0"/>
    <n v="0"/>
    <x v="1"/>
    <x v="19"/>
    <x v="0"/>
    <x v="3"/>
    <x v="3"/>
    <x v="0"/>
    <n v="0.16"/>
    <n v="0.1212"/>
    <n v="0.4"/>
    <n v="0.4627"/>
    <x v="5"/>
    <x v="129"/>
    <x v="129"/>
    <x v="0"/>
  </r>
  <r>
    <x v="873"/>
    <x v="38"/>
    <x v="0"/>
    <n v="0"/>
    <x v="1"/>
    <x v="20"/>
    <x v="0"/>
    <x v="3"/>
    <x v="3"/>
    <x v="0"/>
    <n v="0.16"/>
    <n v="0.13639999999999999"/>
    <n v="0.4"/>
    <n v="0.32840000000000003"/>
    <x v="0"/>
    <x v="42"/>
    <x v="10"/>
    <x v="0"/>
  </r>
  <r>
    <x v="874"/>
    <x v="38"/>
    <x v="0"/>
    <n v="0"/>
    <x v="1"/>
    <x v="21"/>
    <x v="0"/>
    <x v="3"/>
    <x v="3"/>
    <x v="0"/>
    <n v="0.14000000000000001"/>
    <n v="0.1061"/>
    <n v="0.33"/>
    <n v="0.4627"/>
    <x v="1"/>
    <x v="24"/>
    <x v="60"/>
    <x v="0"/>
  </r>
  <r>
    <x v="875"/>
    <x v="38"/>
    <x v="0"/>
    <n v="0"/>
    <x v="1"/>
    <x v="22"/>
    <x v="0"/>
    <x v="3"/>
    <x v="3"/>
    <x v="0"/>
    <n v="0.12"/>
    <n v="0.1061"/>
    <n v="0.33"/>
    <n v="0.35820000000000002"/>
    <x v="3"/>
    <x v="31"/>
    <x v="115"/>
    <x v="0"/>
  </r>
  <r>
    <x v="876"/>
    <x v="38"/>
    <x v="0"/>
    <n v="0"/>
    <x v="1"/>
    <x v="23"/>
    <x v="0"/>
    <x v="3"/>
    <x v="3"/>
    <x v="0"/>
    <n v="0.12"/>
    <n v="0.1061"/>
    <n v="0.33"/>
    <n v="0.32840000000000003"/>
    <x v="0"/>
    <x v="33"/>
    <x v="47"/>
    <x v="0"/>
  </r>
  <r>
    <x v="877"/>
    <x v="39"/>
    <x v="0"/>
    <n v="0"/>
    <x v="1"/>
    <x v="0"/>
    <x v="0"/>
    <x v="4"/>
    <x v="4"/>
    <x v="0"/>
    <n v="0.1"/>
    <n v="7.5800000000000006E-2"/>
    <n v="0.36"/>
    <n v="0.35820000000000002"/>
    <x v="3"/>
    <x v="19"/>
    <x v="22"/>
    <x v="0"/>
  </r>
  <r>
    <x v="878"/>
    <x v="39"/>
    <x v="0"/>
    <n v="0"/>
    <x v="1"/>
    <x v="1"/>
    <x v="0"/>
    <x v="4"/>
    <x v="4"/>
    <x v="0"/>
    <n v="0.1"/>
    <n v="0.1061"/>
    <n v="0.36"/>
    <n v="0.22389999999999999"/>
    <x v="3"/>
    <x v="7"/>
    <x v="85"/>
    <x v="0"/>
  </r>
  <r>
    <x v="879"/>
    <x v="39"/>
    <x v="0"/>
    <n v="0"/>
    <x v="1"/>
    <x v="2"/>
    <x v="0"/>
    <x v="4"/>
    <x v="4"/>
    <x v="0"/>
    <n v="0.08"/>
    <n v="7.5800000000000006E-2"/>
    <n v="0.38"/>
    <n v="0.28360000000000002"/>
    <x v="5"/>
    <x v="6"/>
    <x v="6"/>
    <x v="0"/>
  </r>
  <r>
    <x v="880"/>
    <x v="39"/>
    <x v="0"/>
    <n v="0"/>
    <x v="1"/>
    <x v="3"/>
    <x v="0"/>
    <x v="4"/>
    <x v="4"/>
    <x v="0"/>
    <n v="0.06"/>
    <n v="7.5800000000000006E-2"/>
    <n v="0.45"/>
    <n v="0.1343"/>
    <x v="3"/>
    <x v="6"/>
    <x v="5"/>
    <x v="0"/>
  </r>
  <r>
    <x v="881"/>
    <x v="39"/>
    <x v="0"/>
    <n v="0"/>
    <x v="1"/>
    <x v="5"/>
    <x v="0"/>
    <x v="4"/>
    <x v="4"/>
    <x v="0"/>
    <n v="0.06"/>
    <n v="0.1061"/>
    <n v="0.45"/>
    <n v="0.1045"/>
    <x v="3"/>
    <x v="7"/>
    <x v="85"/>
    <x v="0"/>
  </r>
  <r>
    <x v="882"/>
    <x v="39"/>
    <x v="0"/>
    <n v="0"/>
    <x v="1"/>
    <x v="6"/>
    <x v="0"/>
    <x v="4"/>
    <x v="4"/>
    <x v="0"/>
    <n v="0.06"/>
    <n v="0.1515"/>
    <n v="0.45"/>
    <n v="0"/>
    <x v="3"/>
    <x v="30"/>
    <x v="74"/>
    <x v="0"/>
  </r>
  <r>
    <x v="883"/>
    <x v="39"/>
    <x v="0"/>
    <n v="0"/>
    <x v="1"/>
    <x v="7"/>
    <x v="0"/>
    <x v="4"/>
    <x v="4"/>
    <x v="0"/>
    <n v="0.06"/>
    <n v="0.1061"/>
    <n v="0.49"/>
    <n v="0.1045"/>
    <x v="17"/>
    <x v="73"/>
    <x v="111"/>
    <x v="0"/>
  </r>
  <r>
    <x v="884"/>
    <x v="39"/>
    <x v="0"/>
    <n v="0"/>
    <x v="1"/>
    <x v="8"/>
    <x v="0"/>
    <x v="4"/>
    <x v="4"/>
    <x v="0"/>
    <n v="0.1"/>
    <n v="0.13639999999999999"/>
    <n v="0.42"/>
    <n v="0"/>
    <x v="5"/>
    <x v="173"/>
    <x v="184"/>
    <x v="0"/>
  </r>
  <r>
    <x v="885"/>
    <x v="39"/>
    <x v="0"/>
    <n v="0"/>
    <x v="1"/>
    <x v="9"/>
    <x v="0"/>
    <x v="4"/>
    <x v="4"/>
    <x v="0"/>
    <n v="0.12"/>
    <n v="0.13639999999999999"/>
    <n v="0.39"/>
    <n v="0.16420000000000001"/>
    <x v="17"/>
    <x v="138"/>
    <x v="92"/>
    <x v="0"/>
  </r>
  <r>
    <x v="886"/>
    <x v="39"/>
    <x v="0"/>
    <n v="0"/>
    <x v="1"/>
    <x v="10"/>
    <x v="0"/>
    <x v="4"/>
    <x v="4"/>
    <x v="0"/>
    <n v="0.14000000000000001"/>
    <n v="0.18179999999999999"/>
    <n v="0.36"/>
    <n v="0"/>
    <x v="1"/>
    <x v="82"/>
    <x v="29"/>
    <x v="0"/>
  </r>
  <r>
    <x v="887"/>
    <x v="39"/>
    <x v="0"/>
    <n v="0"/>
    <x v="1"/>
    <x v="11"/>
    <x v="0"/>
    <x v="4"/>
    <x v="4"/>
    <x v="1"/>
    <n v="0.14000000000000001"/>
    <n v="0.1515"/>
    <n v="0.43"/>
    <n v="0.16420000000000001"/>
    <x v="5"/>
    <x v="71"/>
    <x v="102"/>
    <x v="1"/>
  </r>
  <r>
    <x v="888"/>
    <x v="39"/>
    <x v="0"/>
    <n v="0"/>
    <x v="1"/>
    <x v="12"/>
    <x v="0"/>
    <x v="4"/>
    <x v="4"/>
    <x v="1"/>
    <n v="0.18"/>
    <n v="0.18179999999999999"/>
    <n v="0.4"/>
    <n v="0.22389999999999999"/>
    <x v="17"/>
    <x v="77"/>
    <x v="42"/>
    <x v="1"/>
  </r>
  <r>
    <x v="889"/>
    <x v="39"/>
    <x v="0"/>
    <n v="0"/>
    <x v="1"/>
    <x v="13"/>
    <x v="0"/>
    <x v="4"/>
    <x v="4"/>
    <x v="0"/>
    <n v="0.18"/>
    <n v="0.16669999999999999"/>
    <n v="0.4"/>
    <n v="0.25369999999999998"/>
    <x v="4"/>
    <x v="28"/>
    <x v="83"/>
    <x v="0"/>
  </r>
  <r>
    <x v="890"/>
    <x v="39"/>
    <x v="0"/>
    <n v="0"/>
    <x v="1"/>
    <x v="14"/>
    <x v="0"/>
    <x v="4"/>
    <x v="4"/>
    <x v="0"/>
    <n v="0.2"/>
    <n v="0.18179999999999999"/>
    <n v="0.34"/>
    <n v="0.29849999999999999"/>
    <x v="4"/>
    <x v="90"/>
    <x v="154"/>
    <x v="0"/>
  </r>
  <r>
    <x v="891"/>
    <x v="39"/>
    <x v="0"/>
    <n v="0"/>
    <x v="1"/>
    <x v="15"/>
    <x v="0"/>
    <x v="4"/>
    <x v="4"/>
    <x v="1"/>
    <n v="0.2"/>
    <n v="0.18179999999999999"/>
    <n v="0.34"/>
    <n v="0.28360000000000002"/>
    <x v="0"/>
    <x v="124"/>
    <x v="37"/>
    <x v="1"/>
  </r>
  <r>
    <x v="892"/>
    <x v="39"/>
    <x v="0"/>
    <n v="0"/>
    <x v="1"/>
    <x v="16"/>
    <x v="0"/>
    <x v="4"/>
    <x v="4"/>
    <x v="1"/>
    <n v="0.2"/>
    <n v="0.19700000000000001"/>
    <n v="0.37"/>
    <n v="0.25369999999999998"/>
    <x v="18"/>
    <x v="109"/>
    <x v="67"/>
    <x v="1"/>
  </r>
  <r>
    <x v="893"/>
    <x v="39"/>
    <x v="0"/>
    <n v="0"/>
    <x v="1"/>
    <x v="17"/>
    <x v="0"/>
    <x v="4"/>
    <x v="4"/>
    <x v="1"/>
    <n v="0.2"/>
    <n v="0.19700000000000001"/>
    <n v="0.34"/>
    <n v="0.25369999999999998"/>
    <x v="14"/>
    <x v="174"/>
    <x v="150"/>
    <x v="1"/>
  </r>
  <r>
    <x v="894"/>
    <x v="39"/>
    <x v="0"/>
    <n v="0"/>
    <x v="1"/>
    <x v="18"/>
    <x v="0"/>
    <x v="4"/>
    <x v="4"/>
    <x v="1"/>
    <n v="0.18"/>
    <n v="0.16669999999999999"/>
    <n v="0.47"/>
    <n v="0.29849999999999999"/>
    <x v="4"/>
    <x v="175"/>
    <x v="185"/>
    <x v="1"/>
  </r>
  <r>
    <x v="895"/>
    <x v="39"/>
    <x v="0"/>
    <n v="0"/>
    <x v="1"/>
    <x v="19"/>
    <x v="0"/>
    <x v="4"/>
    <x v="4"/>
    <x v="2"/>
    <n v="0.14000000000000001"/>
    <n v="0.1212"/>
    <n v="0.86"/>
    <n v="0.25369999999999998"/>
    <x v="5"/>
    <x v="61"/>
    <x v="39"/>
    <x v="2"/>
  </r>
  <r>
    <x v="896"/>
    <x v="39"/>
    <x v="0"/>
    <n v="0"/>
    <x v="1"/>
    <x v="20"/>
    <x v="0"/>
    <x v="4"/>
    <x v="4"/>
    <x v="2"/>
    <n v="0.14000000000000001"/>
    <n v="0.1515"/>
    <n v="0.86"/>
    <n v="0.16420000000000001"/>
    <x v="3"/>
    <x v="151"/>
    <x v="11"/>
    <x v="2"/>
  </r>
  <r>
    <x v="897"/>
    <x v="39"/>
    <x v="0"/>
    <n v="0"/>
    <x v="1"/>
    <x v="21"/>
    <x v="0"/>
    <x v="4"/>
    <x v="4"/>
    <x v="1"/>
    <n v="0.14000000000000001"/>
    <n v="0.1515"/>
    <n v="0.86"/>
    <n v="0.16420000000000001"/>
    <x v="3"/>
    <x v="93"/>
    <x v="56"/>
    <x v="1"/>
  </r>
  <r>
    <x v="898"/>
    <x v="39"/>
    <x v="0"/>
    <n v="0"/>
    <x v="1"/>
    <x v="22"/>
    <x v="0"/>
    <x v="4"/>
    <x v="4"/>
    <x v="2"/>
    <n v="0.16"/>
    <n v="0.16669999999999999"/>
    <n v="0.8"/>
    <n v="0.16420000000000001"/>
    <x v="17"/>
    <x v="76"/>
    <x v="66"/>
    <x v="2"/>
  </r>
  <r>
    <x v="899"/>
    <x v="39"/>
    <x v="0"/>
    <n v="0"/>
    <x v="1"/>
    <x v="23"/>
    <x v="0"/>
    <x v="4"/>
    <x v="4"/>
    <x v="2"/>
    <n v="0.16"/>
    <n v="0.1515"/>
    <n v="0.8"/>
    <n v="0.19400000000000001"/>
    <x v="3"/>
    <x v="53"/>
    <x v="18"/>
    <x v="2"/>
  </r>
  <r>
    <x v="900"/>
    <x v="40"/>
    <x v="0"/>
    <n v="0"/>
    <x v="1"/>
    <x v="0"/>
    <x v="0"/>
    <x v="5"/>
    <x v="5"/>
    <x v="2"/>
    <n v="0.14000000000000001"/>
    <n v="0.13639999999999999"/>
    <n v="0.86"/>
    <n v="0.19400000000000001"/>
    <x v="3"/>
    <x v="20"/>
    <x v="0"/>
    <x v="2"/>
  </r>
  <r>
    <x v="901"/>
    <x v="40"/>
    <x v="0"/>
    <n v="0"/>
    <x v="1"/>
    <x v="1"/>
    <x v="0"/>
    <x v="5"/>
    <x v="5"/>
    <x v="2"/>
    <n v="0.14000000000000001"/>
    <n v="0.1515"/>
    <n v="0.8"/>
    <n v="0.1343"/>
    <x v="3"/>
    <x v="7"/>
    <x v="85"/>
    <x v="2"/>
  </r>
  <r>
    <x v="902"/>
    <x v="40"/>
    <x v="0"/>
    <n v="0"/>
    <x v="1"/>
    <x v="2"/>
    <x v="0"/>
    <x v="5"/>
    <x v="5"/>
    <x v="2"/>
    <n v="0.14000000000000001"/>
    <n v="0.1515"/>
    <n v="0.8"/>
    <n v="0.1343"/>
    <x v="3"/>
    <x v="35"/>
    <x v="6"/>
    <x v="2"/>
  </r>
  <r>
    <x v="903"/>
    <x v="40"/>
    <x v="0"/>
    <n v="0"/>
    <x v="1"/>
    <x v="4"/>
    <x v="0"/>
    <x v="5"/>
    <x v="5"/>
    <x v="1"/>
    <n v="0.14000000000000001"/>
    <n v="0.13639999999999999"/>
    <n v="0.59"/>
    <n v="0.22389999999999999"/>
    <x v="3"/>
    <x v="4"/>
    <x v="4"/>
    <x v="1"/>
  </r>
  <r>
    <x v="904"/>
    <x v="40"/>
    <x v="0"/>
    <n v="0"/>
    <x v="1"/>
    <x v="5"/>
    <x v="0"/>
    <x v="5"/>
    <x v="5"/>
    <x v="1"/>
    <n v="0.12"/>
    <n v="0.1212"/>
    <n v="0.5"/>
    <n v="0.22389999999999999"/>
    <x v="3"/>
    <x v="8"/>
    <x v="24"/>
    <x v="1"/>
  </r>
  <r>
    <x v="905"/>
    <x v="40"/>
    <x v="0"/>
    <n v="0"/>
    <x v="1"/>
    <x v="6"/>
    <x v="0"/>
    <x v="5"/>
    <x v="5"/>
    <x v="1"/>
    <n v="0.12"/>
    <n v="0.1212"/>
    <n v="0.54"/>
    <n v="0.28360000000000002"/>
    <x v="3"/>
    <x v="16"/>
    <x v="132"/>
    <x v="1"/>
  </r>
  <r>
    <x v="906"/>
    <x v="40"/>
    <x v="0"/>
    <n v="0"/>
    <x v="1"/>
    <x v="7"/>
    <x v="0"/>
    <x v="5"/>
    <x v="5"/>
    <x v="0"/>
    <n v="0.1"/>
    <n v="7.5800000000000006E-2"/>
    <n v="0.5"/>
    <n v="0.41789999999999999"/>
    <x v="3"/>
    <x v="176"/>
    <x v="111"/>
    <x v="0"/>
  </r>
  <r>
    <x v="907"/>
    <x v="40"/>
    <x v="0"/>
    <n v="0"/>
    <x v="1"/>
    <x v="8"/>
    <x v="0"/>
    <x v="5"/>
    <x v="5"/>
    <x v="0"/>
    <n v="0.1"/>
    <n v="7.5800000000000006E-2"/>
    <n v="0.49"/>
    <n v="0.32840000000000003"/>
    <x v="2"/>
    <x v="177"/>
    <x v="106"/>
    <x v="0"/>
  </r>
  <r>
    <x v="908"/>
    <x v="40"/>
    <x v="0"/>
    <n v="0"/>
    <x v="1"/>
    <x v="9"/>
    <x v="0"/>
    <x v="5"/>
    <x v="5"/>
    <x v="0"/>
    <n v="0.12"/>
    <n v="0.1061"/>
    <n v="0.42"/>
    <n v="0.35820000000000002"/>
    <x v="5"/>
    <x v="178"/>
    <x v="78"/>
    <x v="0"/>
  </r>
  <r>
    <x v="909"/>
    <x v="40"/>
    <x v="0"/>
    <n v="0"/>
    <x v="1"/>
    <x v="10"/>
    <x v="0"/>
    <x v="5"/>
    <x v="5"/>
    <x v="0"/>
    <n v="0.12"/>
    <n v="0.1061"/>
    <n v="0.42"/>
    <n v="0.29849999999999999"/>
    <x v="5"/>
    <x v="60"/>
    <x v="17"/>
    <x v="0"/>
  </r>
  <r>
    <x v="910"/>
    <x v="40"/>
    <x v="0"/>
    <n v="0"/>
    <x v="1"/>
    <x v="11"/>
    <x v="0"/>
    <x v="5"/>
    <x v="5"/>
    <x v="0"/>
    <n v="0.14000000000000001"/>
    <n v="0.1212"/>
    <n v="0.39"/>
    <n v="0.35820000000000002"/>
    <x v="5"/>
    <x v="100"/>
    <x v="79"/>
    <x v="0"/>
  </r>
  <r>
    <x v="911"/>
    <x v="40"/>
    <x v="0"/>
    <n v="0"/>
    <x v="1"/>
    <x v="12"/>
    <x v="0"/>
    <x v="5"/>
    <x v="5"/>
    <x v="0"/>
    <n v="0.16"/>
    <n v="0.13639999999999999"/>
    <n v="0.34"/>
    <n v="0.3881"/>
    <x v="17"/>
    <x v="65"/>
    <x v="83"/>
    <x v="0"/>
  </r>
  <r>
    <x v="912"/>
    <x v="40"/>
    <x v="0"/>
    <n v="0"/>
    <x v="1"/>
    <x v="13"/>
    <x v="0"/>
    <x v="5"/>
    <x v="5"/>
    <x v="0"/>
    <n v="0.18"/>
    <n v="0.16669999999999999"/>
    <n v="0.28999999999999998"/>
    <n v="0.29849999999999999"/>
    <x v="0"/>
    <x v="79"/>
    <x v="69"/>
    <x v="0"/>
  </r>
  <r>
    <x v="913"/>
    <x v="40"/>
    <x v="0"/>
    <n v="0"/>
    <x v="1"/>
    <x v="14"/>
    <x v="0"/>
    <x v="5"/>
    <x v="5"/>
    <x v="0"/>
    <n v="0.2"/>
    <n v="0.18179999999999999"/>
    <n v="0.27"/>
    <n v="0.28360000000000002"/>
    <x v="15"/>
    <x v="76"/>
    <x v="61"/>
    <x v="0"/>
  </r>
  <r>
    <x v="914"/>
    <x v="40"/>
    <x v="0"/>
    <n v="0"/>
    <x v="1"/>
    <x v="15"/>
    <x v="0"/>
    <x v="5"/>
    <x v="5"/>
    <x v="0"/>
    <n v="0.2"/>
    <n v="0.19700000000000001"/>
    <n v="0.25"/>
    <n v="0.25369999999999998"/>
    <x v="3"/>
    <x v="54"/>
    <x v="89"/>
    <x v="0"/>
  </r>
  <r>
    <x v="915"/>
    <x v="40"/>
    <x v="0"/>
    <n v="0"/>
    <x v="1"/>
    <x v="16"/>
    <x v="0"/>
    <x v="5"/>
    <x v="5"/>
    <x v="0"/>
    <n v="0.2"/>
    <n v="0.18179999999999999"/>
    <n v="0.27"/>
    <n v="0.29849999999999999"/>
    <x v="17"/>
    <x v="83"/>
    <x v="138"/>
    <x v="0"/>
  </r>
  <r>
    <x v="916"/>
    <x v="40"/>
    <x v="0"/>
    <n v="0"/>
    <x v="1"/>
    <x v="17"/>
    <x v="0"/>
    <x v="5"/>
    <x v="5"/>
    <x v="0"/>
    <n v="0.18"/>
    <n v="0.18179999999999999"/>
    <n v="0.26"/>
    <n v="0.19400000000000001"/>
    <x v="15"/>
    <x v="136"/>
    <x v="186"/>
    <x v="0"/>
  </r>
  <r>
    <x v="917"/>
    <x v="40"/>
    <x v="0"/>
    <n v="0"/>
    <x v="1"/>
    <x v="18"/>
    <x v="0"/>
    <x v="5"/>
    <x v="5"/>
    <x v="0"/>
    <n v="0.16"/>
    <n v="0.18179999999999999"/>
    <n v="0.28000000000000003"/>
    <n v="0.1343"/>
    <x v="0"/>
    <x v="174"/>
    <x v="187"/>
    <x v="0"/>
  </r>
  <r>
    <x v="918"/>
    <x v="40"/>
    <x v="0"/>
    <n v="0"/>
    <x v="1"/>
    <x v="19"/>
    <x v="0"/>
    <x v="5"/>
    <x v="5"/>
    <x v="0"/>
    <n v="0.14000000000000001"/>
    <n v="0.16669999999999999"/>
    <n v="0.28000000000000003"/>
    <n v="0.1045"/>
    <x v="4"/>
    <x v="59"/>
    <x v="59"/>
    <x v="0"/>
  </r>
  <r>
    <x v="919"/>
    <x v="40"/>
    <x v="0"/>
    <n v="0"/>
    <x v="1"/>
    <x v="20"/>
    <x v="0"/>
    <x v="5"/>
    <x v="5"/>
    <x v="0"/>
    <n v="0.14000000000000001"/>
    <n v="0.18179999999999999"/>
    <n v="0.31"/>
    <n v="8.9599999999999999E-2"/>
    <x v="17"/>
    <x v="139"/>
    <x v="54"/>
    <x v="0"/>
  </r>
  <r>
    <x v="920"/>
    <x v="40"/>
    <x v="0"/>
    <n v="0"/>
    <x v="1"/>
    <x v="21"/>
    <x v="0"/>
    <x v="5"/>
    <x v="5"/>
    <x v="0"/>
    <n v="0.14000000000000001"/>
    <n v="0.21210000000000001"/>
    <n v="0.39"/>
    <n v="0"/>
    <x v="4"/>
    <x v="14"/>
    <x v="44"/>
    <x v="0"/>
  </r>
  <r>
    <x v="921"/>
    <x v="40"/>
    <x v="0"/>
    <n v="0"/>
    <x v="1"/>
    <x v="22"/>
    <x v="0"/>
    <x v="5"/>
    <x v="5"/>
    <x v="0"/>
    <n v="0.12"/>
    <n v="0.19700000000000001"/>
    <n v="0.39"/>
    <n v="0"/>
    <x v="17"/>
    <x v="12"/>
    <x v="41"/>
    <x v="0"/>
  </r>
  <r>
    <x v="922"/>
    <x v="40"/>
    <x v="0"/>
    <n v="0"/>
    <x v="1"/>
    <x v="23"/>
    <x v="0"/>
    <x v="5"/>
    <x v="5"/>
    <x v="0"/>
    <n v="0.12"/>
    <n v="0.1515"/>
    <n v="0.42"/>
    <n v="0.1045"/>
    <x v="5"/>
    <x v="39"/>
    <x v="19"/>
    <x v="0"/>
  </r>
  <r>
    <x v="923"/>
    <x v="41"/>
    <x v="0"/>
    <n v="0"/>
    <x v="1"/>
    <x v="0"/>
    <x v="0"/>
    <x v="6"/>
    <x v="6"/>
    <x v="0"/>
    <n v="0.1"/>
    <n v="0.13639999999999999"/>
    <n v="0.49"/>
    <n v="0.1045"/>
    <x v="4"/>
    <x v="98"/>
    <x v="8"/>
    <x v="0"/>
  </r>
  <r>
    <x v="924"/>
    <x v="41"/>
    <x v="0"/>
    <n v="0"/>
    <x v="1"/>
    <x v="1"/>
    <x v="0"/>
    <x v="6"/>
    <x v="6"/>
    <x v="0"/>
    <n v="0.1"/>
    <n v="0.13639999999999999"/>
    <n v="0.54"/>
    <n v="8.9599999999999999E-2"/>
    <x v="5"/>
    <x v="8"/>
    <x v="85"/>
    <x v="0"/>
  </r>
  <r>
    <x v="925"/>
    <x v="41"/>
    <x v="0"/>
    <n v="0"/>
    <x v="1"/>
    <x v="2"/>
    <x v="0"/>
    <x v="6"/>
    <x v="6"/>
    <x v="0"/>
    <n v="0.1"/>
    <n v="0.13639999999999999"/>
    <n v="0.54"/>
    <n v="8.9599999999999999E-2"/>
    <x v="3"/>
    <x v="35"/>
    <x v="6"/>
    <x v="0"/>
  </r>
  <r>
    <x v="926"/>
    <x v="41"/>
    <x v="0"/>
    <n v="0"/>
    <x v="1"/>
    <x v="5"/>
    <x v="0"/>
    <x v="6"/>
    <x v="6"/>
    <x v="0"/>
    <n v="0.08"/>
    <n v="0.1212"/>
    <n v="0.63"/>
    <n v="8.9599999999999999E-2"/>
    <x v="3"/>
    <x v="22"/>
    <x v="48"/>
    <x v="0"/>
  </r>
  <r>
    <x v="927"/>
    <x v="41"/>
    <x v="0"/>
    <n v="0"/>
    <x v="1"/>
    <x v="6"/>
    <x v="0"/>
    <x v="6"/>
    <x v="6"/>
    <x v="0"/>
    <n v="0.1"/>
    <n v="0.18179999999999999"/>
    <n v="0.68"/>
    <n v="0"/>
    <x v="5"/>
    <x v="140"/>
    <x v="108"/>
    <x v="0"/>
  </r>
  <r>
    <x v="928"/>
    <x v="41"/>
    <x v="0"/>
    <n v="0"/>
    <x v="1"/>
    <x v="7"/>
    <x v="0"/>
    <x v="6"/>
    <x v="6"/>
    <x v="0"/>
    <n v="0.08"/>
    <n v="0.16669999999999999"/>
    <n v="0.73"/>
    <n v="0"/>
    <x v="5"/>
    <x v="26"/>
    <x v="30"/>
    <x v="0"/>
  </r>
  <r>
    <x v="929"/>
    <x v="41"/>
    <x v="0"/>
    <n v="0"/>
    <x v="1"/>
    <x v="8"/>
    <x v="0"/>
    <x v="6"/>
    <x v="6"/>
    <x v="0"/>
    <n v="0.1"/>
    <n v="0.1212"/>
    <n v="0.74"/>
    <n v="0.16420000000000001"/>
    <x v="17"/>
    <x v="179"/>
    <x v="182"/>
    <x v="0"/>
  </r>
  <r>
    <x v="930"/>
    <x v="41"/>
    <x v="0"/>
    <n v="0"/>
    <x v="1"/>
    <x v="9"/>
    <x v="0"/>
    <x v="6"/>
    <x v="6"/>
    <x v="0"/>
    <n v="0.12"/>
    <n v="0.1212"/>
    <n v="0.74"/>
    <n v="0.22389999999999999"/>
    <x v="1"/>
    <x v="126"/>
    <x v="188"/>
    <x v="0"/>
  </r>
  <r>
    <x v="931"/>
    <x v="41"/>
    <x v="0"/>
    <n v="0"/>
    <x v="1"/>
    <x v="10"/>
    <x v="0"/>
    <x v="6"/>
    <x v="6"/>
    <x v="0"/>
    <n v="0.14000000000000001"/>
    <n v="0.13639999999999999"/>
    <n v="0.69"/>
    <n v="0.19400000000000001"/>
    <x v="2"/>
    <x v="87"/>
    <x v="40"/>
    <x v="0"/>
  </r>
  <r>
    <x v="932"/>
    <x v="41"/>
    <x v="0"/>
    <n v="0"/>
    <x v="1"/>
    <x v="11"/>
    <x v="0"/>
    <x v="6"/>
    <x v="6"/>
    <x v="0"/>
    <n v="0.22"/>
    <n v="0.2273"/>
    <n v="0.47"/>
    <n v="0.1343"/>
    <x v="6"/>
    <x v="15"/>
    <x v="37"/>
    <x v="0"/>
  </r>
  <r>
    <x v="933"/>
    <x v="41"/>
    <x v="0"/>
    <n v="0"/>
    <x v="1"/>
    <x v="12"/>
    <x v="0"/>
    <x v="6"/>
    <x v="6"/>
    <x v="0"/>
    <n v="0.22"/>
    <n v="0.2273"/>
    <n v="0.47"/>
    <n v="0.1343"/>
    <x v="18"/>
    <x v="27"/>
    <x v="68"/>
    <x v="0"/>
  </r>
  <r>
    <x v="934"/>
    <x v="41"/>
    <x v="0"/>
    <n v="0"/>
    <x v="1"/>
    <x v="13"/>
    <x v="0"/>
    <x v="6"/>
    <x v="6"/>
    <x v="0"/>
    <n v="0.24"/>
    <n v="0.2273"/>
    <n v="0.35"/>
    <n v="0.19400000000000001"/>
    <x v="27"/>
    <x v="121"/>
    <x v="14"/>
    <x v="0"/>
  </r>
  <r>
    <x v="935"/>
    <x v="41"/>
    <x v="0"/>
    <n v="0"/>
    <x v="1"/>
    <x v="14"/>
    <x v="0"/>
    <x v="6"/>
    <x v="6"/>
    <x v="0"/>
    <n v="0.3"/>
    <n v="0.28789999999999999"/>
    <n v="0.26"/>
    <n v="0.25369999999999998"/>
    <x v="26"/>
    <x v="28"/>
    <x v="11"/>
    <x v="0"/>
  </r>
  <r>
    <x v="936"/>
    <x v="41"/>
    <x v="0"/>
    <n v="0"/>
    <x v="1"/>
    <x v="15"/>
    <x v="0"/>
    <x v="6"/>
    <x v="6"/>
    <x v="0"/>
    <n v="0.32"/>
    <n v="0.31819999999999998"/>
    <n v="0.21"/>
    <n v="0.16420000000000001"/>
    <x v="6"/>
    <x v="133"/>
    <x v="30"/>
    <x v="0"/>
  </r>
  <r>
    <x v="937"/>
    <x v="41"/>
    <x v="0"/>
    <n v="0"/>
    <x v="1"/>
    <x v="16"/>
    <x v="0"/>
    <x v="6"/>
    <x v="6"/>
    <x v="0"/>
    <n v="0.3"/>
    <n v="0.28789999999999999"/>
    <n v="0.28000000000000003"/>
    <n v="0.19400000000000001"/>
    <x v="24"/>
    <x v="180"/>
    <x v="139"/>
    <x v="0"/>
  </r>
  <r>
    <x v="938"/>
    <x v="41"/>
    <x v="0"/>
    <n v="0"/>
    <x v="1"/>
    <x v="17"/>
    <x v="0"/>
    <x v="6"/>
    <x v="6"/>
    <x v="0"/>
    <n v="0.3"/>
    <n v="0.33329999999999999"/>
    <n v="0.24"/>
    <n v="0"/>
    <x v="25"/>
    <x v="181"/>
    <x v="189"/>
    <x v="0"/>
  </r>
  <r>
    <x v="939"/>
    <x v="41"/>
    <x v="0"/>
    <n v="0"/>
    <x v="1"/>
    <x v="18"/>
    <x v="0"/>
    <x v="6"/>
    <x v="6"/>
    <x v="0"/>
    <n v="0.28000000000000003"/>
    <n v="0.31819999999999998"/>
    <n v="0.28000000000000003"/>
    <n v="0"/>
    <x v="14"/>
    <x v="158"/>
    <x v="177"/>
    <x v="0"/>
  </r>
  <r>
    <x v="940"/>
    <x v="41"/>
    <x v="0"/>
    <n v="0"/>
    <x v="1"/>
    <x v="19"/>
    <x v="0"/>
    <x v="6"/>
    <x v="6"/>
    <x v="0"/>
    <n v="0.26"/>
    <n v="0.30299999999999999"/>
    <n v="0.33"/>
    <n v="0"/>
    <x v="18"/>
    <x v="111"/>
    <x v="129"/>
    <x v="0"/>
  </r>
  <r>
    <x v="941"/>
    <x v="41"/>
    <x v="0"/>
    <n v="0"/>
    <x v="1"/>
    <x v="20"/>
    <x v="0"/>
    <x v="6"/>
    <x v="6"/>
    <x v="0"/>
    <n v="0.22"/>
    <n v="0.2273"/>
    <n v="0.55000000000000004"/>
    <n v="0.1343"/>
    <x v="4"/>
    <x v="124"/>
    <x v="55"/>
    <x v="0"/>
  </r>
  <r>
    <x v="942"/>
    <x v="41"/>
    <x v="0"/>
    <n v="0"/>
    <x v="1"/>
    <x v="21"/>
    <x v="0"/>
    <x v="6"/>
    <x v="6"/>
    <x v="0"/>
    <n v="0.2"/>
    <n v="0.21210000000000001"/>
    <n v="0.59"/>
    <n v="0.1343"/>
    <x v="5"/>
    <x v="24"/>
    <x v="105"/>
    <x v="0"/>
  </r>
  <r>
    <x v="943"/>
    <x v="41"/>
    <x v="0"/>
    <n v="0"/>
    <x v="1"/>
    <x v="22"/>
    <x v="0"/>
    <x v="6"/>
    <x v="6"/>
    <x v="0"/>
    <n v="0.2"/>
    <n v="0.2273"/>
    <n v="0.64"/>
    <n v="8.9599999999999999E-2"/>
    <x v="4"/>
    <x v="40"/>
    <x v="74"/>
    <x v="0"/>
  </r>
  <r>
    <x v="944"/>
    <x v="41"/>
    <x v="0"/>
    <n v="0"/>
    <x v="1"/>
    <x v="23"/>
    <x v="0"/>
    <x v="6"/>
    <x v="6"/>
    <x v="0"/>
    <n v="0.18"/>
    <n v="0.2424"/>
    <n v="0.69"/>
    <n v="0"/>
    <x v="2"/>
    <x v="41"/>
    <x v="26"/>
    <x v="0"/>
  </r>
  <r>
    <x v="945"/>
    <x v="42"/>
    <x v="0"/>
    <n v="0"/>
    <x v="1"/>
    <x v="0"/>
    <x v="0"/>
    <x v="0"/>
    <x v="0"/>
    <x v="0"/>
    <n v="0.16"/>
    <n v="0.19700000000000001"/>
    <n v="0.69"/>
    <n v="8.9599999999999999E-2"/>
    <x v="0"/>
    <x v="2"/>
    <x v="33"/>
    <x v="0"/>
  </r>
  <r>
    <x v="946"/>
    <x v="42"/>
    <x v="0"/>
    <n v="0"/>
    <x v="1"/>
    <x v="1"/>
    <x v="0"/>
    <x v="0"/>
    <x v="0"/>
    <x v="0"/>
    <n v="0.14000000000000001"/>
    <n v="0.21210000000000001"/>
    <n v="0.86"/>
    <n v="0"/>
    <x v="4"/>
    <x v="97"/>
    <x v="108"/>
    <x v="0"/>
  </r>
  <r>
    <x v="947"/>
    <x v="42"/>
    <x v="0"/>
    <n v="0"/>
    <x v="1"/>
    <x v="2"/>
    <x v="0"/>
    <x v="0"/>
    <x v="0"/>
    <x v="0"/>
    <n v="0.14000000000000001"/>
    <n v="0.21210000000000001"/>
    <n v="0.8"/>
    <n v="0"/>
    <x v="4"/>
    <x v="0"/>
    <x v="93"/>
    <x v="0"/>
  </r>
  <r>
    <x v="948"/>
    <x v="42"/>
    <x v="0"/>
    <n v="0"/>
    <x v="1"/>
    <x v="3"/>
    <x v="0"/>
    <x v="0"/>
    <x v="0"/>
    <x v="0"/>
    <n v="0.12"/>
    <n v="0.19700000000000001"/>
    <n v="0.8"/>
    <n v="0"/>
    <x v="0"/>
    <x v="7"/>
    <x v="98"/>
    <x v="0"/>
  </r>
  <r>
    <x v="949"/>
    <x v="42"/>
    <x v="0"/>
    <n v="0"/>
    <x v="1"/>
    <x v="4"/>
    <x v="0"/>
    <x v="0"/>
    <x v="0"/>
    <x v="0"/>
    <n v="0.12"/>
    <n v="0.16669999999999999"/>
    <n v="0.74"/>
    <n v="8.9599999999999999E-2"/>
    <x v="3"/>
    <x v="22"/>
    <x v="48"/>
    <x v="0"/>
  </r>
  <r>
    <x v="950"/>
    <x v="42"/>
    <x v="0"/>
    <n v="0"/>
    <x v="1"/>
    <x v="5"/>
    <x v="0"/>
    <x v="0"/>
    <x v="0"/>
    <x v="0"/>
    <n v="0.12"/>
    <n v="0.16669999999999999"/>
    <n v="0.74"/>
    <n v="8.9599999999999999E-2"/>
    <x v="3"/>
    <x v="4"/>
    <x v="4"/>
    <x v="0"/>
  </r>
  <r>
    <x v="951"/>
    <x v="42"/>
    <x v="0"/>
    <n v="0"/>
    <x v="1"/>
    <x v="6"/>
    <x v="0"/>
    <x v="0"/>
    <x v="0"/>
    <x v="0"/>
    <n v="0.12"/>
    <n v="0.13639999999999999"/>
    <n v="0.93"/>
    <n v="0.19400000000000001"/>
    <x v="5"/>
    <x v="4"/>
    <x v="5"/>
    <x v="0"/>
  </r>
  <r>
    <x v="952"/>
    <x v="42"/>
    <x v="0"/>
    <n v="0"/>
    <x v="1"/>
    <x v="7"/>
    <x v="0"/>
    <x v="0"/>
    <x v="0"/>
    <x v="0"/>
    <n v="0.12"/>
    <n v="0.1515"/>
    <n v="0.8"/>
    <n v="0.1045"/>
    <x v="4"/>
    <x v="33"/>
    <x v="62"/>
    <x v="0"/>
  </r>
  <r>
    <x v="953"/>
    <x v="42"/>
    <x v="0"/>
    <n v="0"/>
    <x v="1"/>
    <x v="8"/>
    <x v="0"/>
    <x v="0"/>
    <x v="0"/>
    <x v="0"/>
    <n v="0.14000000000000001"/>
    <n v="0.1515"/>
    <n v="0.86"/>
    <n v="0.1343"/>
    <x v="4"/>
    <x v="95"/>
    <x v="33"/>
    <x v="0"/>
  </r>
  <r>
    <x v="954"/>
    <x v="42"/>
    <x v="0"/>
    <n v="0"/>
    <x v="1"/>
    <x v="9"/>
    <x v="0"/>
    <x v="0"/>
    <x v="0"/>
    <x v="0"/>
    <n v="0.16"/>
    <n v="0.18179999999999999"/>
    <n v="0.64"/>
    <n v="0.1343"/>
    <x v="2"/>
    <x v="101"/>
    <x v="74"/>
    <x v="0"/>
  </r>
  <r>
    <x v="955"/>
    <x v="42"/>
    <x v="0"/>
    <n v="0"/>
    <x v="1"/>
    <x v="10"/>
    <x v="0"/>
    <x v="0"/>
    <x v="0"/>
    <x v="0"/>
    <n v="0.22"/>
    <n v="0.21210000000000001"/>
    <n v="0.41"/>
    <n v="0.25369999999999998"/>
    <x v="23"/>
    <x v="13"/>
    <x v="11"/>
    <x v="0"/>
  </r>
  <r>
    <x v="956"/>
    <x v="42"/>
    <x v="0"/>
    <n v="0"/>
    <x v="1"/>
    <x v="11"/>
    <x v="0"/>
    <x v="0"/>
    <x v="0"/>
    <x v="0"/>
    <n v="0.3"/>
    <n v="0.2727"/>
    <n v="0.28000000000000003"/>
    <n v="0.32840000000000003"/>
    <x v="36"/>
    <x v="151"/>
    <x v="181"/>
    <x v="0"/>
  </r>
  <r>
    <x v="957"/>
    <x v="42"/>
    <x v="0"/>
    <n v="0"/>
    <x v="1"/>
    <x v="12"/>
    <x v="0"/>
    <x v="0"/>
    <x v="0"/>
    <x v="0"/>
    <n v="0.3"/>
    <n v="0.2727"/>
    <n v="0.39"/>
    <n v="0.4627"/>
    <x v="37"/>
    <x v="139"/>
    <x v="151"/>
    <x v="0"/>
  </r>
  <r>
    <x v="958"/>
    <x v="42"/>
    <x v="0"/>
    <n v="0"/>
    <x v="1"/>
    <x v="13"/>
    <x v="0"/>
    <x v="0"/>
    <x v="0"/>
    <x v="0"/>
    <n v="0.3"/>
    <n v="0.2727"/>
    <n v="0.39"/>
    <n v="0.41789999999999999"/>
    <x v="38"/>
    <x v="145"/>
    <x v="169"/>
    <x v="0"/>
  </r>
  <r>
    <x v="959"/>
    <x v="42"/>
    <x v="0"/>
    <n v="0"/>
    <x v="1"/>
    <x v="14"/>
    <x v="0"/>
    <x v="0"/>
    <x v="0"/>
    <x v="0"/>
    <n v="0.34"/>
    <n v="0.31819999999999998"/>
    <n v="0.31"/>
    <n v="0.28360000000000002"/>
    <x v="36"/>
    <x v="92"/>
    <x v="151"/>
    <x v="0"/>
  </r>
  <r>
    <x v="960"/>
    <x v="42"/>
    <x v="0"/>
    <n v="0"/>
    <x v="1"/>
    <x v="15"/>
    <x v="0"/>
    <x v="0"/>
    <x v="0"/>
    <x v="0"/>
    <n v="0.34"/>
    <n v="0.30299999999999999"/>
    <n v="0.28999999999999998"/>
    <n v="0.41789999999999999"/>
    <x v="9"/>
    <x v="69"/>
    <x v="177"/>
    <x v="0"/>
  </r>
  <r>
    <x v="961"/>
    <x v="42"/>
    <x v="0"/>
    <n v="0"/>
    <x v="1"/>
    <x v="16"/>
    <x v="0"/>
    <x v="0"/>
    <x v="0"/>
    <x v="0"/>
    <n v="0.34"/>
    <n v="0.30299999999999999"/>
    <n v="0.28999999999999998"/>
    <n v="0.41789999999999999"/>
    <x v="35"/>
    <x v="145"/>
    <x v="190"/>
    <x v="0"/>
  </r>
  <r>
    <x v="962"/>
    <x v="42"/>
    <x v="0"/>
    <n v="0"/>
    <x v="1"/>
    <x v="17"/>
    <x v="0"/>
    <x v="0"/>
    <x v="0"/>
    <x v="0"/>
    <n v="0.32"/>
    <n v="0.28789999999999999"/>
    <n v="0.31"/>
    <n v="0.52239999999999998"/>
    <x v="31"/>
    <x v="182"/>
    <x v="120"/>
    <x v="0"/>
  </r>
  <r>
    <x v="963"/>
    <x v="42"/>
    <x v="0"/>
    <n v="0"/>
    <x v="1"/>
    <x v="18"/>
    <x v="0"/>
    <x v="0"/>
    <x v="0"/>
    <x v="0"/>
    <n v="0.28000000000000003"/>
    <n v="0.2576"/>
    <n v="0.38"/>
    <n v="0.32840000000000003"/>
    <x v="17"/>
    <x v="91"/>
    <x v="37"/>
    <x v="0"/>
  </r>
  <r>
    <x v="964"/>
    <x v="42"/>
    <x v="0"/>
    <n v="0"/>
    <x v="1"/>
    <x v="19"/>
    <x v="0"/>
    <x v="0"/>
    <x v="0"/>
    <x v="0"/>
    <n v="0.28000000000000003"/>
    <n v="0.2727"/>
    <n v="0.38"/>
    <n v="0.16420000000000001"/>
    <x v="4"/>
    <x v="87"/>
    <x v="102"/>
    <x v="0"/>
  </r>
  <r>
    <x v="965"/>
    <x v="42"/>
    <x v="0"/>
    <n v="0"/>
    <x v="1"/>
    <x v="20"/>
    <x v="0"/>
    <x v="0"/>
    <x v="0"/>
    <x v="0"/>
    <n v="0.26"/>
    <n v="0.2576"/>
    <n v="0.41"/>
    <n v="0.22389999999999999"/>
    <x v="5"/>
    <x v="87"/>
    <x v="1"/>
    <x v="0"/>
  </r>
  <r>
    <x v="966"/>
    <x v="42"/>
    <x v="0"/>
    <n v="0"/>
    <x v="1"/>
    <x v="21"/>
    <x v="0"/>
    <x v="0"/>
    <x v="0"/>
    <x v="0"/>
    <n v="0.26"/>
    <n v="0.30299999999999999"/>
    <n v="0.41"/>
    <n v="0"/>
    <x v="14"/>
    <x v="76"/>
    <x v="41"/>
    <x v="0"/>
  </r>
  <r>
    <x v="967"/>
    <x v="42"/>
    <x v="0"/>
    <n v="0"/>
    <x v="1"/>
    <x v="22"/>
    <x v="0"/>
    <x v="0"/>
    <x v="0"/>
    <x v="0"/>
    <n v="0.24"/>
    <n v="0.2576"/>
    <n v="0.44"/>
    <n v="8.9599999999999999E-2"/>
    <x v="15"/>
    <x v="87"/>
    <x v="79"/>
    <x v="0"/>
  </r>
  <r>
    <x v="968"/>
    <x v="42"/>
    <x v="0"/>
    <n v="0"/>
    <x v="1"/>
    <x v="23"/>
    <x v="0"/>
    <x v="0"/>
    <x v="0"/>
    <x v="0"/>
    <n v="0.22"/>
    <n v="0.2273"/>
    <n v="0.51"/>
    <n v="0.1343"/>
    <x v="5"/>
    <x v="17"/>
    <x v="2"/>
    <x v="0"/>
  </r>
  <r>
    <x v="969"/>
    <x v="43"/>
    <x v="0"/>
    <n v="0"/>
    <x v="1"/>
    <x v="0"/>
    <x v="0"/>
    <x v="1"/>
    <x v="1"/>
    <x v="0"/>
    <n v="0.2"/>
    <n v="0.2273"/>
    <n v="0.64"/>
    <n v="0.1045"/>
    <x v="2"/>
    <x v="60"/>
    <x v="21"/>
    <x v="0"/>
  </r>
  <r>
    <x v="970"/>
    <x v="43"/>
    <x v="0"/>
    <n v="0"/>
    <x v="1"/>
    <x v="1"/>
    <x v="0"/>
    <x v="1"/>
    <x v="1"/>
    <x v="0"/>
    <n v="0.2"/>
    <n v="0.2273"/>
    <n v="0.59"/>
    <n v="8.9599999999999999E-2"/>
    <x v="5"/>
    <x v="140"/>
    <x v="108"/>
    <x v="0"/>
  </r>
  <r>
    <x v="971"/>
    <x v="43"/>
    <x v="0"/>
    <n v="0"/>
    <x v="1"/>
    <x v="2"/>
    <x v="0"/>
    <x v="1"/>
    <x v="1"/>
    <x v="1"/>
    <n v="0.2"/>
    <n v="0.2273"/>
    <n v="0.75"/>
    <n v="8.9599999999999999E-2"/>
    <x v="5"/>
    <x v="23"/>
    <x v="25"/>
    <x v="1"/>
  </r>
  <r>
    <x v="972"/>
    <x v="43"/>
    <x v="0"/>
    <n v="0"/>
    <x v="1"/>
    <x v="3"/>
    <x v="0"/>
    <x v="1"/>
    <x v="1"/>
    <x v="1"/>
    <n v="0.2"/>
    <n v="0.2273"/>
    <n v="0.69"/>
    <n v="0.1045"/>
    <x v="17"/>
    <x v="21"/>
    <x v="47"/>
    <x v="1"/>
  </r>
  <r>
    <x v="973"/>
    <x v="43"/>
    <x v="0"/>
    <n v="0"/>
    <x v="1"/>
    <x v="4"/>
    <x v="0"/>
    <x v="1"/>
    <x v="1"/>
    <x v="1"/>
    <n v="0.2"/>
    <n v="0.21210000000000001"/>
    <n v="0.69"/>
    <n v="0.16420000000000001"/>
    <x v="3"/>
    <x v="6"/>
    <x v="5"/>
    <x v="1"/>
  </r>
  <r>
    <x v="974"/>
    <x v="43"/>
    <x v="0"/>
    <n v="0"/>
    <x v="1"/>
    <x v="6"/>
    <x v="0"/>
    <x v="1"/>
    <x v="1"/>
    <x v="1"/>
    <n v="0.2"/>
    <n v="0.21210000000000001"/>
    <n v="0.69"/>
    <n v="0.1343"/>
    <x v="4"/>
    <x v="35"/>
    <x v="36"/>
    <x v="1"/>
  </r>
  <r>
    <x v="975"/>
    <x v="43"/>
    <x v="0"/>
    <n v="0"/>
    <x v="1"/>
    <x v="7"/>
    <x v="0"/>
    <x v="1"/>
    <x v="1"/>
    <x v="1"/>
    <n v="0.22"/>
    <n v="0.2727"/>
    <n v="0.55000000000000004"/>
    <n v="0"/>
    <x v="3"/>
    <x v="35"/>
    <x v="6"/>
    <x v="1"/>
  </r>
  <r>
    <x v="976"/>
    <x v="43"/>
    <x v="0"/>
    <n v="0"/>
    <x v="1"/>
    <x v="8"/>
    <x v="0"/>
    <x v="1"/>
    <x v="1"/>
    <x v="1"/>
    <n v="0.22"/>
    <n v="0.2273"/>
    <n v="0.64"/>
    <n v="0.19400000000000001"/>
    <x v="5"/>
    <x v="48"/>
    <x v="47"/>
    <x v="1"/>
  </r>
  <r>
    <x v="977"/>
    <x v="43"/>
    <x v="0"/>
    <n v="0"/>
    <x v="1"/>
    <x v="9"/>
    <x v="0"/>
    <x v="1"/>
    <x v="1"/>
    <x v="1"/>
    <n v="0.24"/>
    <n v="0.2273"/>
    <n v="0.6"/>
    <n v="0.22389999999999999"/>
    <x v="6"/>
    <x v="96"/>
    <x v="105"/>
    <x v="1"/>
  </r>
  <r>
    <x v="978"/>
    <x v="43"/>
    <x v="0"/>
    <n v="0"/>
    <x v="1"/>
    <x v="10"/>
    <x v="0"/>
    <x v="1"/>
    <x v="1"/>
    <x v="0"/>
    <n v="0.3"/>
    <n v="0.2727"/>
    <n v="0.45"/>
    <n v="0.32840000000000003"/>
    <x v="21"/>
    <x v="132"/>
    <x v="136"/>
    <x v="0"/>
  </r>
  <r>
    <x v="979"/>
    <x v="43"/>
    <x v="0"/>
    <n v="0"/>
    <x v="1"/>
    <x v="11"/>
    <x v="0"/>
    <x v="1"/>
    <x v="1"/>
    <x v="0"/>
    <n v="0.32"/>
    <n v="0.28789999999999999"/>
    <n v="0.39"/>
    <n v="0.44779999999999998"/>
    <x v="7"/>
    <x v="132"/>
    <x v="59"/>
    <x v="0"/>
  </r>
  <r>
    <x v="980"/>
    <x v="43"/>
    <x v="0"/>
    <n v="0"/>
    <x v="1"/>
    <x v="12"/>
    <x v="0"/>
    <x v="1"/>
    <x v="1"/>
    <x v="0"/>
    <n v="0.36"/>
    <n v="0.31819999999999998"/>
    <n v="0.32"/>
    <n v="0.4627"/>
    <x v="39"/>
    <x v="111"/>
    <x v="148"/>
    <x v="0"/>
  </r>
  <r>
    <x v="981"/>
    <x v="43"/>
    <x v="0"/>
    <n v="0"/>
    <x v="1"/>
    <x v="13"/>
    <x v="0"/>
    <x v="1"/>
    <x v="1"/>
    <x v="0"/>
    <n v="0.38"/>
    <n v="0.39389999999999997"/>
    <n v="0.28999999999999998"/>
    <n v="0.35820000000000002"/>
    <x v="40"/>
    <x v="50"/>
    <x v="38"/>
    <x v="0"/>
  </r>
  <r>
    <x v="982"/>
    <x v="43"/>
    <x v="0"/>
    <n v="0"/>
    <x v="1"/>
    <x v="14"/>
    <x v="0"/>
    <x v="1"/>
    <x v="1"/>
    <x v="1"/>
    <n v="0.4"/>
    <n v="0.40910000000000002"/>
    <n v="0.3"/>
    <n v="0.41789999999999999"/>
    <x v="41"/>
    <x v="59"/>
    <x v="143"/>
    <x v="1"/>
  </r>
  <r>
    <x v="983"/>
    <x v="43"/>
    <x v="0"/>
    <n v="0"/>
    <x v="1"/>
    <x v="15"/>
    <x v="0"/>
    <x v="1"/>
    <x v="1"/>
    <x v="1"/>
    <n v="0.4"/>
    <n v="0.40910000000000002"/>
    <n v="0.3"/>
    <n v="0.29849999999999999"/>
    <x v="11"/>
    <x v="183"/>
    <x v="123"/>
    <x v="1"/>
  </r>
  <r>
    <x v="984"/>
    <x v="43"/>
    <x v="0"/>
    <n v="0"/>
    <x v="1"/>
    <x v="16"/>
    <x v="0"/>
    <x v="1"/>
    <x v="1"/>
    <x v="1"/>
    <n v="0.42"/>
    <n v="0.42420000000000002"/>
    <n v="0.28000000000000003"/>
    <n v="0.32840000000000003"/>
    <x v="32"/>
    <x v="184"/>
    <x v="87"/>
    <x v="1"/>
  </r>
  <r>
    <x v="985"/>
    <x v="43"/>
    <x v="0"/>
    <n v="0"/>
    <x v="1"/>
    <x v="17"/>
    <x v="0"/>
    <x v="1"/>
    <x v="1"/>
    <x v="0"/>
    <n v="0.42"/>
    <n v="0.42420000000000002"/>
    <n v="0.28000000000000003"/>
    <n v="0.32840000000000003"/>
    <x v="36"/>
    <x v="73"/>
    <x v="139"/>
    <x v="0"/>
  </r>
  <r>
    <x v="986"/>
    <x v="43"/>
    <x v="0"/>
    <n v="0"/>
    <x v="1"/>
    <x v="18"/>
    <x v="0"/>
    <x v="1"/>
    <x v="1"/>
    <x v="0"/>
    <n v="0.4"/>
    <n v="0.40910000000000002"/>
    <n v="0.32"/>
    <n v="0.29849999999999999"/>
    <x v="26"/>
    <x v="78"/>
    <x v="76"/>
    <x v="0"/>
  </r>
  <r>
    <x v="987"/>
    <x v="43"/>
    <x v="0"/>
    <n v="0"/>
    <x v="1"/>
    <x v="19"/>
    <x v="0"/>
    <x v="1"/>
    <x v="1"/>
    <x v="0"/>
    <n v="0.4"/>
    <n v="0.40910000000000002"/>
    <n v="0.35"/>
    <n v="0.28360000000000002"/>
    <x v="16"/>
    <x v="54"/>
    <x v="42"/>
    <x v="0"/>
  </r>
  <r>
    <x v="988"/>
    <x v="43"/>
    <x v="0"/>
    <n v="0"/>
    <x v="1"/>
    <x v="20"/>
    <x v="0"/>
    <x v="1"/>
    <x v="1"/>
    <x v="0"/>
    <n v="0.4"/>
    <n v="0.40910000000000002"/>
    <n v="0.35"/>
    <n v="0.32840000000000003"/>
    <x v="13"/>
    <x v="1"/>
    <x v="105"/>
    <x v="0"/>
  </r>
  <r>
    <x v="989"/>
    <x v="43"/>
    <x v="0"/>
    <n v="0"/>
    <x v="1"/>
    <x v="21"/>
    <x v="0"/>
    <x v="1"/>
    <x v="1"/>
    <x v="0"/>
    <n v="0.4"/>
    <n v="0.40910000000000002"/>
    <n v="0.35"/>
    <n v="0.35820000000000002"/>
    <x v="15"/>
    <x v="108"/>
    <x v="41"/>
    <x v="0"/>
  </r>
  <r>
    <x v="990"/>
    <x v="43"/>
    <x v="0"/>
    <n v="0"/>
    <x v="1"/>
    <x v="22"/>
    <x v="0"/>
    <x v="1"/>
    <x v="1"/>
    <x v="0"/>
    <n v="0.4"/>
    <n v="0.40910000000000002"/>
    <n v="0.35"/>
    <n v="0.29849999999999999"/>
    <x v="2"/>
    <x v="17"/>
    <x v="9"/>
    <x v="0"/>
  </r>
  <r>
    <x v="991"/>
    <x v="43"/>
    <x v="0"/>
    <n v="0"/>
    <x v="1"/>
    <x v="23"/>
    <x v="0"/>
    <x v="1"/>
    <x v="1"/>
    <x v="0"/>
    <n v="0.4"/>
    <n v="0.40910000000000002"/>
    <n v="0.35"/>
    <n v="0.35820000000000002"/>
    <x v="0"/>
    <x v="2"/>
    <x v="33"/>
    <x v="0"/>
  </r>
  <r>
    <x v="992"/>
    <x v="44"/>
    <x v="0"/>
    <n v="0"/>
    <x v="1"/>
    <x v="0"/>
    <x v="0"/>
    <x v="2"/>
    <x v="2"/>
    <x v="0"/>
    <n v="0.38"/>
    <n v="0.39389999999999997"/>
    <n v="0.37"/>
    <n v="0.35820000000000002"/>
    <x v="0"/>
    <x v="21"/>
    <x v="62"/>
    <x v="0"/>
  </r>
  <r>
    <x v="993"/>
    <x v="44"/>
    <x v="0"/>
    <n v="0"/>
    <x v="1"/>
    <x v="1"/>
    <x v="0"/>
    <x v="2"/>
    <x v="2"/>
    <x v="0"/>
    <n v="0.38"/>
    <n v="0.39389999999999997"/>
    <n v="0.37"/>
    <n v="0.35820000000000002"/>
    <x v="5"/>
    <x v="8"/>
    <x v="85"/>
    <x v="0"/>
  </r>
  <r>
    <x v="994"/>
    <x v="44"/>
    <x v="0"/>
    <n v="0"/>
    <x v="1"/>
    <x v="2"/>
    <x v="0"/>
    <x v="2"/>
    <x v="2"/>
    <x v="0"/>
    <n v="0.36"/>
    <n v="0.33329999999999999"/>
    <n v="0.4"/>
    <n v="0.29849999999999999"/>
    <x v="3"/>
    <x v="6"/>
    <x v="5"/>
    <x v="0"/>
  </r>
  <r>
    <x v="995"/>
    <x v="44"/>
    <x v="0"/>
    <n v="0"/>
    <x v="1"/>
    <x v="3"/>
    <x v="0"/>
    <x v="2"/>
    <x v="2"/>
    <x v="0"/>
    <n v="0.34"/>
    <n v="0.31819999999999998"/>
    <n v="0.46"/>
    <n v="0.22389999999999999"/>
    <x v="5"/>
    <x v="4"/>
    <x v="5"/>
    <x v="0"/>
  </r>
  <r>
    <x v="996"/>
    <x v="44"/>
    <x v="0"/>
    <n v="0"/>
    <x v="1"/>
    <x v="4"/>
    <x v="0"/>
    <x v="2"/>
    <x v="2"/>
    <x v="0"/>
    <n v="0.32"/>
    <n v="0.30299999999999999"/>
    <n v="0.53"/>
    <n v="0.28360000000000002"/>
    <x v="3"/>
    <x v="6"/>
    <x v="5"/>
    <x v="0"/>
  </r>
  <r>
    <x v="997"/>
    <x v="44"/>
    <x v="0"/>
    <n v="0"/>
    <x v="1"/>
    <x v="5"/>
    <x v="0"/>
    <x v="2"/>
    <x v="2"/>
    <x v="0"/>
    <n v="0.32"/>
    <n v="0.30299999999999999"/>
    <n v="0.53"/>
    <n v="0.28360000000000002"/>
    <x v="3"/>
    <x v="35"/>
    <x v="6"/>
    <x v="0"/>
  </r>
  <r>
    <x v="998"/>
    <x v="44"/>
    <x v="0"/>
    <n v="0"/>
    <x v="1"/>
    <x v="6"/>
    <x v="0"/>
    <x v="2"/>
    <x v="2"/>
    <x v="0"/>
    <n v="0.34"/>
    <n v="0.30299999999999999"/>
    <n v="0.46"/>
    <n v="0.29849999999999999"/>
    <x v="5"/>
    <x v="18"/>
    <x v="132"/>
    <x v="0"/>
  </r>
  <r>
    <x v="999"/>
    <x v="44"/>
    <x v="0"/>
    <n v="0"/>
    <x v="1"/>
    <x v="7"/>
    <x v="0"/>
    <x v="2"/>
    <x v="2"/>
    <x v="0"/>
    <n v="0.34"/>
    <n v="0.30299999999999999"/>
    <n v="0.46"/>
    <n v="0.29849999999999999"/>
    <x v="4"/>
    <x v="185"/>
    <x v="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E12D2-C92F-4E0D-826F-F4926B310F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3:L9" firstHeaderRow="1" firstDataRow="1" firstDataCol="1"/>
  <pivotFields count="20">
    <pivotField showAll="0"/>
    <pivotField axis="axisRow" numFmtId="14" showAll="0" measureFilter="1"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measureFilter="1"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6">
    <i>
      <x v="24"/>
    </i>
    <i>
      <x v="19"/>
    </i>
    <i>
      <x v="41"/>
    </i>
    <i>
      <x v="37"/>
    </i>
    <i>
      <x v="34"/>
    </i>
    <i t="grand">
      <x/>
    </i>
  </rowItems>
  <colItems count="1">
    <i/>
  </colItems>
  <dataFields count="1">
    <dataField name="Sum of Total_Rentals" fld="16" baseField="0" baseItem="0"/>
  </dataFields>
  <chartFormats count="2">
    <chartFormat chart="7"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9" type="count" evalOrder="-1" id="1" iMeasureFld="0">
      <autoFilter ref="A1">
        <filterColumn colId="0">
          <top10 val="5" filterVal="5"/>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4BC255-97B8-4BD2-A918-EFACDFE1B02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H3:I11" firstHeaderRow="1" firstDataRow="1" firstDataCol="1"/>
  <pivotFields count="2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items count="3">
        <item x="0"/>
        <item x="1"/>
        <item t="default"/>
      </items>
    </pivotField>
    <pivotField showAll="0"/>
    <pivotField showAll="0"/>
    <pivotField showAll="0">
      <items count="8">
        <item x="1"/>
        <item x="2"/>
        <item x="3"/>
        <item x="4"/>
        <item x="5"/>
        <item x="6"/>
        <item x="0"/>
        <item t="default"/>
      </items>
    </pivotField>
    <pivotField axis="axisRow"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5">
        <item x="0"/>
        <item x="1"/>
        <item x="3"/>
        <item x="2"/>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8">
    <i>
      <x/>
    </i>
    <i>
      <x v="1"/>
    </i>
    <i>
      <x v="2"/>
    </i>
    <i>
      <x v="3"/>
    </i>
    <i>
      <x v="4"/>
    </i>
    <i>
      <x v="5"/>
    </i>
    <i>
      <x v="6"/>
    </i>
    <i t="grand">
      <x/>
    </i>
  </rowItems>
  <colItems count="1">
    <i/>
  </colItems>
  <dataFields count="1">
    <dataField name="Sum of Casual_Rentals" fld="14" baseField="0" baseItem="0"/>
  </dataFields>
  <chartFormats count="16">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8" count="1" selected="0">
            <x v="0"/>
          </reference>
        </references>
      </pivotArea>
    </chartFormat>
    <chartFormat chart="20" format="7">
      <pivotArea type="data" outline="0" fieldPosition="0">
        <references count="2">
          <reference field="4294967294" count="1" selected="0">
            <x v="0"/>
          </reference>
          <reference field="8" count="1" selected="0">
            <x v="1"/>
          </reference>
        </references>
      </pivotArea>
    </chartFormat>
    <chartFormat chart="20" format="8">
      <pivotArea type="data" outline="0" fieldPosition="0">
        <references count="2">
          <reference field="4294967294" count="1" selected="0">
            <x v="0"/>
          </reference>
          <reference field="8" count="1" selected="0">
            <x v="2"/>
          </reference>
        </references>
      </pivotArea>
    </chartFormat>
    <chartFormat chart="20" format="9">
      <pivotArea type="data" outline="0" fieldPosition="0">
        <references count="2">
          <reference field="4294967294" count="1" selected="0">
            <x v="0"/>
          </reference>
          <reference field="8" count="1" selected="0">
            <x v="3"/>
          </reference>
        </references>
      </pivotArea>
    </chartFormat>
    <chartFormat chart="20" format="10">
      <pivotArea type="data" outline="0" fieldPosition="0">
        <references count="2">
          <reference field="4294967294" count="1" selected="0">
            <x v="0"/>
          </reference>
          <reference field="8" count="1" selected="0">
            <x v="4"/>
          </reference>
        </references>
      </pivotArea>
    </chartFormat>
    <chartFormat chart="20" format="11">
      <pivotArea type="data" outline="0" fieldPosition="0">
        <references count="2">
          <reference field="4294967294" count="1" selected="0">
            <x v="0"/>
          </reference>
          <reference field="8" count="1" selected="0">
            <x v="5"/>
          </reference>
        </references>
      </pivotArea>
    </chartFormat>
    <chartFormat chart="20" format="12">
      <pivotArea type="data" outline="0" fieldPosition="0">
        <references count="2">
          <reference field="4294967294" count="1" selected="0">
            <x v="0"/>
          </reference>
          <reference field="8" count="1" selected="0">
            <x v="6"/>
          </reference>
        </references>
      </pivotArea>
    </chartFormat>
    <chartFormat chart="32" format="30" series="1">
      <pivotArea type="data" outline="0" fieldPosition="0">
        <references count="1">
          <reference field="4294967294" count="1" selected="0">
            <x v="0"/>
          </reference>
        </references>
      </pivotArea>
    </chartFormat>
    <chartFormat chart="32" format="31">
      <pivotArea type="data" outline="0" fieldPosition="0">
        <references count="2">
          <reference field="4294967294" count="1" selected="0">
            <x v="0"/>
          </reference>
          <reference field="8" count="1" selected="0">
            <x v="0"/>
          </reference>
        </references>
      </pivotArea>
    </chartFormat>
    <chartFormat chart="32" format="32">
      <pivotArea type="data" outline="0" fieldPosition="0">
        <references count="2">
          <reference field="4294967294" count="1" selected="0">
            <x v="0"/>
          </reference>
          <reference field="8" count="1" selected="0">
            <x v="1"/>
          </reference>
        </references>
      </pivotArea>
    </chartFormat>
    <chartFormat chart="32" format="33">
      <pivotArea type="data" outline="0" fieldPosition="0">
        <references count="2">
          <reference field="4294967294" count="1" selected="0">
            <x v="0"/>
          </reference>
          <reference field="8" count="1" selected="0">
            <x v="2"/>
          </reference>
        </references>
      </pivotArea>
    </chartFormat>
    <chartFormat chart="32" format="34">
      <pivotArea type="data" outline="0" fieldPosition="0">
        <references count="2">
          <reference field="4294967294" count="1" selected="0">
            <x v="0"/>
          </reference>
          <reference field="8" count="1" selected="0">
            <x v="3"/>
          </reference>
        </references>
      </pivotArea>
    </chartFormat>
    <chartFormat chart="32" format="35">
      <pivotArea type="data" outline="0" fieldPosition="0">
        <references count="2">
          <reference field="4294967294" count="1" selected="0">
            <x v="0"/>
          </reference>
          <reference field="8" count="1" selected="0">
            <x v="4"/>
          </reference>
        </references>
      </pivotArea>
    </chartFormat>
    <chartFormat chart="32" format="36">
      <pivotArea type="data" outline="0" fieldPosition="0">
        <references count="2">
          <reference field="4294967294" count="1" selected="0">
            <x v="0"/>
          </reference>
          <reference field="8" count="1" selected="0">
            <x v="5"/>
          </reference>
        </references>
      </pivotArea>
    </chartFormat>
    <chartFormat chart="32" format="37">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39FB0-67B1-453A-B8A0-5F0042A315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4:W29"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ntals" fld="16" baseField="0" baseItem="0"/>
  </dataFields>
  <chartFormats count="2">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24F87-8106-4B19-9AAB-D209F03223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3:T49" firstHeaderRow="0"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items count="8">
        <item x="1"/>
        <item x="2"/>
        <item x="3"/>
        <item x="4"/>
        <item x="5"/>
        <item x="6"/>
        <item x="0"/>
        <item t="default"/>
      </items>
    </pivotField>
    <pivotField showAll="0"/>
    <pivotField showAll="0"/>
    <pivotField showAll="0"/>
    <pivotField showAll="0"/>
    <pivotField showAll="0"/>
    <pivotField showAll="0"/>
    <pivotField dataField="1" showAll="0"/>
    <pivotField dataField="1" showAll="0"/>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dataFields count="2">
    <dataField name="Sum of Registered_Rentals" fld="15" baseField="0" baseItem="0"/>
    <dataField name="Sum of Casual_Rentals" fld="14"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BBDE2C-9C62-40C8-A10B-3AAC8854BAB3}" name="PivotTable1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9">
  <location ref="A3:C41" firstHeaderRow="1" firstDataRow="2" firstDataCol="1" rowPageCount="1" colPageCount="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Page" multipleItemSelectionAllowed="1" showAll="0">
      <items count="3">
        <item x="0"/>
        <item x="1"/>
        <item t="default"/>
      </items>
    </pivotField>
    <pivotField showAll="0">
      <items count="8">
        <item x="1"/>
        <item x="2"/>
        <item x="3"/>
        <item x="4"/>
        <item x="5"/>
        <item x="6"/>
        <item x="0"/>
        <item t="default"/>
      </items>
    </pivotField>
    <pivotField showAll="0">
      <items count="8">
        <item x="1"/>
        <item x="2"/>
        <item x="3"/>
        <item x="4"/>
        <item x="5"/>
        <item x="6"/>
        <item x="0"/>
        <item t="default"/>
      </items>
    </pivotField>
    <pivotField showAll="0">
      <items count="5">
        <item h="1" x="0"/>
        <item x="1"/>
        <item h="1" x="2"/>
        <item h="1" x="3"/>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axis="axisCol" showAll="0">
      <items count="5">
        <item x="0"/>
        <item x="1"/>
        <item x="3"/>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7">
    <i>
      <x/>
    </i>
    <i>
      <x v="1"/>
    </i>
    <i>
      <x v="3"/>
    </i>
    <i>
      <x v="5"/>
    </i>
    <i>
      <x v="6"/>
    </i>
    <i>
      <x v="7"/>
    </i>
    <i>
      <x v="9"/>
    </i>
    <i>
      <x v="10"/>
    </i>
    <i>
      <x v="11"/>
    </i>
    <i>
      <x v="12"/>
    </i>
    <i>
      <x v="13"/>
    </i>
    <i>
      <x v="14"/>
    </i>
    <i>
      <x v="15"/>
    </i>
    <i>
      <x v="16"/>
    </i>
    <i>
      <x v="17"/>
    </i>
    <i>
      <x v="18"/>
    </i>
    <i>
      <x v="19"/>
    </i>
    <i>
      <x v="20"/>
    </i>
    <i>
      <x v="21"/>
    </i>
    <i>
      <x v="22"/>
    </i>
    <i>
      <x v="23"/>
    </i>
    <i>
      <x v="24"/>
    </i>
    <i>
      <x v="25"/>
    </i>
    <i>
      <x v="27"/>
    </i>
    <i>
      <x v="28"/>
    </i>
    <i>
      <x v="29"/>
    </i>
    <i>
      <x v="30"/>
    </i>
    <i>
      <x v="31"/>
    </i>
    <i>
      <x v="32"/>
    </i>
    <i>
      <x v="34"/>
    </i>
    <i>
      <x v="35"/>
    </i>
    <i>
      <x v="37"/>
    </i>
    <i>
      <x v="38"/>
    </i>
    <i>
      <x v="39"/>
    </i>
    <i>
      <x v="40"/>
    </i>
    <i>
      <x v="43"/>
    </i>
    <i t="grand">
      <x/>
    </i>
  </rowItems>
  <colFields count="1">
    <field x="17"/>
  </colFields>
  <colItems count="2">
    <i>
      <x v="1"/>
    </i>
    <i t="grand">
      <x/>
    </i>
  </colItems>
  <pageFields count="1">
    <pageField fld="6" hier="-1"/>
  </pageFields>
  <dataFields count="1">
    <dataField name="Sum of Total_Rentals" fld="16" baseField="0" baseItem="0"/>
  </dataFields>
  <chartFormats count="4">
    <chartFormat chart="17" format="18" series="1">
      <pivotArea type="data" outline="0" fieldPosition="0">
        <references count="2">
          <reference field="4294967294" count="1" selected="0">
            <x v="0"/>
          </reference>
          <reference field="17" count="1" selected="0">
            <x v="0"/>
          </reference>
        </references>
      </pivotArea>
    </chartFormat>
    <chartFormat chart="17" format="19" series="1">
      <pivotArea type="data" outline="0" fieldPosition="0">
        <references count="2">
          <reference field="4294967294" count="1" selected="0">
            <x v="0"/>
          </reference>
          <reference field="17" count="1" selected="0">
            <x v="1"/>
          </reference>
        </references>
      </pivotArea>
    </chartFormat>
    <chartFormat chart="17" format="20" series="1">
      <pivotArea type="data" outline="0" fieldPosition="0">
        <references count="2">
          <reference field="4294967294" count="1" selected="0">
            <x v="0"/>
          </reference>
          <reference field="17" count="1" selected="0">
            <x v="2"/>
          </reference>
        </references>
      </pivotArea>
    </chartFormat>
    <chartFormat chart="17" format="21"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002131-05A7-4A82-BABC-18E262431A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3:O11"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axis="axisRow" showAll="0">
      <items count="8">
        <item x="1"/>
        <item x="2"/>
        <item x="3"/>
        <item x="4"/>
        <item x="5"/>
        <item x="6"/>
        <item x="0"/>
        <item t="default"/>
      </items>
    </pivotField>
    <pivotField dataField="1" showAll="0">
      <items count="5">
        <item x="0"/>
        <item x="1"/>
        <item x="2"/>
        <item x="3"/>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5">
        <item x="0"/>
        <item x="1"/>
        <item x="3"/>
        <item x="2"/>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8">
    <i>
      <x/>
    </i>
    <i>
      <x v="1"/>
    </i>
    <i>
      <x v="2"/>
    </i>
    <i>
      <x v="3"/>
    </i>
    <i>
      <x v="4"/>
    </i>
    <i>
      <x v="5"/>
    </i>
    <i>
      <x v="6"/>
    </i>
    <i t="grand">
      <x/>
    </i>
  </rowItems>
  <colFields count="1">
    <field x="-2"/>
  </colFields>
  <colItems count="2">
    <i>
      <x/>
    </i>
    <i i="1">
      <x v="1"/>
    </i>
  </colItems>
  <dataFields count="2">
    <dataField name="Sum of Total_Rentals" fld="16" baseField="0" baseItem="0"/>
    <dataField name="Sum of Weather_Code" fld="9" baseField="0" baseItem="0"/>
  </dataFields>
  <chartFormats count="6">
    <chartFormat chart="1" format="8" series="1">
      <pivotArea type="data" outline="0" fieldPosition="0">
        <references count="1">
          <reference field="4294967294" count="1" selected="0">
            <x v="0"/>
          </reference>
        </references>
      </pivotArea>
    </chartFormat>
    <chartFormat chart="18" format="178" series="1">
      <pivotArea type="data" outline="0" fieldPosition="0">
        <references count="1">
          <reference field="4294967294" count="1" selected="0">
            <x v="0"/>
          </reference>
        </references>
      </pivotArea>
    </chartFormat>
    <chartFormat chart="18" format="179" series="1">
      <pivotArea type="data" outline="0" fieldPosition="0">
        <references count="1">
          <reference field="4294967294" count="1" selected="0">
            <x v="1"/>
          </reference>
        </references>
      </pivotArea>
    </chartFormat>
    <chartFormat chart="1" format="178" series="1">
      <pivotArea type="data" outline="0" fieldPosition="0">
        <references count="1">
          <reference field="4294967294" count="1" selected="0">
            <x v="1"/>
          </reference>
        </references>
      </pivotArea>
    </chartFormat>
    <chartFormat chart="21" format="184" series="1">
      <pivotArea type="data" outline="0" fieldPosition="0">
        <references count="1">
          <reference field="4294967294" count="1" selected="0">
            <x v="0"/>
          </reference>
        </references>
      </pivotArea>
    </chartFormat>
    <chartFormat chart="21" format="18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EDAD19B3-D811-440F-8ECA-8D61FF0B6F9B}"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C230BBE0-E509-43B0-92C0-AD1044E4DD85}"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6FFAC5BB-678D-47C7-8FF2-C97D36EE7138}"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A60EEBFA-A5BE-4283-B1B7-F8CDA3658D73}"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DEE892C-B354-45D5-842D-8530DC1C3165}" autoFormatId="16" applyNumberFormats="0" applyBorderFormats="0" applyFontFormats="0" applyPatternFormats="0" applyAlignmentFormats="0" applyWidthHeightFormats="0">
  <queryTableRefresh nextId="23" unboundColumnsRight="1">
    <queryTableFields count="18">
      <queryTableField id="1" name="instant" tableColumnId="1"/>
      <queryTableField id="2" name="date"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19" dataBound="0" tableColumnId="19"/>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20" dataBound="0" tableColumnId="2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05A3E8DE-AA67-462A-B2D8-FC1B8B117E07}" autoFormatId="16" applyNumberFormats="0" applyBorderFormats="0" applyFontFormats="0" applyPatternFormats="0" applyAlignmentFormats="0" applyWidthHeightFormats="0">
  <queryTableRefresh nextId="24" unboundColumnsRight="1">
    <queryTableFields count="19">
      <queryTableField id="1" name="instant" tableColumnId="1"/>
      <queryTableField id="2" name="date"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19" dataBound="0" tableColumnId="19"/>
      <queryTableField id="23" dataBound="0" tableColumnId="17"/>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D34EB5A8-6370-4C53-A2BA-4ABB134E78D3}" sourceName="Day_Type">
  <pivotTables>
    <pivotTable tabId="17" name="PivotTable15"/>
  </pivotTables>
  <data>
    <tabular pivotCacheId="832446633">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de" xr10:uid="{7E5EB8EA-4198-4F76-8E1E-3551546799B3}" sourceName="Weather_Code">
  <pivotTables>
    <pivotTable tabId="17" name="PivotTable15"/>
  </pivotTables>
  <data>
    <tabular pivotCacheId="832446633">
      <items count="4">
        <i x="0"/>
        <i x="1"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4921D2C2-CFD6-4FD6-BFAF-7677AD03FA69}" sourceName="Day_Type">
  <pivotTables>
    <pivotTable tabId="17" name="PivotTable16"/>
  </pivotTables>
  <data>
    <tabular pivotCacheId="832446633">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_Code 2" xr10:uid="{9F71DFF8-82CA-4FA8-9D19-8D7E07FDC5E2}" cache="Slicer_Weather_Code" caption="Weather_Cod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4A9AF75D-2CD6-4681-8CC7-829EF7C13228}" cache="Slicer_Day_Type" caption="Day_Type" rowHeight="209550"/>
  <slicer name="Weather_Code" xr10:uid="{F3733BA7-8CC8-4A1F-A075-0F747CD913AD}" cache="Slicer_Weather_Code" caption="Weather_Code" rowHeight="209550"/>
  <slicer name="Day_Type 2" xr10:uid="{1AF658D4-EEA5-420A-9FB6-BA0903F2E731}" cache="Slicer_Day_Type1" caption="Day_Type"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935E9-5562-4831-AE72-A2DE32FDC7F3}" name="Table1_1" displayName="Table1_1" ref="A1:J611" tableType="queryTable" totalsRowShown="0">
  <autoFilter ref="A1:J611" xr:uid="{604935E9-5562-4831-AE72-A2DE32FDC7F3}"/>
  <tableColumns count="10">
    <tableColumn id="1" xr3:uid="{EC8C05E1-FE89-4898-90AC-859E2FCF63D5}" uniqueName="1" name="instant" queryTableFieldId="1"/>
    <tableColumn id="2" xr3:uid="{5A6A2C4F-11A6-4691-9F50-84BC816AA2DB}" uniqueName="2" name="dteday" queryTableFieldId="2" dataDxfId="73"/>
    <tableColumn id="3" xr3:uid="{811500B4-FBD5-4174-9695-D839C61FF514}" uniqueName="3" name="season" queryTableFieldId="3"/>
    <tableColumn id="4" xr3:uid="{B051DDAD-BBD5-419D-A8C3-A6CD922D4945}" uniqueName="4" name="yr" queryTableFieldId="4"/>
    <tableColumn id="5" xr3:uid="{9427A8CA-9271-4FB2-9C6E-EAED9289C673}" uniqueName="5" name="mnth" queryTableFieldId="5"/>
    <tableColumn id="6" xr3:uid="{6B9DA4C4-CCD0-44DD-BC4C-F6031233BDB3}" uniqueName="6" name="hr" queryTableFieldId="6"/>
    <tableColumn id="7" xr3:uid="{FA520736-9A58-490C-AD34-163B6AB5CD72}" uniqueName="7" name="holiday" queryTableFieldId="7"/>
    <tableColumn id="8" xr3:uid="{DB3E17E7-06D2-4691-ACFA-95CF13FDC1B9}" uniqueName="8" name="weekday" queryTableFieldId="8"/>
    <tableColumn id="9" xr3:uid="{5A2A9C00-8918-4ADC-9E85-628DE4B3001A}" uniqueName="9" name="weathersit" queryTableFieldId="9"/>
    <tableColumn id="10" xr3:uid="{30F79E3F-A706-4841-9606-F843A99CA2E0}" uniqueName="10" name="temp"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1A5892-18A5-4A15-A441-EF716B98154A}" name="Table1" displayName="Table1" ref="A1:J611" totalsRowShown="0" headerRowDxfId="72" dataDxfId="71">
  <autoFilter ref="A1:J611" xr:uid="{981A5892-18A5-4A15-A441-EF716B98154A}"/>
  <tableColumns count="10">
    <tableColumn id="1" xr3:uid="{54B75999-4533-4EB0-BF41-B082C47B85EA}" name="instant" dataDxfId="70"/>
    <tableColumn id="2" xr3:uid="{EE6EC3D6-10FC-4D8A-AB2D-22CDAF8829FD}" name="dteday" dataDxfId="69"/>
    <tableColumn id="3" xr3:uid="{CA3452AF-AE00-4C1A-94CB-B14AEC0A327E}" name="season" dataDxfId="68"/>
    <tableColumn id="4" xr3:uid="{112AC37E-06C0-45BE-A087-B50F8A2C2C7B}" name="yr" dataDxfId="67"/>
    <tableColumn id="5" xr3:uid="{3F854CCD-CC26-404C-B21A-1A67AE3DE09D}" name="mnth" dataDxfId="66"/>
    <tableColumn id="6" xr3:uid="{B64527F5-4062-423D-AC5A-BC7F4AAEE671}" name="hr" dataDxfId="65"/>
    <tableColumn id="7" xr3:uid="{39941E13-DA83-4E14-8427-BB6362E39E00}" name="holiday" dataDxfId="64"/>
    <tableColumn id="8" xr3:uid="{C7C2CBC4-FE9B-44DD-85B9-60AEC93C6647}" name="weekday" dataDxfId="63"/>
    <tableColumn id="9" xr3:uid="{8CEBA878-BCE8-4150-B9FC-3475BA774AC9}" name="weathersit" dataDxfId="62"/>
    <tableColumn id="10" xr3:uid="{B0A4C905-87C9-40CA-8EB6-28DA65635760}" name="temp" dataDxfId="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44BCA1-0E50-48E5-8737-3CCB3B0F197E}" name="Merge1" displayName="Merge1" ref="A1:J611" tableType="queryTable" totalsRowShown="0">
  <autoFilter ref="A1:J611" xr:uid="{9744BCA1-0E50-48E5-8737-3CCB3B0F197E}"/>
  <tableColumns count="10">
    <tableColumn id="1" xr3:uid="{37DCD6AD-6D3B-412B-A74B-1AA294AA04A4}" uniqueName="1" name="instant" queryTableFieldId="1"/>
    <tableColumn id="2" xr3:uid="{421BC1AE-2D76-4DCC-8CE1-7DF7A3572D1B}" uniqueName="2" name="dteday" queryTableFieldId="2" dataDxfId="60"/>
    <tableColumn id="3" xr3:uid="{DA04AECB-4108-4F23-9ABF-8E0CE80D1C73}" uniqueName="3" name="season" queryTableFieldId="3"/>
    <tableColumn id="4" xr3:uid="{2E38D8E5-4278-4DFD-975F-5F2B12755167}" uniqueName="4" name="yr" queryTableFieldId="4"/>
    <tableColumn id="5" xr3:uid="{72104BB1-9BBA-4472-842A-478FDBD54ACB}" uniqueName="5" name="mnth" queryTableFieldId="5"/>
    <tableColumn id="6" xr3:uid="{BCBB2032-D53F-4FFC-BA1E-40BC265AE164}" uniqueName="6" name="hr" queryTableFieldId="6"/>
    <tableColumn id="7" xr3:uid="{23D91204-604B-4338-8FF3-66C0797D10AB}" uniqueName="7" name="holiday" queryTableFieldId="7"/>
    <tableColumn id="8" xr3:uid="{17433EED-8B68-4C07-8B29-883760511171}" uniqueName="8" name="weekday" queryTableFieldId="8"/>
    <tableColumn id="9" xr3:uid="{002EA6F1-6D4D-46C3-8063-8C99CC103E3B}" uniqueName="9" name="weathersit" queryTableFieldId="9"/>
    <tableColumn id="10" xr3:uid="{6454670C-A6DE-406D-911C-652BF2AB75DC}" uniqueName="10" name="temp" queryTableFieldId="10"/>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0486D6-6A2C-46C2-9FE7-D649A4891C52}" name="dataset_2" displayName="dataset_2" ref="A1:G611" tableType="queryTable" totalsRowShown="0">
  <autoFilter ref="A1:G611" xr:uid="{A70486D6-6A2C-46C2-9FE7-D649A4891C52}"/>
  <tableColumns count="7">
    <tableColumn id="1" xr3:uid="{46C78C3C-CDF0-4D41-8F5F-D7EBFEA83F04}" uniqueName="1" name="instant" queryTableFieldId="1"/>
    <tableColumn id="2" xr3:uid="{4504DAEB-0854-4F8F-8119-CFF0692BB13A}" uniqueName="2" name="atemp" queryTableFieldId="2"/>
    <tableColumn id="3" xr3:uid="{AFF7E5C9-B1AD-4CB3-B0EC-FEAB1201D13B}" uniqueName="3" name="hum" queryTableFieldId="3"/>
    <tableColumn id="4" xr3:uid="{6FCFDBB3-83F2-4154-8EE9-C6F8D3F3D9B8}" uniqueName="4" name="windspeed" queryTableFieldId="4"/>
    <tableColumn id="5" xr3:uid="{C3EA9FD4-5419-4ED6-827E-D61033D256AC}" uniqueName="5" name="casual" queryTableFieldId="5"/>
    <tableColumn id="6" xr3:uid="{5FC047E5-B65D-4AC2-A586-F3FC80284037}" uniqueName="6" name="registered" queryTableFieldId="6"/>
    <tableColumn id="7" xr3:uid="{B0EC5809-AD29-4B1D-A133-C70DF34247F3}" uniqueName="7" name="cnt" queryTableField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C4C90F-145E-4CA8-840E-9A3B701B13C1}" name="dataseet_3" displayName="dataseet_3" ref="A1:P391" tableType="queryTable" totalsRowShown="0">
  <autoFilter ref="A1:P391" xr:uid="{06C4C90F-145E-4CA8-840E-9A3B701B13C1}"/>
  <tableColumns count="16">
    <tableColumn id="1" xr3:uid="{F2CE35FD-3B79-457A-8A84-164DE59C5339}" uniqueName="1" name="instant" queryTableFieldId="1"/>
    <tableColumn id="2" xr3:uid="{4061F76C-7CE9-400A-AB50-B3CAEA663F95}" uniqueName="2" name="dteday" queryTableFieldId="2" dataDxfId="59"/>
    <tableColumn id="3" xr3:uid="{54627CA9-3E95-4FB8-A3DF-2682BBAFDD60}" uniqueName="3" name="season" queryTableFieldId="3"/>
    <tableColumn id="4" xr3:uid="{3BC7FC26-8195-4DD1-A651-F06EF134BC61}" uniqueName="4" name="yr" queryTableFieldId="4"/>
    <tableColumn id="5" xr3:uid="{087C601D-1EEB-4975-BEED-50253ED9C6B3}" uniqueName="5" name="mnth" queryTableFieldId="5"/>
    <tableColumn id="6" xr3:uid="{804CDEB2-D8E2-44B0-808F-5162DF6825C6}" uniqueName="6" name="hr" queryTableFieldId="6"/>
    <tableColumn id="7" xr3:uid="{8BE83797-0B1A-430E-BEAE-95A915AFA557}" uniqueName="7" name="holiday" queryTableFieldId="7"/>
    <tableColumn id="8" xr3:uid="{8B7C5ECA-B55C-454A-807F-7ABF75AACA7A}" uniqueName="8" name="weekday" queryTableFieldId="8"/>
    <tableColumn id="9" xr3:uid="{03379E0D-5100-4238-B446-26C4CF51FBC3}" uniqueName="9" name="weathersit" queryTableFieldId="9"/>
    <tableColumn id="10" xr3:uid="{E725816E-96A3-4827-918C-CC2A89E129B0}" uniqueName="10" name="temp" queryTableFieldId="10"/>
    <tableColumn id="11" xr3:uid="{239311F3-A8F7-4674-95A6-A46436A72281}" uniqueName="11" name="atemp" queryTableFieldId="11"/>
    <tableColumn id="12" xr3:uid="{8F80E7B8-A61B-4B8C-A9EF-D9F932C29F25}" uniqueName="12" name="hum" queryTableFieldId="12"/>
    <tableColumn id="13" xr3:uid="{284B198F-6D7C-46D0-A40A-85146F65F3A0}" uniqueName="13" name="windspeed" queryTableFieldId="13"/>
    <tableColumn id="14" xr3:uid="{A151CCA7-A0FC-473B-9A91-D1222DF66852}" uniqueName="14" name="casual" queryTableFieldId="14"/>
    <tableColumn id="15" xr3:uid="{C719F69B-EB86-486E-8AAA-C0FB8A49BEF1}" uniqueName="15" name="registered" queryTableFieldId="15"/>
    <tableColumn id="16" xr3:uid="{1C4AACD7-60ED-4C57-B519-B12B9FF090D5}" uniqueName="16" name="cnt" queryTableField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9ADB28-5C11-491F-BC79-DC389545318A}" name="Append1" displayName="Append1" ref="A1:R1001" tableType="queryTable" totalsRowShown="0" headerRowDxfId="58" dataDxfId="57">
  <autoFilter ref="A1:R1001" xr:uid="{E49ADB28-5C11-491F-BC79-DC389545318A}"/>
  <tableColumns count="18">
    <tableColumn id="1" xr3:uid="{E3CEC824-C83C-4157-BA4C-4BBBEFEA9FBF}" uniqueName="1" name="Record_Id" queryTableFieldId="1" dataDxfId="56"/>
    <tableColumn id="2" xr3:uid="{4F4F162F-1C08-4367-91DE-9C825281ECD3}" uniqueName="2" name="Date" queryTableFieldId="2" dataDxfId="55"/>
    <tableColumn id="3" xr3:uid="{FB427727-BA79-423D-88C2-4A20E8EFA0F2}" uniqueName="3" name="Season_Code" queryTableFieldId="3" dataDxfId="54"/>
    <tableColumn id="4" xr3:uid="{EDF9CDEF-1141-46C0-9DE7-AD94E2FB277E}" uniqueName="4" name="Year" queryTableFieldId="4" dataDxfId="53"/>
    <tableColumn id="5" xr3:uid="{05A3AB37-B24F-481C-A950-6DF3A50F7E71}" uniqueName="5" name="Month" queryTableFieldId="5" dataDxfId="52"/>
    <tableColumn id="6" xr3:uid="{A7EB7653-9D0A-4751-AF90-2140D1B88ABE}" uniqueName="6" name="Hour" queryTableFieldId="6" dataDxfId="51"/>
    <tableColumn id="7" xr3:uid="{B6DEE371-1B98-43D8-AC01-B2467CB89680}" uniqueName="7" name="Holiday" queryTableFieldId="7" dataDxfId="50"/>
    <tableColumn id="8" xr3:uid="{013981F1-5BFF-4942-BBBB-F0D7E1E0F522}" uniqueName="8" name="Day_Code" queryTableFieldId="8" dataDxfId="49"/>
    <tableColumn id="19" xr3:uid="{A9F44B77-C9D9-41FE-8854-CA0362DCCD88}" uniqueName="19" name="Day_Type" queryTableFieldId="19" dataDxfId="48"/>
    <tableColumn id="9" xr3:uid="{5A127C8E-CD3C-4076-91FC-B4D49A949707}" uniqueName="9" name="Weather_Code" queryTableFieldId="9" dataDxfId="47"/>
    <tableColumn id="10" xr3:uid="{483CF196-54DF-463A-85A1-D2EE4F7D172B}" uniqueName="10" name="Temperature" queryTableFieldId="10" dataDxfId="46"/>
    <tableColumn id="11" xr3:uid="{B9A9CAE6-B912-4884-A3CD-81D06C66D0EA}" uniqueName="11" name="Assumed_Temperature" queryTableFieldId="11" dataDxfId="45"/>
    <tableColumn id="12" xr3:uid="{042CA71F-00AC-4A9D-9E27-B6A4F256634D}" uniqueName="12" name="Humidity" queryTableFieldId="12" dataDxfId="44"/>
    <tableColumn id="13" xr3:uid="{5015B03C-5792-415D-9B88-6C3043BFE793}" uniqueName="13" name="Wind_Speed" queryTableFieldId="13" dataDxfId="43"/>
    <tableColumn id="14" xr3:uid="{F9DC101B-070D-4BAF-B6BD-87115AC474C2}" uniqueName="14" name="Casual_Rentals" queryTableFieldId="14" dataDxfId="42"/>
    <tableColumn id="15" xr3:uid="{C7613F03-1BF2-4852-9E78-5CEB90934746}" uniqueName="15" name="Registered_Rentals" queryTableFieldId="15" dataDxfId="41"/>
    <tableColumn id="16" xr3:uid="{BA6F7053-4045-43B6-811F-30670DE28E60}" uniqueName="16" name="Total_Rentals" queryTableFieldId="16" dataDxfId="40"/>
    <tableColumn id="20" xr3:uid="{1AD83B57-0C82-43FF-8F88-668E8F0C8721}" uniqueName="20" name="Weather_Description" queryTableFieldId="20" dataDxfId="39"/>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5F26C4-4F67-4961-881B-06F2C7759B4A}" name="Table15" displayName="Table15" ref="A1:E58" totalsRowShown="0">
  <autoFilter ref="A1:E58" xr:uid="{A55F26C4-4F67-4961-881B-06F2C7759B4A}"/>
  <tableColumns count="5">
    <tableColumn id="1" xr3:uid="{19812E3F-CD5E-483A-AC8C-073A85FDE4C4}" name="Date" dataDxfId="17"/>
    <tableColumn id="2" xr3:uid="{9505A225-F300-4221-A5D8-C6E4AFF9220F}" name="Total_Rentals"/>
    <tableColumn id="3" xr3:uid="{2AA7CEE8-36BD-4BEF-8AB8-0C4991A167B1}" name="Forecast(Total_Rentals)">
      <calculatedColumnFormula>_xlfn.FORECAST.ETS(A2,$B$2:$B$46,$A$2:$A$46,1,1)</calculatedColumnFormula>
    </tableColumn>
    <tableColumn id="4" xr3:uid="{0959B484-CC3B-4EB0-A33C-A0725BD74272}" name="Lower Confidence Bound(Total_Rentals)" dataDxfId="16">
      <calculatedColumnFormula>C2-_xlfn.FORECAST.ETS.CONFINT(A2,$B$2:$B$46,$A$2:$A$46,0.95,1,1)</calculatedColumnFormula>
    </tableColumn>
    <tableColumn id="5" xr3:uid="{BF61FD62-2528-4684-B732-6580431FE409}" name="Upper Confidence Bound(Total_Rentals)" dataDxfId="15">
      <calculatedColumnFormula>C2+_xlfn.FORECAST.ETS.CONFINT(A2,$B$2:$B$46,$A$2:$A$46,0.95,1,1)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32E12F-C72C-4E99-A1C6-A1DAE4858B98}" name="Table16" displayName="Table16" ref="A1:E60" totalsRowShown="0">
  <autoFilter ref="A1:E60" xr:uid="{3732E12F-C72C-4E99-A1C6-A1DAE4858B98}"/>
  <tableColumns count="5">
    <tableColumn id="1" xr3:uid="{794F2AE5-6C9F-4D60-90F6-1E8D41E2882D}" name="Date" dataDxfId="14"/>
    <tableColumn id="2" xr3:uid="{39106D61-BD1D-4828-AA05-721382785D27}" name="Casual_Rentals"/>
    <tableColumn id="3" xr3:uid="{61DB02A1-DD33-41DC-8E02-A67CE683710E}" name="Forecast(Casual_Rentals)">
      <calculatedColumnFormula>_xlfn.FORECAST.ETS(A2,$B$2:$B$46,$A$2:$A$46,1,1)</calculatedColumnFormula>
    </tableColumn>
    <tableColumn id="4" xr3:uid="{3DC75C22-8AC3-4DBE-94E5-90E26448AAA6}" name="Lower Confidence Bound(Casual_Rentals)" dataDxfId="13">
      <calculatedColumnFormula>C2-_xlfn.FORECAST.ETS.CONFINT(A2,$B$2:$B$46,$A$2:$A$46,0.95,1,1)</calculatedColumnFormula>
    </tableColumn>
    <tableColumn id="5" xr3:uid="{C7D11C1C-46AB-4ABD-B4A3-9574B794C991}" name="Upper Confidence Bound(Casual_Rentals)" dataDxfId="12">
      <calculatedColumnFormula>C2+_xlfn.FORECAST.ETS.CONFINT(A2,$B$2:$B$46,$A$2:$A$46,0.95,1,1)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25E7EEB-AC35-4C6C-9C81-B8245056787F}" name="Table17" displayName="Table17" ref="A1:E60" totalsRowShown="0">
  <autoFilter ref="A1:E60" xr:uid="{325E7EEB-AC35-4C6C-9C81-B8245056787F}"/>
  <tableColumns count="5">
    <tableColumn id="1" xr3:uid="{49A96EF1-1CA1-411D-8A5D-CBDF9F4712FE}" name="Date" dataDxfId="11"/>
    <tableColumn id="2" xr3:uid="{3073392B-3E52-4C31-8C25-08907B046540}" name="Registered_Rentals"/>
    <tableColumn id="3" xr3:uid="{5C5BC64B-7F5F-4B32-BC54-0C2DD02C26A1}" name="Forecast(Registered_Rentals)">
      <calculatedColumnFormula>_xlfn.FORECAST.ETS(A2,$B$2:$B$46,$A$2:$A$46,1,1)</calculatedColumnFormula>
    </tableColumn>
    <tableColumn id="4" xr3:uid="{6FF7451D-2FE5-409F-8C72-553B60A573D9}" name="Lower Confidence Bound(Registered_Rentals)" dataDxfId="10">
      <calculatedColumnFormula>C2-_xlfn.FORECAST.ETS.CONFINT(A2,$B$2:$B$46,$A$2:$A$46,0.95,1,1)</calculatedColumnFormula>
    </tableColumn>
    <tableColumn id="5" xr3:uid="{6986B674-829C-4362-9678-BE3947DF89DB}" name="Upper Confidence Bound(Registered_Rentals)" dataDxfId="9">
      <calculatedColumnFormula>C2+_xlfn.FORECAST.ETS.CONFINT(A2,$B$2:$B$46,$A$2:$A$46,0.95,1,1)</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F9C945-1D65-4E65-8190-039A16022330}" name="Table18" displayName="Table18" ref="A1:E58" totalsRowShown="0">
  <autoFilter ref="A1:E58" xr:uid="{E5F9C945-1D65-4E65-8190-039A16022330}"/>
  <tableColumns count="5">
    <tableColumn id="1" xr3:uid="{9B753460-CEBB-4B57-880F-D98B6796A328}" name="Date" dataDxfId="8"/>
    <tableColumn id="2" xr3:uid="{69FA9ADC-0E12-41CC-B7DE-BC2A8CE121EA}" name="Wind_Speed"/>
    <tableColumn id="3" xr3:uid="{36CDCE1F-E65A-4D9B-8AAF-DD60662599C3}" name="Forecast(Wind_Speed)">
      <calculatedColumnFormula>_xlfn.FORECAST.ETS(A2,$B$2:$B$46,$A$2:$A$46,1,1)</calculatedColumnFormula>
    </tableColumn>
    <tableColumn id="4" xr3:uid="{92CD2846-A81D-4E48-B605-6E3D80B545D1}" name="Lower Confidence Bound(Wind_Speed)" dataDxfId="7">
      <calculatedColumnFormula>C2-_xlfn.FORECAST.ETS.CONFINT(A2,$B$2:$B$46,$A$2:$A$46,0.95,1,1)</calculatedColumnFormula>
    </tableColumn>
    <tableColumn id="5" xr3:uid="{2DEE6BC0-C99D-4561-A6F4-1EB21F2C586C}" name="Upper Confidence Bound(Wind_Speed)" dataDxfId="6">
      <calculatedColumnFormula>C2+_xlfn.FORECAST.ETS.CONFINT(A2,$B$2:$B$46,$A$2:$A$46,0.95,1,1)</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E3592E6-3D7E-4024-B6DB-FFE33C075470}" name="Table19" displayName="Table19" ref="A1:E64" totalsRowShown="0">
  <autoFilter ref="A1:E64" xr:uid="{DE3592E6-3D7E-4024-B6DB-FFE33C075470}"/>
  <tableColumns count="5">
    <tableColumn id="1" xr3:uid="{D4008839-F9C9-466E-8F47-A7828E309EA4}" name="Date" dataDxfId="5"/>
    <tableColumn id="2" xr3:uid="{9BEC9CFF-2682-45D3-B46E-F5B786F51DE3}" name="Humidity"/>
    <tableColumn id="3" xr3:uid="{228F70E1-EB8B-4E6A-B289-8F430E3E8AA9}" name="Forecast(Humidity)">
      <calculatedColumnFormula>_xlfn.FORECAST.ETS(A2,$B$2:$B$46,$A$2:$A$46,1,1)</calculatedColumnFormula>
    </tableColumn>
    <tableColumn id="4" xr3:uid="{A9C66359-887D-407A-B4B2-6C23634AC534}" name="Lower Confidence Bound(Humidity)" dataDxfId="4">
      <calculatedColumnFormula>C2-_xlfn.FORECAST.ETS.CONFINT(A2,$B$2:$B$46,$A$2:$A$46,0.95,1,1)</calculatedColumnFormula>
    </tableColumn>
    <tableColumn id="5" xr3:uid="{1D47B1FD-10F3-4471-B490-A9FA2CF0665F}" name="Upper Confidence Bound(Humidity)" dataDxfId="3">
      <calculatedColumnFormula>C2+_xlfn.FORECAST.ETS.CONFINT(A2,$B$2:$B$46,$A$2:$A$46,0.95,1,1)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022F13C-1BB9-4F62-9C58-5DEEC6C63980}" name="Table21" displayName="Table21" ref="A1:E76" totalsRowShown="0">
  <autoFilter ref="A1:E76" xr:uid="{6022F13C-1BB9-4F62-9C58-5DEEC6C63980}"/>
  <tableColumns count="5">
    <tableColumn id="1" xr3:uid="{A87600CF-AAE1-4B8E-B1EA-096AE4B69F7E}" name="Date" dataDxfId="2"/>
    <tableColumn id="2" xr3:uid="{A456625B-CBD5-47D6-9974-C266F464A992}" name="Temperature"/>
    <tableColumn id="3" xr3:uid="{C7294C8D-AA95-4E0A-BEFD-B8FCFBBEBAD4}" name="Forecast(Temperature)">
      <calculatedColumnFormula>_xlfn.FORECAST.ETS(A2,$B$2:$B$46,$A$2:$A$46,1,1)</calculatedColumnFormula>
    </tableColumn>
    <tableColumn id="4" xr3:uid="{49C766A8-C718-470A-9411-CDA54D6E81B2}" name="Lower Confidence Bound(Temperature)" dataDxfId="1">
      <calculatedColumnFormula>C2-_xlfn.FORECAST.ETS.CONFINT(A2,$B$2:$B$46,$A$2:$A$46,0.95,1,1)</calculatedColumnFormula>
    </tableColumn>
    <tableColumn id="5" xr3:uid="{FF66C753-C90C-423E-BDE5-298DF72886EB}" name="Upper Confidence Bound(Temperature)" dataDxfId="0">
      <calculatedColumnFormula>C2+_xlfn.FORECAST.ETS.CONFINT(A2,$B$2:$B$46,$A$2:$A$46,0.95,1,1)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EFEBC1-724B-40E3-B840-892C14CB7BE4}" name="Append18" displayName="Append18" ref="A1:S1048576" tableType="queryTable" totalsRowShown="0" headerRowDxfId="38" dataDxfId="37">
  <autoFilter ref="A1:S1048576" xr:uid="{E0EFEBC1-724B-40E3-B840-892C14CB7BE4}"/>
  <tableColumns count="19">
    <tableColumn id="1" xr3:uid="{B31DA384-902F-441E-93D6-607BDD3B8FDA}" uniqueName="1" name="Record_Id" queryTableFieldId="1" dataDxfId="36"/>
    <tableColumn id="2" xr3:uid="{05EF2643-B691-4823-951F-3923B3174D39}" uniqueName="2" name="Date" queryTableFieldId="2" dataDxfId="35"/>
    <tableColumn id="3" xr3:uid="{1683CCBA-40FC-4A5C-A9A8-AC8BFD40644E}" uniqueName="3" name="Season_Code" queryTableFieldId="3" dataDxfId="34"/>
    <tableColumn id="4" xr3:uid="{9C75F685-31E6-47B7-858C-1B7C346F6FBF}" uniqueName="4" name="Year" queryTableFieldId="4" dataDxfId="33"/>
    <tableColumn id="5" xr3:uid="{82BED074-DEC3-4396-866A-D4997EE38195}" uniqueName="5" name="Month" queryTableFieldId="5" dataDxfId="32"/>
    <tableColumn id="6" xr3:uid="{9472E5D6-C941-4546-A8C9-6C04A7D28ACA}" uniqueName="6" name="Hour" queryTableFieldId="6" dataDxfId="31"/>
    <tableColumn id="7" xr3:uid="{D118AF3F-C848-4033-B047-E41BBB81AE2A}" uniqueName="7" name="Holiday" queryTableFieldId="7" dataDxfId="30"/>
    <tableColumn id="8" xr3:uid="{B7796E04-3928-401C-BE71-8526E197ECC8}" uniqueName="8" name="Day_Code" queryTableFieldId="8" dataDxfId="29"/>
    <tableColumn id="19" xr3:uid="{FB582F49-C663-4F48-B102-5D1AC96DB020}" uniqueName="19" name="Day_Type" queryTableFieldId="19" dataDxfId="28"/>
    <tableColumn id="17" xr3:uid="{1F94DC03-A528-4D41-AE87-18013F610C5D}" uniqueName="17" name="Weather_Code" queryTableFieldId="23" dataDxfId="27"/>
    <tableColumn id="9" xr3:uid="{20F7C037-F99C-45DC-A3B5-68914339A566}" uniqueName="9" name="Weather_Type" queryTableFieldId="9" dataDxfId="26"/>
    <tableColumn id="10" xr3:uid="{BF87E371-0D48-47B3-9682-3114087471E1}" uniqueName="10" name="Temperature" queryTableFieldId="10" dataDxfId="25"/>
    <tableColumn id="11" xr3:uid="{724BDFE7-64D1-4F1F-8B87-7BE2E0DF50CF}" uniqueName="11" name="Assumed_Temperature" queryTableFieldId="11" dataDxfId="24"/>
    <tableColumn id="12" xr3:uid="{2C976E02-D696-49A1-8CFF-DC8D95752ED2}" uniqueName="12" name="Humidity" queryTableFieldId="12" dataDxfId="23"/>
    <tableColumn id="13" xr3:uid="{D5A4577E-F804-42B9-B87B-22811F583381}" uniqueName="13" name="Wind_Speed" queryTableFieldId="13" dataDxfId="22"/>
    <tableColumn id="14" xr3:uid="{B044CED3-A967-444B-9879-902F82910CC2}" uniqueName="14" name="Casual_Rentals" queryTableFieldId="14" dataDxfId="21"/>
    <tableColumn id="15" xr3:uid="{5F4CCE6F-6D16-42A1-B5DB-480CBAD3788F}" uniqueName="15" name="Registered_Rentals" queryTableFieldId="15" dataDxfId="20"/>
    <tableColumn id="16" xr3:uid="{6A99AD29-BE43-44FD-A7E2-61BA620B7432}" uniqueName="16" name="Total_Rentals" queryTableFieldId="16" dataDxfId="19"/>
    <tableColumn id="20" xr3:uid="{3FF2C8A4-91EF-424F-B06D-02D6AF8081E4}" uniqueName="20" name="Weather_Description" queryTableFieldId="20" dataDxfId="18"/>
  </tableColumns>
  <tableStyleInfo name="TableStyleLight16"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FABFC86-6E89-47C4-8859-99F7452921C0}" sourceName="Date">
  <pivotTables>
    <pivotTable tabId="17" name="PivotTable15"/>
  </pivotTables>
  <state minimalRefreshVersion="6" lastRefreshVersion="6" pivotCacheId="832446633"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D2E1C22-80A9-4863-A3F8-08526734FC7A}" cache="NativeTimeline_Date" caption="Date" level="2" selectionLevel="2" scrollPosition="2011-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9B702AB-5A4E-4EB0-97D4-4776C7B4C29F}" cache="NativeTimeline_Date" caption="Date" level="2" selectionLevel="2" scrollPosition="2011-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8EDC-5659-4240-BA0C-43F563832813}">
  <sheetPr codeName="Sheet1"/>
  <dimension ref="A1:J611"/>
  <sheetViews>
    <sheetView tabSelected="1" workbookViewId="0"/>
  </sheetViews>
  <sheetFormatPr defaultRowHeight="13.2" x14ac:dyDescent="0.25"/>
  <cols>
    <col min="1" max="1" width="9.33203125" customWidth="1"/>
    <col min="2" max="2" width="15.5546875" customWidth="1"/>
    <col min="3" max="3" width="9.44140625" customWidth="1"/>
    <col min="4" max="4" width="5" customWidth="1"/>
    <col min="5" max="5" width="7.6640625" customWidth="1"/>
    <col min="6" max="6" width="5.109375" customWidth="1"/>
    <col min="7" max="7" width="9.44140625" customWidth="1"/>
    <col min="8" max="8" width="10.77734375" customWidth="1"/>
    <col min="9" max="9" width="12.33203125" customWidth="1"/>
    <col min="10" max="10" width="7.5546875" customWidth="1"/>
  </cols>
  <sheetData>
    <row r="1" spans="1:10" x14ac:dyDescent="0.25">
      <c r="A1" t="s">
        <v>0</v>
      </c>
      <c r="B1" t="s">
        <v>1</v>
      </c>
      <c r="C1" t="s">
        <v>2</v>
      </c>
      <c r="D1" t="s">
        <v>3</v>
      </c>
      <c r="E1" t="s">
        <v>4</v>
      </c>
      <c r="F1" t="s">
        <v>5</v>
      </c>
      <c r="G1" t="s">
        <v>6</v>
      </c>
      <c r="H1" t="s">
        <v>7</v>
      </c>
      <c r="I1" t="s">
        <v>8</v>
      </c>
      <c r="J1" t="s">
        <v>9</v>
      </c>
    </row>
    <row r="2" spans="1:10" x14ac:dyDescent="0.25">
      <c r="A2">
        <v>1</v>
      </c>
      <c r="B2" s="3">
        <v>40544</v>
      </c>
      <c r="C2">
        <v>1</v>
      </c>
      <c r="D2">
        <v>0</v>
      </c>
      <c r="E2">
        <v>1</v>
      </c>
      <c r="F2">
        <v>0</v>
      </c>
      <c r="G2" t="b">
        <v>0</v>
      </c>
      <c r="H2">
        <v>6</v>
      </c>
      <c r="I2">
        <v>1</v>
      </c>
      <c r="J2">
        <v>0.24</v>
      </c>
    </row>
    <row r="3" spans="1:10" x14ac:dyDescent="0.25">
      <c r="A3">
        <v>2</v>
      </c>
      <c r="B3" s="3">
        <v>40544</v>
      </c>
      <c r="C3">
        <v>1</v>
      </c>
      <c r="D3">
        <v>0</v>
      </c>
      <c r="E3">
        <v>1</v>
      </c>
      <c r="F3">
        <v>1</v>
      </c>
      <c r="G3" t="b">
        <v>0</v>
      </c>
      <c r="H3">
        <v>6</v>
      </c>
      <c r="I3">
        <v>1</v>
      </c>
      <c r="J3">
        <v>0.22</v>
      </c>
    </row>
    <row r="4" spans="1:10" x14ac:dyDescent="0.25">
      <c r="A4">
        <v>3</v>
      </c>
      <c r="B4" s="3">
        <v>40544</v>
      </c>
      <c r="C4">
        <v>1</v>
      </c>
      <c r="D4">
        <v>0</v>
      </c>
      <c r="E4">
        <v>1</v>
      </c>
      <c r="F4">
        <v>2</v>
      </c>
      <c r="G4" t="b">
        <v>0</v>
      </c>
      <c r="H4">
        <v>6</v>
      </c>
      <c r="I4">
        <v>1</v>
      </c>
      <c r="J4">
        <v>0.22</v>
      </c>
    </row>
    <row r="5" spans="1:10" x14ac:dyDescent="0.25">
      <c r="A5">
        <v>4</v>
      </c>
      <c r="B5" s="3">
        <v>40544</v>
      </c>
      <c r="C5">
        <v>1</v>
      </c>
      <c r="D5">
        <v>0</v>
      </c>
      <c r="E5">
        <v>1</v>
      </c>
      <c r="F5">
        <v>3</v>
      </c>
      <c r="G5" t="b">
        <v>0</v>
      </c>
      <c r="H5">
        <v>6</v>
      </c>
      <c r="I5">
        <v>1</v>
      </c>
      <c r="J5">
        <v>0.24</v>
      </c>
    </row>
    <row r="6" spans="1:10" x14ac:dyDescent="0.25">
      <c r="A6">
        <v>5</v>
      </c>
      <c r="B6" s="3">
        <v>40544</v>
      </c>
      <c r="C6">
        <v>1</v>
      </c>
      <c r="D6">
        <v>0</v>
      </c>
      <c r="E6">
        <v>1</v>
      </c>
      <c r="F6">
        <v>4</v>
      </c>
      <c r="G6" t="b">
        <v>0</v>
      </c>
      <c r="H6">
        <v>6</v>
      </c>
      <c r="I6">
        <v>1</v>
      </c>
      <c r="J6">
        <v>0.24</v>
      </c>
    </row>
    <row r="7" spans="1:10" x14ac:dyDescent="0.25">
      <c r="A7">
        <v>6</v>
      </c>
      <c r="B7" s="3">
        <v>40544</v>
      </c>
      <c r="C7">
        <v>1</v>
      </c>
      <c r="D7">
        <v>0</v>
      </c>
      <c r="E7">
        <v>1</v>
      </c>
      <c r="F7">
        <v>5</v>
      </c>
      <c r="G7" t="b">
        <v>0</v>
      </c>
      <c r="H7">
        <v>6</v>
      </c>
      <c r="I7">
        <v>2</v>
      </c>
      <c r="J7">
        <v>0.24</v>
      </c>
    </row>
    <row r="8" spans="1:10" x14ac:dyDescent="0.25">
      <c r="A8">
        <v>7</v>
      </c>
      <c r="B8" s="3">
        <v>40544</v>
      </c>
      <c r="C8">
        <v>1</v>
      </c>
      <c r="D8">
        <v>0</v>
      </c>
      <c r="E8">
        <v>1</v>
      </c>
      <c r="F8">
        <v>6</v>
      </c>
      <c r="G8" t="b">
        <v>0</v>
      </c>
      <c r="H8">
        <v>6</v>
      </c>
      <c r="I8">
        <v>1</v>
      </c>
      <c r="J8">
        <v>0.22</v>
      </c>
    </row>
    <row r="9" spans="1:10" x14ac:dyDescent="0.25">
      <c r="A9">
        <v>8</v>
      </c>
      <c r="B9" s="3">
        <v>40544</v>
      </c>
      <c r="C9">
        <v>1</v>
      </c>
      <c r="D9">
        <v>0</v>
      </c>
      <c r="E9">
        <v>1</v>
      </c>
      <c r="F9">
        <v>7</v>
      </c>
      <c r="G9" t="b">
        <v>0</v>
      </c>
      <c r="H9">
        <v>6</v>
      </c>
      <c r="I9">
        <v>1</v>
      </c>
      <c r="J9">
        <v>0.2</v>
      </c>
    </row>
    <row r="10" spans="1:10" x14ac:dyDescent="0.25">
      <c r="A10">
        <v>9</v>
      </c>
      <c r="B10" s="3">
        <v>40544</v>
      </c>
      <c r="C10">
        <v>1</v>
      </c>
      <c r="D10">
        <v>0</v>
      </c>
      <c r="E10">
        <v>1</v>
      </c>
      <c r="F10">
        <v>8</v>
      </c>
      <c r="G10" t="b">
        <v>0</v>
      </c>
      <c r="H10">
        <v>6</v>
      </c>
      <c r="I10">
        <v>1</v>
      </c>
      <c r="J10">
        <v>0.24</v>
      </c>
    </row>
    <row r="11" spans="1:10" x14ac:dyDescent="0.25">
      <c r="A11">
        <v>10</v>
      </c>
      <c r="B11" s="3">
        <v>40544</v>
      </c>
      <c r="C11">
        <v>1</v>
      </c>
      <c r="D11">
        <v>0</v>
      </c>
      <c r="E11">
        <v>1</v>
      </c>
      <c r="F11">
        <v>9</v>
      </c>
      <c r="G11" t="b">
        <v>0</v>
      </c>
      <c r="H11">
        <v>6</v>
      </c>
      <c r="I11">
        <v>1</v>
      </c>
      <c r="J11">
        <v>0.32</v>
      </c>
    </row>
    <row r="12" spans="1:10" x14ac:dyDescent="0.25">
      <c r="A12">
        <v>11</v>
      </c>
      <c r="B12" s="3">
        <v>40544</v>
      </c>
      <c r="C12">
        <v>1</v>
      </c>
      <c r="D12">
        <v>0</v>
      </c>
      <c r="E12">
        <v>1</v>
      </c>
      <c r="F12">
        <v>10</v>
      </c>
      <c r="G12" t="b">
        <v>0</v>
      </c>
      <c r="H12">
        <v>6</v>
      </c>
      <c r="I12">
        <v>1</v>
      </c>
      <c r="J12">
        <v>0.38</v>
      </c>
    </row>
    <row r="13" spans="1:10" x14ac:dyDescent="0.25">
      <c r="A13">
        <v>12</v>
      </c>
      <c r="B13" s="3">
        <v>40544</v>
      </c>
      <c r="C13">
        <v>1</v>
      </c>
      <c r="D13">
        <v>0</v>
      </c>
      <c r="E13">
        <v>1</v>
      </c>
      <c r="F13">
        <v>11</v>
      </c>
      <c r="G13" t="b">
        <v>0</v>
      </c>
      <c r="H13">
        <v>6</v>
      </c>
      <c r="I13">
        <v>1</v>
      </c>
      <c r="J13">
        <v>0.36</v>
      </c>
    </row>
    <row r="14" spans="1:10" x14ac:dyDescent="0.25">
      <c r="A14">
        <v>13</v>
      </c>
      <c r="B14" s="3">
        <v>40544</v>
      </c>
      <c r="C14">
        <v>1</v>
      </c>
      <c r="D14">
        <v>0</v>
      </c>
      <c r="E14">
        <v>1</v>
      </c>
      <c r="F14">
        <v>12</v>
      </c>
      <c r="G14" t="b">
        <v>0</v>
      </c>
      <c r="H14">
        <v>6</v>
      </c>
      <c r="I14">
        <v>1</v>
      </c>
      <c r="J14">
        <v>0.42</v>
      </c>
    </row>
    <row r="15" spans="1:10" x14ac:dyDescent="0.25">
      <c r="A15">
        <v>14</v>
      </c>
      <c r="B15" s="3">
        <v>40544</v>
      </c>
      <c r="C15">
        <v>1</v>
      </c>
      <c r="D15">
        <v>0</v>
      </c>
      <c r="E15">
        <v>1</v>
      </c>
      <c r="F15">
        <v>13</v>
      </c>
      <c r="G15" t="b">
        <v>0</v>
      </c>
      <c r="H15">
        <v>6</v>
      </c>
      <c r="I15">
        <v>2</v>
      </c>
      <c r="J15">
        <v>0.46</v>
      </c>
    </row>
    <row r="16" spans="1:10" x14ac:dyDescent="0.25">
      <c r="A16">
        <v>15</v>
      </c>
      <c r="B16" s="3">
        <v>40544</v>
      </c>
      <c r="C16">
        <v>1</v>
      </c>
      <c r="D16">
        <v>0</v>
      </c>
      <c r="E16">
        <v>1</v>
      </c>
      <c r="F16">
        <v>14</v>
      </c>
      <c r="G16" t="b">
        <v>0</v>
      </c>
      <c r="H16">
        <v>6</v>
      </c>
      <c r="I16">
        <v>2</v>
      </c>
      <c r="J16">
        <v>0.46</v>
      </c>
    </row>
    <row r="17" spans="1:10" x14ac:dyDescent="0.25">
      <c r="A17">
        <v>16</v>
      </c>
      <c r="B17" s="3">
        <v>40544</v>
      </c>
      <c r="C17">
        <v>1</v>
      </c>
      <c r="D17">
        <v>0</v>
      </c>
      <c r="E17">
        <v>1</v>
      </c>
      <c r="F17">
        <v>15</v>
      </c>
      <c r="G17" t="b">
        <v>0</v>
      </c>
      <c r="H17">
        <v>6</v>
      </c>
      <c r="I17">
        <v>2</v>
      </c>
      <c r="J17">
        <v>0.44</v>
      </c>
    </row>
    <row r="18" spans="1:10" x14ac:dyDescent="0.25">
      <c r="A18">
        <v>17</v>
      </c>
      <c r="B18" s="3">
        <v>40544</v>
      </c>
      <c r="C18">
        <v>1</v>
      </c>
      <c r="D18">
        <v>0</v>
      </c>
      <c r="E18">
        <v>1</v>
      </c>
      <c r="F18">
        <v>16</v>
      </c>
      <c r="G18" t="b">
        <v>0</v>
      </c>
      <c r="H18">
        <v>6</v>
      </c>
      <c r="I18">
        <v>2</v>
      </c>
      <c r="J18">
        <v>0.42</v>
      </c>
    </row>
    <row r="19" spans="1:10" x14ac:dyDescent="0.25">
      <c r="A19">
        <v>18</v>
      </c>
      <c r="B19" s="3">
        <v>40544</v>
      </c>
      <c r="C19">
        <v>1</v>
      </c>
      <c r="D19">
        <v>0</v>
      </c>
      <c r="E19">
        <v>1</v>
      </c>
      <c r="F19">
        <v>17</v>
      </c>
      <c r="G19" t="b">
        <v>0</v>
      </c>
      <c r="H19">
        <v>6</v>
      </c>
      <c r="I19">
        <v>2</v>
      </c>
      <c r="J19">
        <v>0.44</v>
      </c>
    </row>
    <row r="20" spans="1:10" x14ac:dyDescent="0.25">
      <c r="A20">
        <v>19</v>
      </c>
      <c r="B20" s="3">
        <v>40544</v>
      </c>
      <c r="C20">
        <v>1</v>
      </c>
      <c r="D20">
        <v>0</v>
      </c>
      <c r="E20">
        <v>1</v>
      </c>
      <c r="F20">
        <v>18</v>
      </c>
      <c r="G20" t="b">
        <v>0</v>
      </c>
      <c r="H20">
        <v>6</v>
      </c>
      <c r="I20">
        <v>3</v>
      </c>
      <c r="J20">
        <v>0.42</v>
      </c>
    </row>
    <row r="21" spans="1:10" x14ac:dyDescent="0.25">
      <c r="A21">
        <v>20</v>
      </c>
      <c r="B21" s="3">
        <v>40544</v>
      </c>
      <c r="C21">
        <v>1</v>
      </c>
      <c r="D21">
        <v>0</v>
      </c>
      <c r="E21">
        <v>1</v>
      </c>
      <c r="F21">
        <v>19</v>
      </c>
      <c r="G21" t="b">
        <v>0</v>
      </c>
      <c r="H21">
        <v>6</v>
      </c>
      <c r="I21">
        <v>3</v>
      </c>
      <c r="J21">
        <v>0.42</v>
      </c>
    </row>
    <row r="22" spans="1:10" x14ac:dyDescent="0.25">
      <c r="A22">
        <v>21</v>
      </c>
      <c r="B22" s="3">
        <v>40544</v>
      </c>
      <c r="C22">
        <v>1</v>
      </c>
      <c r="D22">
        <v>0</v>
      </c>
      <c r="E22">
        <v>1</v>
      </c>
      <c r="F22">
        <v>20</v>
      </c>
      <c r="G22" t="b">
        <v>0</v>
      </c>
      <c r="H22">
        <v>6</v>
      </c>
      <c r="I22">
        <v>2</v>
      </c>
      <c r="J22">
        <v>0.4</v>
      </c>
    </row>
    <row r="23" spans="1:10" x14ac:dyDescent="0.25">
      <c r="A23">
        <v>22</v>
      </c>
      <c r="B23" s="3">
        <v>40544</v>
      </c>
      <c r="C23">
        <v>1</v>
      </c>
      <c r="D23">
        <v>0</v>
      </c>
      <c r="E23">
        <v>1</v>
      </c>
      <c r="F23">
        <v>21</v>
      </c>
      <c r="G23" t="b">
        <v>0</v>
      </c>
      <c r="H23">
        <v>6</v>
      </c>
      <c r="I23">
        <v>2</v>
      </c>
      <c r="J23">
        <v>0.4</v>
      </c>
    </row>
    <row r="24" spans="1:10" x14ac:dyDescent="0.25">
      <c r="A24">
        <v>23</v>
      </c>
      <c r="B24" s="3">
        <v>40544</v>
      </c>
      <c r="C24">
        <v>1</v>
      </c>
      <c r="D24">
        <v>0</v>
      </c>
      <c r="E24">
        <v>1</v>
      </c>
      <c r="F24">
        <v>22</v>
      </c>
      <c r="G24" t="b">
        <v>0</v>
      </c>
      <c r="H24">
        <v>6</v>
      </c>
      <c r="I24">
        <v>2</v>
      </c>
      <c r="J24">
        <v>0.4</v>
      </c>
    </row>
    <row r="25" spans="1:10" x14ac:dyDescent="0.25">
      <c r="A25">
        <v>24</v>
      </c>
      <c r="B25" s="3">
        <v>40544</v>
      </c>
      <c r="C25">
        <v>1</v>
      </c>
      <c r="D25">
        <v>0</v>
      </c>
      <c r="E25">
        <v>1</v>
      </c>
      <c r="F25">
        <v>23</v>
      </c>
      <c r="G25" t="b">
        <v>0</v>
      </c>
      <c r="H25">
        <v>6</v>
      </c>
      <c r="I25">
        <v>2</v>
      </c>
      <c r="J25">
        <v>0.46</v>
      </c>
    </row>
    <row r="26" spans="1:10" x14ac:dyDescent="0.25">
      <c r="A26">
        <v>25</v>
      </c>
      <c r="B26" s="3">
        <v>40545</v>
      </c>
      <c r="C26">
        <v>1</v>
      </c>
      <c r="D26">
        <v>0</v>
      </c>
      <c r="E26">
        <v>1</v>
      </c>
      <c r="F26">
        <v>0</v>
      </c>
      <c r="G26" t="b">
        <v>0</v>
      </c>
      <c r="H26">
        <v>0</v>
      </c>
      <c r="I26">
        <v>2</v>
      </c>
      <c r="J26">
        <v>0.46</v>
      </c>
    </row>
    <row r="27" spans="1:10" x14ac:dyDescent="0.25">
      <c r="A27">
        <v>26</v>
      </c>
      <c r="B27" s="3">
        <v>40545</v>
      </c>
      <c r="C27">
        <v>1</v>
      </c>
      <c r="D27">
        <v>0</v>
      </c>
      <c r="E27">
        <v>1</v>
      </c>
      <c r="F27">
        <v>1</v>
      </c>
      <c r="G27" t="b">
        <v>0</v>
      </c>
      <c r="H27">
        <v>0</v>
      </c>
      <c r="I27">
        <v>2</v>
      </c>
      <c r="J27">
        <v>0.44</v>
      </c>
    </row>
    <row r="28" spans="1:10" x14ac:dyDescent="0.25">
      <c r="A28">
        <v>27</v>
      </c>
      <c r="B28" s="3">
        <v>40545</v>
      </c>
      <c r="C28">
        <v>1</v>
      </c>
      <c r="D28">
        <v>0</v>
      </c>
      <c r="E28">
        <v>1</v>
      </c>
      <c r="F28">
        <v>2</v>
      </c>
      <c r="G28" t="b">
        <v>0</v>
      </c>
      <c r="H28">
        <v>0</v>
      </c>
      <c r="I28">
        <v>2</v>
      </c>
      <c r="J28">
        <v>0.42</v>
      </c>
    </row>
    <row r="29" spans="1:10" x14ac:dyDescent="0.25">
      <c r="A29">
        <v>28</v>
      </c>
      <c r="B29" s="3">
        <v>40545</v>
      </c>
      <c r="C29">
        <v>1</v>
      </c>
      <c r="D29">
        <v>0</v>
      </c>
      <c r="E29">
        <v>1</v>
      </c>
      <c r="F29">
        <v>3</v>
      </c>
      <c r="G29" t="b">
        <v>0</v>
      </c>
      <c r="H29">
        <v>0</v>
      </c>
      <c r="I29">
        <v>2</v>
      </c>
      <c r="J29">
        <v>0.46</v>
      </c>
    </row>
    <row r="30" spans="1:10" x14ac:dyDescent="0.25">
      <c r="A30">
        <v>29</v>
      </c>
      <c r="B30" s="3">
        <v>40545</v>
      </c>
      <c r="C30">
        <v>1</v>
      </c>
      <c r="D30">
        <v>0</v>
      </c>
      <c r="E30">
        <v>1</v>
      </c>
      <c r="F30">
        <v>4</v>
      </c>
      <c r="G30" t="b">
        <v>0</v>
      </c>
      <c r="H30">
        <v>0</v>
      </c>
      <c r="I30">
        <v>2</v>
      </c>
      <c r="J30">
        <v>0.46</v>
      </c>
    </row>
    <row r="31" spans="1:10" x14ac:dyDescent="0.25">
      <c r="A31">
        <v>30</v>
      </c>
      <c r="B31" s="3">
        <v>40545</v>
      </c>
      <c r="C31">
        <v>1</v>
      </c>
      <c r="D31">
        <v>0</v>
      </c>
      <c r="E31">
        <v>1</v>
      </c>
      <c r="F31">
        <v>6</v>
      </c>
      <c r="G31" t="b">
        <v>0</v>
      </c>
      <c r="H31">
        <v>0</v>
      </c>
      <c r="I31">
        <v>3</v>
      </c>
      <c r="J31">
        <v>0.42</v>
      </c>
    </row>
    <row r="32" spans="1:10" x14ac:dyDescent="0.25">
      <c r="A32">
        <v>31</v>
      </c>
      <c r="B32" s="3">
        <v>40545</v>
      </c>
      <c r="C32">
        <v>1</v>
      </c>
      <c r="D32">
        <v>0</v>
      </c>
      <c r="E32">
        <v>1</v>
      </c>
      <c r="F32">
        <v>7</v>
      </c>
      <c r="G32" t="b">
        <v>0</v>
      </c>
      <c r="H32">
        <v>0</v>
      </c>
      <c r="I32">
        <v>2</v>
      </c>
      <c r="J32">
        <v>0.4</v>
      </c>
    </row>
    <row r="33" spans="1:10" x14ac:dyDescent="0.25">
      <c r="A33">
        <v>32</v>
      </c>
      <c r="B33" s="3">
        <v>40545</v>
      </c>
      <c r="C33">
        <v>1</v>
      </c>
      <c r="D33">
        <v>0</v>
      </c>
      <c r="E33">
        <v>1</v>
      </c>
      <c r="F33">
        <v>8</v>
      </c>
      <c r="G33" t="b">
        <v>0</v>
      </c>
      <c r="H33">
        <v>0</v>
      </c>
      <c r="I33">
        <v>3</v>
      </c>
      <c r="J33">
        <v>0.4</v>
      </c>
    </row>
    <row r="34" spans="1:10" x14ac:dyDescent="0.25">
      <c r="A34">
        <v>33</v>
      </c>
      <c r="B34" s="3">
        <v>40545</v>
      </c>
      <c r="C34">
        <v>1</v>
      </c>
      <c r="D34">
        <v>0</v>
      </c>
      <c r="E34">
        <v>1</v>
      </c>
      <c r="F34">
        <v>9</v>
      </c>
      <c r="G34" t="b">
        <v>0</v>
      </c>
      <c r="H34">
        <v>0</v>
      </c>
      <c r="I34">
        <v>2</v>
      </c>
      <c r="J34">
        <v>0.38</v>
      </c>
    </row>
    <row r="35" spans="1:10" x14ac:dyDescent="0.25">
      <c r="A35">
        <v>34</v>
      </c>
      <c r="B35" s="3">
        <v>40545</v>
      </c>
      <c r="C35">
        <v>1</v>
      </c>
      <c r="D35">
        <v>0</v>
      </c>
      <c r="E35">
        <v>1</v>
      </c>
      <c r="F35">
        <v>10</v>
      </c>
      <c r="G35" t="b">
        <v>0</v>
      </c>
      <c r="H35">
        <v>0</v>
      </c>
      <c r="I35">
        <v>2</v>
      </c>
      <c r="J35">
        <v>0.36</v>
      </c>
    </row>
    <row r="36" spans="1:10" x14ac:dyDescent="0.25">
      <c r="A36">
        <v>35</v>
      </c>
      <c r="B36" s="3">
        <v>40545</v>
      </c>
      <c r="C36">
        <v>1</v>
      </c>
      <c r="D36">
        <v>0</v>
      </c>
      <c r="E36">
        <v>1</v>
      </c>
      <c r="F36">
        <v>11</v>
      </c>
      <c r="G36" t="b">
        <v>0</v>
      </c>
      <c r="H36">
        <v>0</v>
      </c>
      <c r="I36">
        <v>2</v>
      </c>
      <c r="J36">
        <v>0.36</v>
      </c>
    </row>
    <row r="37" spans="1:10" x14ac:dyDescent="0.25">
      <c r="A37">
        <v>36</v>
      </c>
      <c r="B37" s="3">
        <v>40545</v>
      </c>
      <c r="C37">
        <v>1</v>
      </c>
      <c r="D37">
        <v>0</v>
      </c>
      <c r="E37">
        <v>1</v>
      </c>
      <c r="F37">
        <v>12</v>
      </c>
      <c r="G37" t="b">
        <v>0</v>
      </c>
      <c r="H37">
        <v>0</v>
      </c>
      <c r="I37">
        <v>2</v>
      </c>
      <c r="J37">
        <v>0.36</v>
      </c>
    </row>
    <row r="38" spans="1:10" x14ac:dyDescent="0.25">
      <c r="A38">
        <v>37</v>
      </c>
      <c r="B38" s="3">
        <v>40545</v>
      </c>
      <c r="C38">
        <v>1</v>
      </c>
      <c r="D38">
        <v>0</v>
      </c>
      <c r="E38">
        <v>1</v>
      </c>
      <c r="F38">
        <v>13</v>
      </c>
      <c r="G38" t="b">
        <v>0</v>
      </c>
      <c r="H38">
        <v>0</v>
      </c>
      <c r="I38">
        <v>2</v>
      </c>
      <c r="J38">
        <v>0.36</v>
      </c>
    </row>
    <row r="39" spans="1:10" x14ac:dyDescent="0.25">
      <c r="A39">
        <v>38</v>
      </c>
      <c r="B39" s="3">
        <v>40545</v>
      </c>
      <c r="C39">
        <v>1</v>
      </c>
      <c r="D39">
        <v>0</v>
      </c>
      <c r="E39">
        <v>1</v>
      </c>
      <c r="F39">
        <v>14</v>
      </c>
      <c r="G39" t="b">
        <v>0</v>
      </c>
      <c r="H39">
        <v>0</v>
      </c>
      <c r="I39">
        <v>3</v>
      </c>
      <c r="J39">
        <v>0.36</v>
      </c>
    </row>
    <row r="40" spans="1:10" x14ac:dyDescent="0.25">
      <c r="A40">
        <v>39</v>
      </c>
      <c r="B40" s="3">
        <v>40545</v>
      </c>
      <c r="C40">
        <v>1</v>
      </c>
      <c r="D40">
        <v>0</v>
      </c>
      <c r="E40">
        <v>1</v>
      </c>
      <c r="F40">
        <v>15</v>
      </c>
      <c r="G40" t="b">
        <v>0</v>
      </c>
      <c r="H40">
        <v>0</v>
      </c>
      <c r="I40">
        <v>3</v>
      </c>
      <c r="J40">
        <v>0.34</v>
      </c>
    </row>
    <row r="41" spans="1:10" x14ac:dyDescent="0.25">
      <c r="A41">
        <v>40</v>
      </c>
      <c r="B41" s="3">
        <v>40545</v>
      </c>
      <c r="C41">
        <v>1</v>
      </c>
      <c r="D41">
        <v>0</v>
      </c>
      <c r="E41">
        <v>1</v>
      </c>
      <c r="F41">
        <v>16</v>
      </c>
      <c r="G41" t="b">
        <v>0</v>
      </c>
      <c r="H41">
        <v>0</v>
      </c>
      <c r="I41">
        <v>3</v>
      </c>
      <c r="J41">
        <v>0.34</v>
      </c>
    </row>
    <row r="42" spans="1:10" x14ac:dyDescent="0.25">
      <c r="A42">
        <v>41</v>
      </c>
      <c r="B42" s="3">
        <v>40545</v>
      </c>
      <c r="C42">
        <v>1</v>
      </c>
      <c r="D42">
        <v>0</v>
      </c>
      <c r="E42">
        <v>1</v>
      </c>
      <c r="F42">
        <v>17</v>
      </c>
      <c r="G42" t="b">
        <v>0</v>
      </c>
      <c r="H42">
        <v>0</v>
      </c>
      <c r="I42">
        <v>1</v>
      </c>
      <c r="J42">
        <v>0.34</v>
      </c>
    </row>
    <row r="43" spans="1:10" x14ac:dyDescent="0.25">
      <c r="A43">
        <v>42</v>
      </c>
      <c r="B43" s="3">
        <v>40545</v>
      </c>
      <c r="C43">
        <v>1</v>
      </c>
      <c r="D43">
        <v>0</v>
      </c>
      <c r="E43">
        <v>1</v>
      </c>
      <c r="F43">
        <v>18</v>
      </c>
      <c r="G43" t="b">
        <v>0</v>
      </c>
      <c r="H43">
        <v>0</v>
      </c>
      <c r="I43">
        <v>2</v>
      </c>
      <c r="J43">
        <v>0.36</v>
      </c>
    </row>
    <row r="44" spans="1:10" x14ac:dyDescent="0.25">
      <c r="A44">
        <v>43</v>
      </c>
      <c r="B44" s="3">
        <v>40545</v>
      </c>
      <c r="C44">
        <v>1</v>
      </c>
      <c r="D44">
        <v>0</v>
      </c>
      <c r="E44">
        <v>1</v>
      </c>
      <c r="F44">
        <v>19</v>
      </c>
      <c r="G44" t="b">
        <v>0</v>
      </c>
      <c r="H44">
        <v>0</v>
      </c>
      <c r="I44">
        <v>1</v>
      </c>
      <c r="J44">
        <v>0.32</v>
      </c>
    </row>
    <row r="45" spans="1:10" x14ac:dyDescent="0.25">
      <c r="A45">
        <v>44</v>
      </c>
      <c r="B45" s="3">
        <v>40545</v>
      </c>
      <c r="C45">
        <v>1</v>
      </c>
      <c r="D45">
        <v>0</v>
      </c>
      <c r="E45">
        <v>1</v>
      </c>
      <c r="F45">
        <v>20</v>
      </c>
      <c r="G45" t="b">
        <v>0</v>
      </c>
      <c r="H45">
        <v>0</v>
      </c>
      <c r="I45">
        <v>1</v>
      </c>
      <c r="J45">
        <v>0.3</v>
      </c>
    </row>
    <row r="46" spans="1:10" x14ac:dyDescent="0.25">
      <c r="A46">
        <v>45</v>
      </c>
      <c r="B46" s="3">
        <v>40545</v>
      </c>
      <c r="C46">
        <v>1</v>
      </c>
      <c r="D46">
        <v>0</v>
      </c>
      <c r="E46">
        <v>1</v>
      </c>
      <c r="F46">
        <v>21</v>
      </c>
      <c r="G46" t="b">
        <v>0</v>
      </c>
      <c r="H46">
        <v>0</v>
      </c>
      <c r="I46">
        <v>1</v>
      </c>
      <c r="J46">
        <v>0.26</v>
      </c>
    </row>
    <row r="47" spans="1:10" x14ac:dyDescent="0.25">
      <c r="A47">
        <v>46</v>
      </c>
      <c r="B47" s="3">
        <v>40545</v>
      </c>
      <c r="C47">
        <v>1</v>
      </c>
      <c r="D47">
        <v>0</v>
      </c>
      <c r="E47">
        <v>1</v>
      </c>
      <c r="F47">
        <v>22</v>
      </c>
      <c r="G47" t="b">
        <v>0</v>
      </c>
      <c r="H47">
        <v>0</v>
      </c>
      <c r="I47">
        <v>1</v>
      </c>
      <c r="J47">
        <v>0.24</v>
      </c>
    </row>
    <row r="48" spans="1:10" x14ac:dyDescent="0.25">
      <c r="A48">
        <v>47</v>
      </c>
      <c r="B48" s="3">
        <v>40545</v>
      </c>
      <c r="C48">
        <v>1</v>
      </c>
      <c r="D48">
        <v>0</v>
      </c>
      <c r="E48">
        <v>1</v>
      </c>
      <c r="F48">
        <v>23</v>
      </c>
      <c r="G48" t="b">
        <v>0</v>
      </c>
      <c r="H48">
        <v>0</v>
      </c>
      <c r="I48">
        <v>1</v>
      </c>
      <c r="J48">
        <v>0.22</v>
      </c>
    </row>
    <row r="49" spans="1:10" x14ac:dyDescent="0.25">
      <c r="A49">
        <v>48</v>
      </c>
      <c r="B49" s="3">
        <v>40546</v>
      </c>
      <c r="C49">
        <v>1</v>
      </c>
      <c r="D49">
        <v>0</v>
      </c>
      <c r="E49">
        <v>1</v>
      </c>
      <c r="F49">
        <v>0</v>
      </c>
      <c r="G49" t="b">
        <v>0</v>
      </c>
      <c r="H49">
        <v>1</v>
      </c>
      <c r="I49">
        <v>1</v>
      </c>
      <c r="J49">
        <v>0.22</v>
      </c>
    </row>
    <row r="50" spans="1:10" x14ac:dyDescent="0.25">
      <c r="A50">
        <v>49</v>
      </c>
      <c r="B50" s="3">
        <v>40546</v>
      </c>
      <c r="C50">
        <v>1</v>
      </c>
      <c r="D50">
        <v>0</v>
      </c>
      <c r="E50">
        <v>1</v>
      </c>
      <c r="F50">
        <v>1</v>
      </c>
      <c r="G50" t="b">
        <v>0</v>
      </c>
      <c r="H50">
        <v>1</v>
      </c>
      <c r="I50">
        <v>1</v>
      </c>
      <c r="J50">
        <v>0.2</v>
      </c>
    </row>
    <row r="51" spans="1:10" x14ac:dyDescent="0.25">
      <c r="A51">
        <v>50</v>
      </c>
      <c r="B51" s="3">
        <v>40546</v>
      </c>
      <c r="C51">
        <v>1</v>
      </c>
      <c r="D51">
        <v>0</v>
      </c>
      <c r="E51">
        <v>1</v>
      </c>
      <c r="F51">
        <v>4</v>
      </c>
      <c r="G51" t="b">
        <v>0</v>
      </c>
      <c r="H51">
        <v>1</v>
      </c>
      <c r="I51">
        <v>1</v>
      </c>
      <c r="J51">
        <v>0.16</v>
      </c>
    </row>
    <row r="52" spans="1:10" x14ac:dyDescent="0.25">
      <c r="A52">
        <v>51</v>
      </c>
      <c r="B52" s="3">
        <v>40546</v>
      </c>
      <c r="C52">
        <v>1</v>
      </c>
      <c r="D52">
        <v>0</v>
      </c>
      <c r="E52">
        <v>1</v>
      </c>
      <c r="F52">
        <v>5</v>
      </c>
      <c r="G52" t="b">
        <v>0</v>
      </c>
      <c r="H52">
        <v>1</v>
      </c>
      <c r="I52">
        <v>1</v>
      </c>
      <c r="J52">
        <v>0.16</v>
      </c>
    </row>
    <row r="53" spans="1:10" x14ac:dyDescent="0.25">
      <c r="A53">
        <v>52</v>
      </c>
      <c r="B53" s="3">
        <v>40546</v>
      </c>
      <c r="C53">
        <v>1</v>
      </c>
      <c r="D53">
        <v>0</v>
      </c>
      <c r="E53">
        <v>1</v>
      </c>
      <c r="F53">
        <v>6</v>
      </c>
      <c r="G53" t="b">
        <v>0</v>
      </c>
      <c r="H53">
        <v>1</v>
      </c>
      <c r="I53">
        <v>1</v>
      </c>
      <c r="J53">
        <v>0.14000000000000001</v>
      </c>
    </row>
    <row r="54" spans="1:10" x14ac:dyDescent="0.25">
      <c r="A54">
        <v>53</v>
      </c>
      <c r="B54" s="3">
        <v>40546</v>
      </c>
      <c r="C54">
        <v>1</v>
      </c>
      <c r="D54">
        <v>0</v>
      </c>
      <c r="E54">
        <v>1</v>
      </c>
      <c r="F54">
        <v>7</v>
      </c>
      <c r="G54" t="b">
        <v>0</v>
      </c>
      <c r="H54">
        <v>1</v>
      </c>
      <c r="I54">
        <v>1</v>
      </c>
      <c r="J54">
        <v>0.14000000000000001</v>
      </c>
    </row>
    <row r="55" spans="1:10" x14ac:dyDescent="0.25">
      <c r="A55">
        <v>54</v>
      </c>
      <c r="B55" s="3">
        <v>40546</v>
      </c>
      <c r="C55">
        <v>1</v>
      </c>
      <c r="D55">
        <v>0</v>
      </c>
      <c r="E55">
        <v>1</v>
      </c>
      <c r="F55">
        <v>8</v>
      </c>
      <c r="G55" t="b">
        <v>0</v>
      </c>
      <c r="H55">
        <v>1</v>
      </c>
      <c r="I55">
        <v>1</v>
      </c>
      <c r="J55">
        <v>0.14000000000000001</v>
      </c>
    </row>
    <row r="56" spans="1:10" x14ac:dyDescent="0.25">
      <c r="A56">
        <v>55</v>
      </c>
      <c r="B56" s="3">
        <v>40546</v>
      </c>
      <c r="C56">
        <v>1</v>
      </c>
      <c r="D56">
        <v>0</v>
      </c>
      <c r="E56">
        <v>1</v>
      </c>
      <c r="F56">
        <v>9</v>
      </c>
      <c r="G56" t="b">
        <v>0</v>
      </c>
      <c r="H56">
        <v>1</v>
      </c>
      <c r="I56">
        <v>1</v>
      </c>
      <c r="J56">
        <v>0.16</v>
      </c>
    </row>
    <row r="57" spans="1:10" x14ac:dyDescent="0.25">
      <c r="A57">
        <v>56</v>
      </c>
      <c r="B57" s="3">
        <v>40546</v>
      </c>
      <c r="C57">
        <v>1</v>
      </c>
      <c r="D57">
        <v>0</v>
      </c>
      <c r="E57">
        <v>1</v>
      </c>
      <c r="F57">
        <v>10</v>
      </c>
      <c r="G57" t="b">
        <v>0</v>
      </c>
      <c r="H57">
        <v>1</v>
      </c>
      <c r="I57">
        <v>1</v>
      </c>
      <c r="J57">
        <v>0.18</v>
      </c>
    </row>
    <row r="58" spans="1:10" x14ac:dyDescent="0.25">
      <c r="A58">
        <v>57</v>
      </c>
      <c r="B58" s="3">
        <v>40546</v>
      </c>
      <c r="C58">
        <v>1</v>
      </c>
      <c r="D58">
        <v>0</v>
      </c>
      <c r="E58">
        <v>1</v>
      </c>
      <c r="F58">
        <v>11</v>
      </c>
      <c r="G58" t="b">
        <v>0</v>
      </c>
      <c r="H58">
        <v>1</v>
      </c>
      <c r="I58">
        <v>1</v>
      </c>
      <c r="J58">
        <v>0.2</v>
      </c>
    </row>
    <row r="59" spans="1:10" x14ac:dyDescent="0.25">
      <c r="A59">
        <v>58</v>
      </c>
      <c r="B59" s="3">
        <v>40546</v>
      </c>
      <c r="C59">
        <v>1</v>
      </c>
      <c r="D59">
        <v>0</v>
      </c>
      <c r="E59">
        <v>1</v>
      </c>
      <c r="F59">
        <v>12</v>
      </c>
      <c r="G59" t="b">
        <v>0</v>
      </c>
      <c r="H59">
        <v>1</v>
      </c>
      <c r="I59">
        <v>1</v>
      </c>
      <c r="J59">
        <v>0.22</v>
      </c>
    </row>
    <row r="60" spans="1:10" x14ac:dyDescent="0.25">
      <c r="A60">
        <v>59</v>
      </c>
      <c r="B60" s="3">
        <v>40546</v>
      </c>
      <c r="C60">
        <v>1</v>
      </c>
      <c r="D60">
        <v>0</v>
      </c>
      <c r="E60">
        <v>1</v>
      </c>
      <c r="F60">
        <v>13</v>
      </c>
      <c r="G60" t="b">
        <v>0</v>
      </c>
      <c r="H60">
        <v>1</v>
      </c>
      <c r="I60">
        <v>1</v>
      </c>
      <c r="J60">
        <v>0.24</v>
      </c>
    </row>
    <row r="61" spans="1:10" x14ac:dyDescent="0.25">
      <c r="A61">
        <v>60</v>
      </c>
      <c r="B61" s="3">
        <v>40546</v>
      </c>
      <c r="C61">
        <v>1</v>
      </c>
      <c r="D61">
        <v>0</v>
      </c>
      <c r="E61">
        <v>1</v>
      </c>
      <c r="F61">
        <v>14</v>
      </c>
      <c r="G61" t="b">
        <v>0</v>
      </c>
      <c r="H61">
        <v>1</v>
      </c>
      <c r="I61">
        <v>1</v>
      </c>
      <c r="J61">
        <v>0.26</v>
      </c>
    </row>
    <row r="62" spans="1:10" x14ac:dyDescent="0.25">
      <c r="A62">
        <v>61</v>
      </c>
      <c r="B62" s="3">
        <v>40546</v>
      </c>
      <c r="C62">
        <v>1</v>
      </c>
      <c r="D62">
        <v>0</v>
      </c>
      <c r="E62">
        <v>1</v>
      </c>
      <c r="F62">
        <v>15</v>
      </c>
      <c r="G62" t="b">
        <v>0</v>
      </c>
      <c r="H62">
        <v>1</v>
      </c>
      <c r="I62">
        <v>1</v>
      </c>
      <c r="J62">
        <v>0.26</v>
      </c>
    </row>
    <row r="63" spans="1:10" x14ac:dyDescent="0.25">
      <c r="A63">
        <v>62</v>
      </c>
      <c r="B63" s="3">
        <v>40546</v>
      </c>
      <c r="C63">
        <v>1</v>
      </c>
      <c r="D63">
        <v>0</v>
      </c>
      <c r="E63">
        <v>1</v>
      </c>
      <c r="F63">
        <v>16</v>
      </c>
      <c r="G63" t="b">
        <v>0</v>
      </c>
      <c r="H63">
        <v>1</v>
      </c>
      <c r="I63">
        <v>1</v>
      </c>
      <c r="J63">
        <v>0.26</v>
      </c>
    </row>
    <row r="64" spans="1:10" x14ac:dyDescent="0.25">
      <c r="A64">
        <v>63</v>
      </c>
      <c r="B64" s="3">
        <v>40546</v>
      </c>
      <c r="C64">
        <v>1</v>
      </c>
      <c r="D64">
        <v>0</v>
      </c>
      <c r="E64">
        <v>1</v>
      </c>
      <c r="F64">
        <v>17</v>
      </c>
      <c r="G64" t="b">
        <v>0</v>
      </c>
      <c r="H64">
        <v>1</v>
      </c>
      <c r="I64">
        <v>1</v>
      </c>
      <c r="J64">
        <v>0.24</v>
      </c>
    </row>
    <row r="65" spans="1:10" x14ac:dyDescent="0.25">
      <c r="A65">
        <v>64</v>
      </c>
      <c r="B65" s="3">
        <v>40546</v>
      </c>
      <c r="C65">
        <v>1</v>
      </c>
      <c r="D65">
        <v>0</v>
      </c>
      <c r="E65">
        <v>1</v>
      </c>
      <c r="F65">
        <v>18</v>
      </c>
      <c r="G65" t="b">
        <v>0</v>
      </c>
      <c r="H65">
        <v>1</v>
      </c>
      <c r="I65">
        <v>1</v>
      </c>
      <c r="J65">
        <v>0.24</v>
      </c>
    </row>
    <row r="66" spans="1:10" x14ac:dyDescent="0.25">
      <c r="A66">
        <v>65</v>
      </c>
      <c r="B66" s="3">
        <v>40546</v>
      </c>
      <c r="C66">
        <v>1</v>
      </c>
      <c r="D66">
        <v>0</v>
      </c>
      <c r="E66">
        <v>1</v>
      </c>
      <c r="F66">
        <v>19</v>
      </c>
      <c r="G66" t="b">
        <v>0</v>
      </c>
      <c r="H66">
        <v>1</v>
      </c>
      <c r="I66">
        <v>1</v>
      </c>
      <c r="J66">
        <v>0.2</v>
      </c>
    </row>
    <row r="67" spans="1:10" x14ac:dyDescent="0.25">
      <c r="A67">
        <v>66</v>
      </c>
      <c r="B67" s="3">
        <v>40546</v>
      </c>
      <c r="C67">
        <v>1</v>
      </c>
      <c r="D67">
        <v>0</v>
      </c>
      <c r="E67">
        <v>1</v>
      </c>
      <c r="F67">
        <v>20</v>
      </c>
      <c r="G67" t="b">
        <v>0</v>
      </c>
      <c r="H67">
        <v>1</v>
      </c>
      <c r="I67">
        <v>1</v>
      </c>
      <c r="J67">
        <v>0.2</v>
      </c>
    </row>
    <row r="68" spans="1:10" x14ac:dyDescent="0.25">
      <c r="A68">
        <v>67</v>
      </c>
      <c r="B68" s="3">
        <v>40546</v>
      </c>
      <c r="C68">
        <v>1</v>
      </c>
      <c r="D68">
        <v>0</v>
      </c>
      <c r="E68">
        <v>1</v>
      </c>
      <c r="F68">
        <v>21</v>
      </c>
      <c r="G68" t="b">
        <v>0</v>
      </c>
      <c r="H68">
        <v>1</v>
      </c>
      <c r="I68">
        <v>1</v>
      </c>
      <c r="J68">
        <v>0.18</v>
      </c>
    </row>
    <row r="69" spans="1:10" x14ac:dyDescent="0.25">
      <c r="A69">
        <v>68</v>
      </c>
      <c r="B69" s="3">
        <v>40546</v>
      </c>
      <c r="C69">
        <v>1</v>
      </c>
      <c r="D69">
        <v>0</v>
      </c>
      <c r="E69">
        <v>1</v>
      </c>
      <c r="F69">
        <v>22</v>
      </c>
      <c r="G69" t="b">
        <v>0</v>
      </c>
      <c r="H69">
        <v>1</v>
      </c>
      <c r="I69">
        <v>1</v>
      </c>
      <c r="J69">
        <v>0.14000000000000001</v>
      </c>
    </row>
    <row r="70" spans="1:10" x14ac:dyDescent="0.25">
      <c r="A70">
        <v>69</v>
      </c>
      <c r="B70" s="3">
        <v>40546</v>
      </c>
      <c r="C70">
        <v>1</v>
      </c>
      <c r="D70">
        <v>0</v>
      </c>
      <c r="E70">
        <v>1</v>
      </c>
      <c r="F70">
        <v>23</v>
      </c>
      <c r="G70" t="b">
        <v>0</v>
      </c>
      <c r="H70">
        <v>1</v>
      </c>
      <c r="I70">
        <v>1</v>
      </c>
      <c r="J70">
        <v>0.18</v>
      </c>
    </row>
    <row r="71" spans="1:10" x14ac:dyDescent="0.25">
      <c r="A71">
        <v>70</v>
      </c>
      <c r="B71" s="3">
        <v>40547</v>
      </c>
      <c r="C71">
        <v>1</v>
      </c>
      <c r="D71">
        <v>0</v>
      </c>
      <c r="E71">
        <v>1</v>
      </c>
      <c r="F71">
        <v>0</v>
      </c>
      <c r="G71" t="b">
        <v>0</v>
      </c>
      <c r="H71">
        <v>2</v>
      </c>
      <c r="I71">
        <v>1</v>
      </c>
      <c r="J71">
        <v>0.16</v>
      </c>
    </row>
    <row r="72" spans="1:10" x14ac:dyDescent="0.25">
      <c r="A72">
        <v>71</v>
      </c>
      <c r="B72" s="3">
        <v>40547</v>
      </c>
      <c r="C72">
        <v>1</v>
      </c>
      <c r="D72">
        <v>0</v>
      </c>
      <c r="E72">
        <v>1</v>
      </c>
      <c r="F72">
        <v>1</v>
      </c>
      <c r="G72" t="b">
        <v>0</v>
      </c>
      <c r="H72">
        <v>2</v>
      </c>
      <c r="I72">
        <v>1</v>
      </c>
      <c r="J72">
        <v>0.16</v>
      </c>
    </row>
    <row r="73" spans="1:10" x14ac:dyDescent="0.25">
      <c r="A73">
        <v>72</v>
      </c>
      <c r="B73" s="3">
        <v>40547</v>
      </c>
      <c r="C73">
        <v>1</v>
      </c>
      <c r="D73">
        <v>0</v>
      </c>
      <c r="E73">
        <v>1</v>
      </c>
      <c r="F73">
        <v>2</v>
      </c>
      <c r="G73" t="b">
        <v>0</v>
      </c>
      <c r="H73">
        <v>2</v>
      </c>
      <c r="I73">
        <v>1</v>
      </c>
      <c r="J73">
        <v>0.14000000000000001</v>
      </c>
    </row>
    <row r="74" spans="1:10" x14ac:dyDescent="0.25">
      <c r="A74">
        <v>73</v>
      </c>
      <c r="B74" s="3">
        <v>40547</v>
      </c>
      <c r="C74">
        <v>1</v>
      </c>
      <c r="D74">
        <v>0</v>
      </c>
      <c r="E74">
        <v>1</v>
      </c>
      <c r="F74">
        <v>4</v>
      </c>
      <c r="G74" t="b">
        <v>0</v>
      </c>
      <c r="H74">
        <v>2</v>
      </c>
      <c r="I74">
        <v>1</v>
      </c>
      <c r="J74">
        <v>0.14000000000000001</v>
      </c>
    </row>
    <row r="75" spans="1:10" x14ac:dyDescent="0.25">
      <c r="A75">
        <v>74</v>
      </c>
      <c r="B75" s="3">
        <v>40547</v>
      </c>
      <c r="C75">
        <v>1</v>
      </c>
      <c r="D75">
        <v>0</v>
      </c>
      <c r="E75">
        <v>1</v>
      </c>
      <c r="F75">
        <v>5</v>
      </c>
      <c r="G75" t="b">
        <v>0</v>
      </c>
      <c r="H75">
        <v>2</v>
      </c>
      <c r="I75">
        <v>1</v>
      </c>
      <c r="J75">
        <v>0.12</v>
      </c>
    </row>
    <row r="76" spans="1:10" x14ac:dyDescent="0.25">
      <c r="A76">
        <v>75</v>
      </c>
      <c r="B76" s="3">
        <v>40547</v>
      </c>
      <c r="C76">
        <v>1</v>
      </c>
      <c r="D76">
        <v>0</v>
      </c>
      <c r="E76">
        <v>1</v>
      </c>
      <c r="F76">
        <v>6</v>
      </c>
      <c r="G76" t="b">
        <v>0</v>
      </c>
      <c r="H76">
        <v>2</v>
      </c>
      <c r="I76">
        <v>1</v>
      </c>
      <c r="J76">
        <v>0.12</v>
      </c>
    </row>
    <row r="77" spans="1:10" x14ac:dyDescent="0.25">
      <c r="A77">
        <v>76</v>
      </c>
      <c r="B77" s="3">
        <v>40547</v>
      </c>
      <c r="C77">
        <v>1</v>
      </c>
      <c r="D77">
        <v>0</v>
      </c>
      <c r="E77">
        <v>1</v>
      </c>
      <c r="F77">
        <v>7</v>
      </c>
      <c r="G77" t="b">
        <v>0</v>
      </c>
      <c r="H77">
        <v>2</v>
      </c>
      <c r="I77">
        <v>1</v>
      </c>
      <c r="J77">
        <v>0.12</v>
      </c>
    </row>
    <row r="78" spans="1:10" x14ac:dyDescent="0.25">
      <c r="A78">
        <v>77</v>
      </c>
      <c r="B78" s="3">
        <v>40547</v>
      </c>
      <c r="C78">
        <v>1</v>
      </c>
      <c r="D78">
        <v>0</v>
      </c>
      <c r="E78">
        <v>1</v>
      </c>
      <c r="F78">
        <v>8</v>
      </c>
      <c r="G78" t="b">
        <v>0</v>
      </c>
      <c r="H78">
        <v>2</v>
      </c>
      <c r="I78">
        <v>1</v>
      </c>
      <c r="J78">
        <v>0.14000000000000001</v>
      </c>
    </row>
    <row r="79" spans="1:10" x14ac:dyDescent="0.25">
      <c r="A79">
        <v>78</v>
      </c>
      <c r="B79" s="3">
        <v>40547</v>
      </c>
      <c r="C79">
        <v>1</v>
      </c>
      <c r="D79">
        <v>0</v>
      </c>
      <c r="E79">
        <v>1</v>
      </c>
      <c r="F79">
        <v>9</v>
      </c>
      <c r="G79" t="b">
        <v>0</v>
      </c>
      <c r="H79">
        <v>2</v>
      </c>
      <c r="I79">
        <v>1</v>
      </c>
      <c r="J79">
        <v>0.16</v>
      </c>
    </row>
    <row r="80" spans="1:10" x14ac:dyDescent="0.25">
      <c r="A80">
        <v>79</v>
      </c>
      <c r="B80" s="3">
        <v>40547</v>
      </c>
      <c r="C80">
        <v>1</v>
      </c>
      <c r="D80">
        <v>0</v>
      </c>
      <c r="E80">
        <v>1</v>
      </c>
      <c r="F80">
        <v>10</v>
      </c>
      <c r="G80" t="b">
        <v>0</v>
      </c>
      <c r="H80">
        <v>2</v>
      </c>
      <c r="I80">
        <v>2</v>
      </c>
      <c r="J80">
        <v>0.16</v>
      </c>
    </row>
    <row r="81" spans="1:10" x14ac:dyDescent="0.25">
      <c r="A81">
        <v>80</v>
      </c>
      <c r="B81" s="3">
        <v>40547</v>
      </c>
      <c r="C81">
        <v>1</v>
      </c>
      <c r="D81">
        <v>0</v>
      </c>
      <c r="E81">
        <v>1</v>
      </c>
      <c r="F81">
        <v>11</v>
      </c>
      <c r="G81" t="b">
        <v>0</v>
      </c>
      <c r="H81">
        <v>2</v>
      </c>
      <c r="I81">
        <v>1</v>
      </c>
      <c r="J81">
        <v>0.22</v>
      </c>
    </row>
    <row r="82" spans="1:10" x14ac:dyDescent="0.25">
      <c r="A82">
        <v>81</v>
      </c>
      <c r="B82" s="3">
        <v>40547</v>
      </c>
      <c r="C82">
        <v>1</v>
      </c>
      <c r="D82">
        <v>0</v>
      </c>
      <c r="E82">
        <v>1</v>
      </c>
      <c r="F82">
        <v>12</v>
      </c>
      <c r="G82" t="b">
        <v>0</v>
      </c>
      <c r="H82">
        <v>2</v>
      </c>
      <c r="I82">
        <v>1</v>
      </c>
      <c r="J82">
        <v>0.22</v>
      </c>
    </row>
    <row r="83" spans="1:10" x14ac:dyDescent="0.25">
      <c r="A83">
        <v>82</v>
      </c>
      <c r="B83" s="3">
        <v>40547</v>
      </c>
      <c r="C83">
        <v>1</v>
      </c>
      <c r="D83">
        <v>0</v>
      </c>
      <c r="E83">
        <v>1</v>
      </c>
      <c r="F83">
        <v>13</v>
      </c>
      <c r="G83" t="b">
        <v>0</v>
      </c>
      <c r="H83">
        <v>2</v>
      </c>
      <c r="I83">
        <v>1</v>
      </c>
      <c r="J83">
        <v>0.24</v>
      </c>
    </row>
    <row r="84" spans="1:10" x14ac:dyDescent="0.25">
      <c r="A84">
        <v>83</v>
      </c>
      <c r="B84" s="3">
        <v>40547</v>
      </c>
      <c r="C84">
        <v>1</v>
      </c>
      <c r="D84">
        <v>0</v>
      </c>
      <c r="E84">
        <v>1</v>
      </c>
      <c r="F84">
        <v>14</v>
      </c>
      <c r="G84" t="b">
        <v>0</v>
      </c>
      <c r="H84">
        <v>2</v>
      </c>
      <c r="I84">
        <v>1</v>
      </c>
      <c r="J84">
        <v>0.26</v>
      </c>
    </row>
    <row r="85" spans="1:10" x14ac:dyDescent="0.25">
      <c r="A85">
        <v>84</v>
      </c>
      <c r="B85" s="3">
        <v>40547</v>
      </c>
      <c r="C85">
        <v>1</v>
      </c>
      <c r="D85">
        <v>0</v>
      </c>
      <c r="E85">
        <v>1</v>
      </c>
      <c r="F85">
        <v>15</v>
      </c>
      <c r="G85" t="b">
        <v>0</v>
      </c>
      <c r="H85">
        <v>2</v>
      </c>
      <c r="I85">
        <v>1</v>
      </c>
      <c r="J85">
        <v>0.28000000000000003</v>
      </c>
    </row>
    <row r="86" spans="1:10" x14ac:dyDescent="0.25">
      <c r="A86">
        <v>85</v>
      </c>
      <c r="B86" s="3">
        <v>40547</v>
      </c>
      <c r="C86">
        <v>1</v>
      </c>
      <c r="D86">
        <v>0</v>
      </c>
      <c r="E86">
        <v>1</v>
      </c>
      <c r="F86">
        <v>16</v>
      </c>
      <c r="G86" t="b">
        <v>0</v>
      </c>
      <c r="H86">
        <v>2</v>
      </c>
      <c r="I86">
        <v>1</v>
      </c>
      <c r="J86">
        <v>0.3</v>
      </c>
    </row>
    <row r="87" spans="1:10" x14ac:dyDescent="0.25">
      <c r="A87">
        <v>86</v>
      </c>
      <c r="B87" s="3">
        <v>40547</v>
      </c>
      <c r="C87">
        <v>1</v>
      </c>
      <c r="D87">
        <v>0</v>
      </c>
      <c r="E87">
        <v>1</v>
      </c>
      <c r="F87">
        <v>17</v>
      </c>
      <c r="G87" t="b">
        <v>0</v>
      </c>
      <c r="H87">
        <v>2</v>
      </c>
      <c r="I87">
        <v>1</v>
      </c>
      <c r="J87">
        <v>0.28000000000000003</v>
      </c>
    </row>
    <row r="88" spans="1:10" x14ac:dyDescent="0.25">
      <c r="A88">
        <v>87</v>
      </c>
      <c r="B88" s="3">
        <v>40547</v>
      </c>
      <c r="C88">
        <v>1</v>
      </c>
      <c r="D88">
        <v>0</v>
      </c>
      <c r="E88">
        <v>1</v>
      </c>
      <c r="F88">
        <v>18</v>
      </c>
      <c r="G88" t="b">
        <v>0</v>
      </c>
      <c r="H88">
        <v>2</v>
      </c>
      <c r="I88">
        <v>1</v>
      </c>
      <c r="J88">
        <v>0.26</v>
      </c>
    </row>
    <row r="89" spans="1:10" x14ac:dyDescent="0.25">
      <c r="A89">
        <v>88</v>
      </c>
      <c r="B89" s="3">
        <v>40547</v>
      </c>
      <c r="C89">
        <v>1</v>
      </c>
      <c r="D89">
        <v>0</v>
      </c>
      <c r="E89">
        <v>1</v>
      </c>
      <c r="F89">
        <v>19</v>
      </c>
      <c r="G89" t="b">
        <v>0</v>
      </c>
      <c r="H89">
        <v>2</v>
      </c>
      <c r="I89">
        <v>1</v>
      </c>
      <c r="J89">
        <v>0.24</v>
      </c>
    </row>
    <row r="90" spans="1:10" x14ac:dyDescent="0.25">
      <c r="A90">
        <v>89</v>
      </c>
      <c r="B90" s="3">
        <v>40547</v>
      </c>
      <c r="C90">
        <v>1</v>
      </c>
      <c r="D90">
        <v>0</v>
      </c>
      <c r="E90">
        <v>1</v>
      </c>
      <c r="F90">
        <v>20</v>
      </c>
      <c r="G90" t="b">
        <v>0</v>
      </c>
      <c r="H90">
        <v>2</v>
      </c>
      <c r="I90">
        <v>1</v>
      </c>
      <c r="J90">
        <v>0.24</v>
      </c>
    </row>
    <row r="91" spans="1:10" x14ac:dyDescent="0.25">
      <c r="A91">
        <v>90</v>
      </c>
      <c r="B91" s="3">
        <v>40547</v>
      </c>
      <c r="C91">
        <v>1</v>
      </c>
      <c r="D91">
        <v>0</v>
      </c>
      <c r="E91">
        <v>1</v>
      </c>
      <c r="F91">
        <v>21</v>
      </c>
      <c r="G91" t="b">
        <v>0</v>
      </c>
      <c r="H91">
        <v>2</v>
      </c>
      <c r="I91">
        <v>1</v>
      </c>
      <c r="J91">
        <v>0.22</v>
      </c>
    </row>
    <row r="92" spans="1:10" x14ac:dyDescent="0.25">
      <c r="A92">
        <v>91</v>
      </c>
      <c r="B92" s="3">
        <v>40547</v>
      </c>
      <c r="C92">
        <v>1</v>
      </c>
      <c r="D92">
        <v>0</v>
      </c>
      <c r="E92">
        <v>1</v>
      </c>
      <c r="F92">
        <v>22</v>
      </c>
      <c r="G92" t="b">
        <v>0</v>
      </c>
      <c r="H92">
        <v>2</v>
      </c>
      <c r="I92">
        <v>1</v>
      </c>
      <c r="J92">
        <v>0.22</v>
      </c>
    </row>
    <row r="93" spans="1:10" x14ac:dyDescent="0.25">
      <c r="A93">
        <v>92</v>
      </c>
      <c r="B93" s="3">
        <v>40547</v>
      </c>
      <c r="C93">
        <v>1</v>
      </c>
      <c r="D93">
        <v>0</v>
      </c>
      <c r="E93">
        <v>1</v>
      </c>
      <c r="F93">
        <v>23</v>
      </c>
      <c r="G93" t="b">
        <v>0</v>
      </c>
      <c r="H93">
        <v>2</v>
      </c>
      <c r="I93">
        <v>1</v>
      </c>
      <c r="J93">
        <v>0.2</v>
      </c>
    </row>
    <row r="94" spans="1:10" x14ac:dyDescent="0.25">
      <c r="A94">
        <v>93</v>
      </c>
      <c r="B94" s="3">
        <v>40548</v>
      </c>
      <c r="C94">
        <v>1</v>
      </c>
      <c r="D94">
        <v>0</v>
      </c>
      <c r="E94">
        <v>1</v>
      </c>
      <c r="F94">
        <v>0</v>
      </c>
      <c r="G94" t="b">
        <v>0</v>
      </c>
      <c r="H94">
        <v>3</v>
      </c>
      <c r="I94">
        <v>1</v>
      </c>
      <c r="J94">
        <v>0.2</v>
      </c>
    </row>
    <row r="95" spans="1:10" x14ac:dyDescent="0.25">
      <c r="A95">
        <v>94</v>
      </c>
      <c r="B95" s="3">
        <v>40548</v>
      </c>
      <c r="C95">
        <v>1</v>
      </c>
      <c r="D95">
        <v>0</v>
      </c>
      <c r="E95">
        <v>1</v>
      </c>
      <c r="F95">
        <v>1</v>
      </c>
      <c r="G95" t="b">
        <v>0</v>
      </c>
      <c r="H95">
        <v>3</v>
      </c>
      <c r="I95">
        <v>1</v>
      </c>
      <c r="J95">
        <v>0.16</v>
      </c>
    </row>
    <row r="96" spans="1:10" x14ac:dyDescent="0.25">
      <c r="A96">
        <v>95</v>
      </c>
      <c r="B96" s="3">
        <v>40548</v>
      </c>
      <c r="C96">
        <v>1</v>
      </c>
      <c r="D96">
        <v>0</v>
      </c>
      <c r="E96">
        <v>1</v>
      </c>
      <c r="F96">
        <v>2</v>
      </c>
      <c r="G96" t="b">
        <v>0</v>
      </c>
      <c r="H96">
        <v>3</v>
      </c>
      <c r="I96">
        <v>1</v>
      </c>
      <c r="J96">
        <v>0.16</v>
      </c>
    </row>
    <row r="97" spans="1:10" x14ac:dyDescent="0.25">
      <c r="A97">
        <v>96</v>
      </c>
      <c r="B97" s="3">
        <v>40548</v>
      </c>
      <c r="C97">
        <v>1</v>
      </c>
      <c r="D97">
        <v>0</v>
      </c>
      <c r="E97">
        <v>1</v>
      </c>
      <c r="F97">
        <v>4</v>
      </c>
      <c r="G97" t="b">
        <v>0</v>
      </c>
      <c r="H97">
        <v>3</v>
      </c>
      <c r="I97">
        <v>1</v>
      </c>
      <c r="J97">
        <v>0.24</v>
      </c>
    </row>
    <row r="98" spans="1:10" x14ac:dyDescent="0.25">
      <c r="A98">
        <v>97</v>
      </c>
      <c r="B98" s="3">
        <v>40548</v>
      </c>
      <c r="C98">
        <v>1</v>
      </c>
      <c r="D98">
        <v>0</v>
      </c>
      <c r="E98">
        <v>1</v>
      </c>
      <c r="F98">
        <v>5</v>
      </c>
      <c r="G98" t="b">
        <v>0</v>
      </c>
      <c r="H98">
        <v>3</v>
      </c>
      <c r="I98">
        <v>1</v>
      </c>
      <c r="J98">
        <v>0.22</v>
      </c>
    </row>
    <row r="99" spans="1:10" x14ac:dyDescent="0.25">
      <c r="A99">
        <v>98</v>
      </c>
      <c r="B99" s="3">
        <v>40548</v>
      </c>
      <c r="C99">
        <v>1</v>
      </c>
      <c r="D99">
        <v>0</v>
      </c>
      <c r="E99">
        <v>1</v>
      </c>
      <c r="F99">
        <v>6</v>
      </c>
      <c r="G99" t="b">
        <v>0</v>
      </c>
      <c r="H99">
        <v>3</v>
      </c>
      <c r="I99">
        <v>1</v>
      </c>
      <c r="J99">
        <v>0.2</v>
      </c>
    </row>
    <row r="100" spans="1:10" x14ac:dyDescent="0.25">
      <c r="A100">
        <v>99</v>
      </c>
      <c r="B100" s="3">
        <v>40548</v>
      </c>
      <c r="C100">
        <v>1</v>
      </c>
      <c r="D100">
        <v>0</v>
      </c>
      <c r="E100">
        <v>1</v>
      </c>
      <c r="F100">
        <v>7</v>
      </c>
      <c r="G100" t="b">
        <v>0</v>
      </c>
      <c r="H100">
        <v>3</v>
      </c>
      <c r="I100">
        <v>1</v>
      </c>
      <c r="J100">
        <v>0.18</v>
      </c>
    </row>
    <row r="101" spans="1:10" x14ac:dyDescent="0.25">
      <c r="A101">
        <v>100</v>
      </c>
      <c r="B101" s="3">
        <v>40548</v>
      </c>
      <c r="C101">
        <v>1</v>
      </c>
      <c r="D101">
        <v>0</v>
      </c>
      <c r="E101">
        <v>1</v>
      </c>
      <c r="F101">
        <v>8</v>
      </c>
      <c r="G101" t="b">
        <v>0</v>
      </c>
      <c r="H101">
        <v>3</v>
      </c>
      <c r="I101">
        <v>1</v>
      </c>
      <c r="J101">
        <v>0.2</v>
      </c>
    </row>
    <row r="102" spans="1:10" x14ac:dyDescent="0.25">
      <c r="A102">
        <v>101</v>
      </c>
      <c r="B102" s="3">
        <v>40548</v>
      </c>
      <c r="C102">
        <v>1</v>
      </c>
      <c r="D102">
        <v>0</v>
      </c>
      <c r="E102">
        <v>1</v>
      </c>
      <c r="F102">
        <v>9</v>
      </c>
      <c r="G102" t="b">
        <v>0</v>
      </c>
      <c r="H102">
        <v>3</v>
      </c>
      <c r="I102">
        <v>1</v>
      </c>
      <c r="J102">
        <v>0.22</v>
      </c>
    </row>
    <row r="103" spans="1:10" x14ac:dyDescent="0.25">
      <c r="A103">
        <v>102</v>
      </c>
      <c r="B103" s="3">
        <v>40548</v>
      </c>
      <c r="C103">
        <v>1</v>
      </c>
      <c r="D103">
        <v>0</v>
      </c>
      <c r="E103">
        <v>1</v>
      </c>
      <c r="F103">
        <v>10</v>
      </c>
      <c r="G103" t="b">
        <v>0</v>
      </c>
      <c r="H103">
        <v>3</v>
      </c>
      <c r="I103">
        <v>1</v>
      </c>
      <c r="J103">
        <v>0.22</v>
      </c>
    </row>
    <row r="104" spans="1:10" x14ac:dyDescent="0.25">
      <c r="A104">
        <v>103</v>
      </c>
      <c r="B104" s="3">
        <v>40548</v>
      </c>
      <c r="C104">
        <v>1</v>
      </c>
      <c r="D104">
        <v>0</v>
      </c>
      <c r="E104">
        <v>1</v>
      </c>
      <c r="F104">
        <v>11</v>
      </c>
      <c r="G104" t="b">
        <v>0</v>
      </c>
      <c r="H104">
        <v>3</v>
      </c>
      <c r="I104">
        <v>1</v>
      </c>
      <c r="J104">
        <v>0.26</v>
      </c>
    </row>
    <row r="105" spans="1:10" x14ac:dyDescent="0.25">
      <c r="A105">
        <v>104</v>
      </c>
      <c r="B105" s="3">
        <v>40548</v>
      </c>
      <c r="C105">
        <v>1</v>
      </c>
      <c r="D105">
        <v>0</v>
      </c>
      <c r="E105">
        <v>1</v>
      </c>
      <c r="F105">
        <v>12</v>
      </c>
      <c r="G105" t="b">
        <v>0</v>
      </c>
      <c r="H105">
        <v>3</v>
      </c>
      <c r="I105">
        <v>1</v>
      </c>
      <c r="J105">
        <v>0.26</v>
      </c>
    </row>
    <row r="106" spans="1:10" x14ac:dyDescent="0.25">
      <c r="A106">
        <v>105</v>
      </c>
      <c r="B106" s="3">
        <v>40548</v>
      </c>
      <c r="C106">
        <v>1</v>
      </c>
      <c r="D106">
        <v>0</v>
      </c>
      <c r="E106">
        <v>1</v>
      </c>
      <c r="F106">
        <v>13</v>
      </c>
      <c r="G106" t="b">
        <v>0</v>
      </c>
      <c r="H106">
        <v>3</v>
      </c>
      <c r="I106">
        <v>1</v>
      </c>
      <c r="J106">
        <v>0.28000000000000003</v>
      </c>
    </row>
    <row r="107" spans="1:10" x14ac:dyDescent="0.25">
      <c r="A107">
        <v>106</v>
      </c>
      <c r="B107" s="3">
        <v>40548</v>
      </c>
      <c r="C107">
        <v>1</v>
      </c>
      <c r="D107">
        <v>0</v>
      </c>
      <c r="E107">
        <v>1</v>
      </c>
      <c r="F107">
        <v>14</v>
      </c>
      <c r="G107" t="b">
        <v>0</v>
      </c>
      <c r="H107">
        <v>3</v>
      </c>
      <c r="I107">
        <v>1</v>
      </c>
      <c r="J107">
        <v>0.3</v>
      </c>
    </row>
    <row r="108" spans="1:10" x14ac:dyDescent="0.25">
      <c r="A108">
        <v>107</v>
      </c>
      <c r="B108" s="3">
        <v>40548</v>
      </c>
      <c r="C108">
        <v>1</v>
      </c>
      <c r="D108">
        <v>0</v>
      </c>
      <c r="E108">
        <v>1</v>
      </c>
      <c r="F108">
        <v>15</v>
      </c>
      <c r="G108" t="b">
        <v>0</v>
      </c>
      <c r="H108">
        <v>3</v>
      </c>
      <c r="I108">
        <v>1</v>
      </c>
      <c r="J108">
        <v>0.3</v>
      </c>
    </row>
    <row r="109" spans="1:10" x14ac:dyDescent="0.25">
      <c r="A109">
        <v>108</v>
      </c>
      <c r="B109" s="3">
        <v>40548</v>
      </c>
      <c r="C109">
        <v>1</v>
      </c>
      <c r="D109">
        <v>0</v>
      </c>
      <c r="E109">
        <v>1</v>
      </c>
      <c r="F109">
        <v>16</v>
      </c>
      <c r="G109" t="b">
        <v>0</v>
      </c>
      <c r="H109">
        <v>3</v>
      </c>
      <c r="I109">
        <v>1</v>
      </c>
      <c r="J109">
        <v>0.3</v>
      </c>
    </row>
    <row r="110" spans="1:10" x14ac:dyDescent="0.25">
      <c r="A110">
        <v>109</v>
      </c>
      <c r="B110" s="3">
        <v>40548</v>
      </c>
      <c r="C110">
        <v>1</v>
      </c>
      <c r="D110">
        <v>0</v>
      </c>
      <c r="E110">
        <v>1</v>
      </c>
      <c r="F110">
        <v>17</v>
      </c>
      <c r="G110" t="b">
        <v>0</v>
      </c>
      <c r="H110">
        <v>3</v>
      </c>
      <c r="I110">
        <v>1</v>
      </c>
      <c r="J110">
        <v>0.24</v>
      </c>
    </row>
    <row r="111" spans="1:10" x14ac:dyDescent="0.25">
      <c r="A111">
        <v>110</v>
      </c>
      <c r="B111" s="3">
        <v>40548</v>
      </c>
      <c r="C111">
        <v>1</v>
      </c>
      <c r="D111">
        <v>0</v>
      </c>
      <c r="E111">
        <v>1</v>
      </c>
      <c r="F111">
        <v>18</v>
      </c>
      <c r="G111" t="b">
        <v>0</v>
      </c>
      <c r="H111">
        <v>3</v>
      </c>
      <c r="I111">
        <v>1</v>
      </c>
      <c r="J111">
        <v>0.24</v>
      </c>
    </row>
    <row r="112" spans="1:10" x14ac:dyDescent="0.25">
      <c r="A112">
        <v>111</v>
      </c>
      <c r="B112" s="3">
        <v>40548</v>
      </c>
      <c r="C112">
        <v>1</v>
      </c>
      <c r="D112">
        <v>0</v>
      </c>
      <c r="E112">
        <v>1</v>
      </c>
      <c r="F112">
        <v>19</v>
      </c>
      <c r="G112" t="b">
        <v>0</v>
      </c>
      <c r="H112">
        <v>3</v>
      </c>
      <c r="I112">
        <v>1</v>
      </c>
      <c r="J112">
        <v>0.24</v>
      </c>
    </row>
    <row r="113" spans="1:10" x14ac:dyDescent="0.25">
      <c r="A113">
        <v>112</v>
      </c>
      <c r="B113" s="3">
        <v>40548</v>
      </c>
      <c r="C113">
        <v>1</v>
      </c>
      <c r="D113">
        <v>0</v>
      </c>
      <c r="E113">
        <v>1</v>
      </c>
      <c r="F113">
        <v>20</v>
      </c>
      <c r="G113" t="b">
        <v>0</v>
      </c>
      <c r="H113">
        <v>3</v>
      </c>
      <c r="I113">
        <v>1</v>
      </c>
      <c r="J113">
        <v>0.22</v>
      </c>
    </row>
    <row r="114" spans="1:10" x14ac:dyDescent="0.25">
      <c r="A114">
        <v>113</v>
      </c>
      <c r="B114" s="3">
        <v>40548</v>
      </c>
      <c r="C114">
        <v>1</v>
      </c>
      <c r="D114">
        <v>0</v>
      </c>
      <c r="E114">
        <v>1</v>
      </c>
      <c r="F114">
        <v>21</v>
      </c>
      <c r="G114" t="b">
        <v>0</v>
      </c>
      <c r="H114">
        <v>3</v>
      </c>
      <c r="I114">
        <v>1</v>
      </c>
      <c r="J114">
        <v>0.2</v>
      </c>
    </row>
    <row r="115" spans="1:10" x14ac:dyDescent="0.25">
      <c r="A115">
        <v>114</v>
      </c>
      <c r="B115" s="3">
        <v>40548</v>
      </c>
      <c r="C115">
        <v>1</v>
      </c>
      <c r="D115">
        <v>0</v>
      </c>
      <c r="E115">
        <v>1</v>
      </c>
      <c r="F115">
        <v>22</v>
      </c>
      <c r="G115" t="b">
        <v>0</v>
      </c>
      <c r="H115">
        <v>3</v>
      </c>
      <c r="I115">
        <v>1</v>
      </c>
      <c r="J115">
        <v>0.18</v>
      </c>
    </row>
    <row r="116" spans="1:10" x14ac:dyDescent="0.25">
      <c r="A116">
        <v>115</v>
      </c>
      <c r="B116" s="3">
        <v>40548</v>
      </c>
      <c r="C116">
        <v>1</v>
      </c>
      <c r="D116">
        <v>0</v>
      </c>
      <c r="E116">
        <v>1</v>
      </c>
      <c r="F116">
        <v>23</v>
      </c>
      <c r="G116" t="b">
        <v>0</v>
      </c>
      <c r="H116">
        <v>3</v>
      </c>
      <c r="I116">
        <v>1</v>
      </c>
      <c r="J116">
        <v>0.2</v>
      </c>
    </row>
    <row r="117" spans="1:10" x14ac:dyDescent="0.25">
      <c r="A117">
        <v>116</v>
      </c>
      <c r="B117" s="3">
        <v>40549</v>
      </c>
      <c r="C117">
        <v>1</v>
      </c>
      <c r="D117">
        <v>0</v>
      </c>
      <c r="E117">
        <v>1</v>
      </c>
      <c r="F117">
        <v>0</v>
      </c>
      <c r="G117" t="b">
        <v>0</v>
      </c>
      <c r="H117">
        <v>4</v>
      </c>
      <c r="I117">
        <v>1</v>
      </c>
      <c r="J117">
        <v>0.18</v>
      </c>
    </row>
    <row r="118" spans="1:10" x14ac:dyDescent="0.25">
      <c r="A118">
        <v>117</v>
      </c>
      <c r="B118" s="3">
        <v>40549</v>
      </c>
      <c r="C118">
        <v>1</v>
      </c>
      <c r="D118">
        <v>0</v>
      </c>
      <c r="E118">
        <v>1</v>
      </c>
      <c r="F118">
        <v>1</v>
      </c>
      <c r="G118" t="b">
        <v>0</v>
      </c>
      <c r="H118">
        <v>4</v>
      </c>
      <c r="I118">
        <v>1</v>
      </c>
      <c r="J118">
        <v>0.16</v>
      </c>
    </row>
    <row r="119" spans="1:10" x14ac:dyDescent="0.25">
      <c r="A119">
        <v>118</v>
      </c>
      <c r="B119" s="3">
        <v>40549</v>
      </c>
      <c r="C119">
        <v>1</v>
      </c>
      <c r="D119">
        <v>0</v>
      </c>
      <c r="E119">
        <v>1</v>
      </c>
      <c r="F119">
        <v>2</v>
      </c>
      <c r="G119" t="b">
        <v>0</v>
      </c>
      <c r="H119">
        <v>4</v>
      </c>
      <c r="I119">
        <v>1</v>
      </c>
      <c r="J119">
        <v>0.16</v>
      </c>
    </row>
    <row r="120" spans="1:10" x14ac:dyDescent="0.25">
      <c r="A120">
        <v>119</v>
      </c>
      <c r="B120" s="3">
        <v>40549</v>
      </c>
      <c r="C120">
        <v>1</v>
      </c>
      <c r="D120">
        <v>0</v>
      </c>
      <c r="E120">
        <v>1</v>
      </c>
      <c r="F120">
        <v>4</v>
      </c>
      <c r="G120" t="b">
        <v>0</v>
      </c>
      <c r="H120">
        <v>4</v>
      </c>
      <c r="I120">
        <v>2</v>
      </c>
      <c r="J120">
        <v>0.16</v>
      </c>
    </row>
    <row r="121" spans="1:10" x14ac:dyDescent="0.25">
      <c r="A121">
        <v>120</v>
      </c>
      <c r="B121" s="3">
        <v>40549</v>
      </c>
      <c r="C121">
        <v>1</v>
      </c>
      <c r="D121">
        <v>0</v>
      </c>
      <c r="E121">
        <v>1</v>
      </c>
      <c r="F121">
        <v>5</v>
      </c>
      <c r="G121" t="b">
        <v>0</v>
      </c>
      <c r="H121">
        <v>4</v>
      </c>
      <c r="I121">
        <v>2</v>
      </c>
      <c r="J121">
        <v>0.14000000000000001</v>
      </c>
    </row>
    <row r="122" spans="1:10" x14ac:dyDescent="0.25">
      <c r="A122">
        <v>121</v>
      </c>
      <c r="B122" s="3">
        <v>40549</v>
      </c>
      <c r="C122">
        <v>1</v>
      </c>
      <c r="D122">
        <v>0</v>
      </c>
      <c r="E122">
        <v>1</v>
      </c>
      <c r="F122">
        <v>6</v>
      </c>
      <c r="G122" t="b">
        <v>0</v>
      </c>
      <c r="H122">
        <v>4</v>
      </c>
      <c r="I122">
        <v>2</v>
      </c>
      <c r="J122">
        <v>0.14000000000000001</v>
      </c>
    </row>
    <row r="123" spans="1:10" x14ac:dyDescent="0.25">
      <c r="A123">
        <v>122</v>
      </c>
      <c r="B123" s="3">
        <v>40549</v>
      </c>
      <c r="C123">
        <v>1</v>
      </c>
      <c r="D123">
        <v>0</v>
      </c>
      <c r="E123">
        <v>1</v>
      </c>
      <c r="F123">
        <v>7</v>
      </c>
      <c r="G123" t="b">
        <v>0</v>
      </c>
      <c r="H123">
        <v>4</v>
      </c>
      <c r="I123">
        <v>2</v>
      </c>
      <c r="J123">
        <v>0.16</v>
      </c>
    </row>
    <row r="124" spans="1:10" x14ac:dyDescent="0.25">
      <c r="A124">
        <v>123</v>
      </c>
      <c r="B124" s="3">
        <v>40549</v>
      </c>
      <c r="C124">
        <v>1</v>
      </c>
      <c r="D124">
        <v>0</v>
      </c>
      <c r="E124">
        <v>1</v>
      </c>
      <c r="F124">
        <v>8</v>
      </c>
      <c r="G124" t="b">
        <v>0</v>
      </c>
      <c r="H124">
        <v>4</v>
      </c>
      <c r="I124">
        <v>1</v>
      </c>
      <c r="J124">
        <v>0.16</v>
      </c>
    </row>
    <row r="125" spans="1:10" x14ac:dyDescent="0.25">
      <c r="A125">
        <v>124</v>
      </c>
      <c r="B125" s="3">
        <v>40549</v>
      </c>
      <c r="C125">
        <v>1</v>
      </c>
      <c r="D125">
        <v>0</v>
      </c>
      <c r="E125">
        <v>1</v>
      </c>
      <c r="F125">
        <v>9</v>
      </c>
      <c r="G125" t="b">
        <v>0</v>
      </c>
      <c r="H125">
        <v>4</v>
      </c>
      <c r="I125">
        <v>2</v>
      </c>
      <c r="J125">
        <v>0.18</v>
      </c>
    </row>
    <row r="126" spans="1:10" x14ac:dyDescent="0.25">
      <c r="A126">
        <v>125</v>
      </c>
      <c r="B126" s="3">
        <v>40549</v>
      </c>
      <c r="C126">
        <v>1</v>
      </c>
      <c r="D126">
        <v>0</v>
      </c>
      <c r="E126">
        <v>1</v>
      </c>
      <c r="F126">
        <v>10</v>
      </c>
      <c r="G126" t="b">
        <v>0</v>
      </c>
      <c r="H126">
        <v>4</v>
      </c>
      <c r="I126">
        <v>1</v>
      </c>
      <c r="J126">
        <v>0.2</v>
      </c>
    </row>
    <row r="127" spans="1:10" x14ac:dyDescent="0.25">
      <c r="A127">
        <v>126</v>
      </c>
      <c r="B127" s="3">
        <v>40549</v>
      </c>
      <c r="C127">
        <v>1</v>
      </c>
      <c r="D127">
        <v>0</v>
      </c>
      <c r="E127">
        <v>1</v>
      </c>
      <c r="F127">
        <v>11</v>
      </c>
      <c r="G127" t="b">
        <v>0</v>
      </c>
      <c r="H127">
        <v>4</v>
      </c>
      <c r="I127">
        <v>1</v>
      </c>
      <c r="J127">
        <v>0.22</v>
      </c>
    </row>
    <row r="128" spans="1:10" x14ac:dyDescent="0.25">
      <c r="A128">
        <v>127</v>
      </c>
      <c r="B128" s="3">
        <v>40549</v>
      </c>
      <c r="C128">
        <v>1</v>
      </c>
      <c r="D128">
        <v>0</v>
      </c>
      <c r="E128">
        <v>1</v>
      </c>
      <c r="F128">
        <v>12</v>
      </c>
      <c r="G128" t="b">
        <v>0</v>
      </c>
      <c r="H128">
        <v>4</v>
      </c>
      <c r="I128">
        <v>1</v>
      </c>
      <c r="J128">
        <v>0.26</v>
      </c>
    </row>
    <row r="129" spans="1:10" x14ac:dyDescent="0.25">
      <c r="A129">
        <v>128</v>
      </c>
      <c r="B129" s="3">
        <v>40549</v>
      </c>
      <c r="C129">
        <v>1</v>
      </c>
      <c r="D129">
        <v>0</v>
      </c>
      <c r="E129">
        <v>1</v>
      </c>
      <c r="F129">
        <v>13</v>
      </c>
      <c r="G129" t="b">
        <v>0</v>
      </c>
      <c r="H129">
        <v>4</v>
      </c>
      <c r="I129">
        <v>1</v>
      </c>
      <c r="J129">
        <v>0.26</v>
      </c>
    </row>
    <row r="130" spans="1:10" x14ac:dyDescent="0.25">
      <c r="A130">
        <v>129</v>
      </c>
      <c r="B130" s="3">
        <v>40549</v>
      </c>
      <c r="C130">
        <v>1</v>
      </c>
      <c r="D130">
        <v>0</v>
      </c>
      <c r="E130">
        <v>1</v>
      </c>
      <c r="F130">
        <v>14</v>
      </c>
      <c r="G130" t="b">
        <v>0</v>
      </c>
      <c r="H130">
        <v>4</v>
      </c>
      <c r="I130">
        <v>1</v>
      </c>
      <c r="J130">
        <v>0.28000000000000003</v>
      </c>
    </row>
    <row r="131" spans="1:10" x14ac:dyDescent="0.25">
      <c r="A131">
        <v>130</v>
      </c>
      <c r="B131" s="3">
        <v>40549</v>
      </c>
      <c r="C131">
        <v>1</v>
      </c>
      <c r="D131">
        <v>0</v>
      </c>
      <c r="E131">
        <v>1</v>
      </c>
      <c r="F131">
        <v>15</v>
      </c>
      <c r="G131" t="b">
        <v>0</v>
      </c>
      <c r="H131">
        <v>4</v>
      </c>
      <c r="I131">
        <v>1</v>
      </c>
      <c r="J131">
        <v>0.28000000000000003</v>
      </c>
    </row>
    <row r="132" spans="1:10" x14ac:dyDescent="0.25">
      <c r="A132">
        <v>131</v>
      </c>
      <c r="B132" s="3">
        <v>40549</v>
      </c>
      <c r="C132">
        <v>1</v>
      </c>
      <c r="D132">
        <v>0</v>
      </c>
      <c r="E132">
        <v>1</v>
      </c>
      <c r="F132">
        <v>16</v>
      </c>
      <c r="G132" t="b">
        <v>0</v>
      </c>
      <c r="H132">
        <v>4</v>
      </c>
      <c r="I132">
        <v>1</v>
      </c>
      <c r="J132">
        <v>0.26</v>
      </c>
    </row>
    <row r="133" spans="1:10" x14ac:dyDescent="0.25">
      <c r="A133">
        <v>132</v>
      </c>
      <c r="B133" s="3">
        <v>40549</v>
      </c>
      <c r="C133">
        <v>1</v>
      </c>
      <c r="D133">
        <v>0</v>
      </c>
      <c r="E133">
        <v>1</v>
      </c>
      <c r="F133">
        <v>17</v>
      </c>
      <c r="G133" t="b">
        <v>0</v>
      </c>
      <c r="H133">
        <v>4</v>
      </c>
      <c r="I133">
        <v>1</v>
      </c>
      <c r="J133">
        <v>0.22</v>
      </c>
    </row>
    <row r="134" spans="1:10" x14ac:dyDescent="0.25">
      <c r="A134">
        <v>133</v>
      </c>
      <c r="B134" s="3">
        <v>40549</v>
      </c>
      <c r="C134">
        <v>1</v>
      </c>
      <c r="D134">
        <v>0</v>
      </c>
      <c r="E134">
        <v>1</v>
      </c>
      <c r="F134">
        <v>18</v>
      </c>
      <c r="G134" t="b">
        <v>0</v>
      </c>
      <c r="H134">
        <v>4</v>
      </c>
      <c r="I134">
        <v>1</v>
      </c>
      <c r="J134">
        <v>0.22</v>
      </c>
    </row>
    <row r="135" spans="1:10" x14ac:dyDescent="0.25">
      <c r="A135">
        <v>134</v>
      </c>
      <c r="B135" s="3">
        <v>40549</v>
      </c>
      <c r="C135">
        <v>1</v>
      </c>
      <c r="D135">
        <v>0</v>
      </c>
      <c r="E135">
        <v>1</v>
      </c>
      <c r="F135">
        <v>19</v>
      </c>
      <c r="G135" t="b">
        <v>0</v>
      </c>
      <c r="H135">
        <v>4</v>
      </c>
      <c r="I135">
        <v>1</v>
      </c>
      <c r="J135">
        <v>0.22</v>
      </c>
    </row>
    <row r="136" spans="1:10" x14ac:dyDescent="0.25">
      <c r="A136">
        <v>135</v>
      </c>
      <c r="B136" s="3">
        <v>40549</v>
      </c>
      <c r="C136">
        <v>1</v>
      </c>
      <c r="D136">
        <v>0</v>
      </c>
      <c r="E136">
        <v>1</v>
      </c>
      <c r="F136">
        <v>20</v>
      </c>
      <c r="G136" t="b">
        <v>0</v>
      </c>
      <c r="H136">
        <v>4</v>
      </c>
      <c r="I136">
        <v>1</v>
      </c>
      <c r="J136">
        <v>0.2</v>
      </c>
    </row>
    <row r="137" spans="1:10" x14ac:dyDescent="0.25">
      <c r="A137">
        <v>136</v>
      </c>
      <c r="B137" s="3">
        <v>40549</v>
      </c>
      <c r="C137">
        <v>1</v>
      </c>
      <c r="D137">
        <v>0</v>
      </c>
      <c r="E137">
        <v>1</v>
      </c>
      <c r="F137">
        <v>21</v>
      </c>
      <c r="G137" t="b">
        <v>0</v>
      </c>
      <c r="H137">
        <v>4</v>
      </c>
      <c r="I137">
        <v>2</v>
      </c>
      <c r="J137">
        <v>0.22</v>
      </c>
    </row>
    <row r="138" spans="1:10" x14ac:dyDescent="0.25">
      <c r="A138">
        <v>137</v>
      </c>
      <c r="B138" s="3">
        <v>40549</v>
      </c>
      <c r="C138">
        <v>1</v>
      </c>
      <c r="D138">
        <v>0</v>
      </c>
      <c r="E138">
        <v>1</v>
      </c>
      <c r="F138">
        <v>22</v>
      </c>
      <c r="G138" t="b">
        <v>0</v>
      </c>
      <c r="H138">
        <v>4</v>
      </c>
      <c r="I138">
        <v>2</v>
      </c>
      <c r="J138">
        <v>0.22</v>
      </c>
    </row>
    <row r="139" spans="1:10" x14ac:dyDescent="0.25">
      <c r="A139">
        <v>138</v>
      </c>
      <c r="B139" s="3">
        <v>40549</v>
      </c>
      <c r="C139">
        <v>1</v>
      </c>
      <c r="D139">
        <v>0</v>
      </c>
      <c r="E139">
        <v>1</v>
      </c>
      <c r="F139">
        <v>23</v>
      </c>
      <c r="G139" t="b">
        <v>0</v>
      </c>
      <c r="H139">
        <v>4</v>
      </c>
      <c r="I139">
        <v>2</v>
      </c>
      <c r="J139">
        <v>0.2</v>
      </c>
    </row>
    <row r="140" spans="1:10" x14ac:dyDescent="0.25">
      <c r="A140">
        <v>139</v>
      </c>
      <c r="B140" s="3">
        <v>40550</v>
      </c>
      <c r="C140">
        <v>1</v>
      </c>
      <c r="D140">
        <v>0</v>
      </c>
      <c r="E140">
        <v>1</v>
      </c>
      <c r="F140">
        <v>0</v>
      </c>
      <c r="G140" t="b">
        <v>0</v>
      </c>
      <c r="H140">
        <v>5</v>
      </c>
      <c r="I140">
        <v>2</v>
      </c>
      <c r="J140">
        <v>0.2</v>
      </c>
    </row>
    <row r="141" spans="1:10" x14ac:dyDescent="0.25">
      <c r="A141">
        <v>140</v>
      </c>
      <c r="B141" s="3">
        <v>40550</v>
      </c>
      <c r="C141">
        <v>1</v>
      </c>
      <c r="D141">
        <v>0</v>
      </c>
      <c r="E141">
        <v>1</v>
      </c>
      <c r="F141">
        <v>1</v>
      </c>
      <c r="G141" t="b">
        <v>0</v>
      </c>
      <c r="H141">
        <v>5</v>
      </c>
      <c r="I141">
        <v>2</v>
      </c>
      <c r="J141">
        <v>0.2</v>
      </c>
    </row>
    <row r="142" spans="1:10" x14ac:dyDescent="0.25">
      <c r="A142">
        <v>141</v>
      </c>
      <c r="B142" s="3">
        <v>40550</v>
      </c>
      <c r="C142">
        <v>1</v>
      </c>
      <c r="D142">
        <v>0</v>
      </c>
      <c r="E142">
        <v>1</v>
      </c>
      <c r="F142">
        <v>2</v>
      </c>
      <c r="G142" t="b">
        <v>0</v>
      </c>
      <c r="H142">
        <v>5</v>
      </c>
      <c r="I142">
        <v>2</v>
      </c>
      <c r="J142">
        <v>0.2</v>
      </c>
    </row>
    <row r="143" spans="1:10" x14ac:dyDescent="0.25">
      <c r="A143">
        <v>142</v>
      </c>
      <c r="B143" s="3">
        <v>40550</v>
      </c>
      <c r="C143">
        <v>1</v>
      </c>
      <c r="D143">
        <v>0</v>
      </c>
      <c r="E143">
        <v>1</v>
      </c>
      <c r="F143">
        <v>4</v>
      </c>
      <c r="G143" t="b">
        <v>0</v>
      </c>
      <c r="H143">
        <v>5</v>
      </c>
      <c r="I143">
        <v>2</v>
      </c>
      <c r="J143">
        <v>0.2</v>
      </c>
    </row>
    <row r="144" spans="1:10" x14ac:dyDescent="0.25">
      <c r="A144">
        <v>143</v>
      </c>
      <c r="B144" s="3">
        <v>40550</v>
      </c>
      <c r="C144">
        <v>1</v>
      </c>
      <c r="D144">
        <v>0</v>
      </c>
      <c r="E144">
        <v>1</v>
      </c>
      <c r="F144">
        <v>5</v>
      </c>
      <c r="G144" t="b">
        <v>0</v>
      </c>
      <c r="H144">
        <v>5</v>
      </c>
      <c r="I144">
        <v>3</v>
      </c>
      <c r="J144">
        <v>0.22</v>
      </c>
    </row>
    <row r="145" spans="1:10" x14ac:dyDescent="0.25">
      <c r="A145">
        <v>144</v>
      </c>
      <c r="B145" s="3">
        <v>40550</v>
      </c>
      <c r="C145">
        <v>1</v>
      </c>
      <c r="D145">
        <v>0</v>
      </c>
      <c r="E145">
        <v>1</v>
      </c>
      <c r="F145">
        <v>6</v>
      </c>
      <c r="G145" t="b">
        <v>0</v>
      </c>
      <c r="H145">
        <v>5</v>
      </c>
      <c r="I145">
        <v>2</v>
      </c>
      <c r="J145">
        <v>0.2</v>
      </c>
    </row>
    <row r="146" spans="1:10" x14ac:dyDescent="0.25">
      <c r="A146">
        <v>145</v>
      </c>
      <c r="B146" s="3">
        <v>40550</v>
      </c>
      <c r="C146">
        <v>1</v>
      </c>
      <c r="D146">
        <v>0</v>
      </c>
      <c r="E146">
        <v>1</v>
      </c>
      <c r="F146">
        <v>7</v>
      </c>
      <c r="G146" t="b">
        <v>0</v>
      </c>
      <c r="H146">
        <v>5</v>
      </c>
      <c r="I146">
        <v>1</v>
      </c>
      <c r="J146">
        <v>0.2</v>
      </c>
    </row>
    <row r="147" spans="1:10" x14ac:dyDescent="0.25">
      <c r="A147">
        <v>146</v>
      </c>
      <c r="B147" s="3">
        <v>40550</v>
      </c>
      <c r="C147">
        <v>1</v>
      </c>
      <c r="D147">
        <v>0</v>
      </c>
      <c r="E147">
        <v>1</v>
      </c>
      <c r="F147">
        <v>8</v>
      </c>
      <c r="G147" t="b">
        <v>0</v>
      </c>
      <c r="H147">
        <v>5</v>
      </c>
      <c r="I147">
        <v>1</v>
      </c>
      <c r="J147">
        <v>0.2</v>
      </c>
    </row>
    <row r="148" spans="1:10" x14ac:dyDescent="0.25">
      <c r="A148">
        <v>147</v>
      </c>
      <c r="B148" s="3">
        <v>40550</v>
      </c>
      <c r="C148">
        <v>1</v>
      </c>
      <c r="D148">
        <v>0</v>
      </c>
      <c r="E148">
        <v>1</v>
      </c>
      <c r="F148">
        <v>9</v>
      </c>
      <c r="G148" t="b">
        <v>0</v>
      </c>
      <c r="H148">
        <v>5</v>
      </c>
      <c r="I148">
        <v>1</v>
      </c>
      <c r="J148">
        <v>0.2</v>
      </c>
    </row>
    <row r="149" spans="1:10" x14ac:dyDescent="0.25">
      <c r="A149">
        <v>148</v>
      </c>
      <c r="B149" s="3">
        <v>40550</v>
      </c>
      <c r="C149">
        <v>1</v>
      </c>
      <c r="D149">
        <v>0</v>
      </c>
      <c r="E149">
        <v>1</v>
      </c>
      <c r="F149">
        <v>10</v>
      </c>
      <c r="G149" t="b">
        <v>0</v>
      </c>
      <c r="H149">
        <v>5</v>
      </c>
      <c r="I149">
        <v>1</v>
      </c>
      <c r="J149">
        <v>0.22</v>
      </c>
    </row>
    <row r="150" spans="1:10" x14ac:dyDescent="0.25">
      <c r="A150">
        <v>149</v>
      </c>
      <c r="B150" s="3">
        <v>40550</v>
      </c>
      <c r="C150">
        <v>1</v>
      </c>
      <c r="D150">
        <v>0</v>
      </c>
      <c r="E150">
        <v>1</v>
      </c>
      <c r="F150">
        <v>11</v>
      </c>
      <c r="G150" t="b">
        <v>0</v>
      </c>
      <c r="H150">
        <v>5</v>
      </c>
      <c r="I150">
        <v>2</v>
      </c>
      <c r="J150">
        <v>0.2</v>
      </c>
    </row>
    <row r="151" spans="1:10" x14ac:dyDescent="0.25">
      <c r="A151">
        <v>150</v>
      </c>
      <c r="B151" s="3">
        <v>40550</v>
      </c>
      <c r="C151">
        <v>1</v>
      </c>
      <c r="D151">
        <v>0</v>
      </c>
      <c r="E151">
        <v>1</v>
      </c>
      <c r="F151">
        <v>12</v>
      </c>
      <c r="G151" t="b">
        <v>0</v>
      </c>
      <c r="H151">
        <v>5</v>
      </c>
      <c r="I151">
        <v>2</v>
      </c>
      <c r="J151">
        <v>0.2</v>
      </c>
    </row>
    <row r="152" spans="1:10" x14ac:dyDescent="0.25">
      <c r="A152">
        <v>151</v>
      </c>
      <c r="B152" s="3">
        <v>40550</v>
      </c>
      <c r="C152">
        <v>1</v>
      </c>
      <c r="D152">
        <v>0</v>
      </c>
      <c r="E152">
        <v>1</v>
      </c>
      <c r="F152">
        <v>13</v>
      </c>
      <c r="G152" t="b">
        <v>0</v>
      </c>
      <c r="H152">
        <v>5</v>
      </c>
      <c r="I152">
        <v>2</v>
      </c>
      <c r="J152">
        <v>0.2</v>
      </c>
    </row>
    <row r="153" spans="1:10" x14ac:dyDescent="0.25">
      <c r="A153">
        <v>152</v>
      </c>
      <c r="B153" s="3">
        <v>40550</v>
      </c>
      <c r="C153">
        <v>1</v>
      </c>
      <c r="D153">
        <v>0</v>
      </c>
      <c r="E153">
        <v>1</v>
      </c>
      <c r="F153">
        <v>14</v>
      </c>
      <c r="G153" t="b">
        <v>0</v>
      </c>
      <c r="H153">
        <v>5</v>
      </c>
      <c r="I153">
        <v>2</v>
      </c>
      <c r="J153">
        <v>0.2</v>
      </c>
    </row>
    <row r="154" spans="1:10" x14ac:dyDescent="0.25">
      <c r="A154">
        <v>153</v>
      </c>
      <c r="B154" s="3">
        <v>40550</v>
      </c>
      <c r="C154">
        <v>1</v>
      </c>
      <c r="D154">
        <v>0</v>
      </c>
      <c r="E154">
        <v>1</v>
      </c>
      <c r="F154">
        <v>15</v>
      </c>
      <c r="G154" t="b">
        <v>0</v>
      </c>
      <c r="H154">
        <v>5</v>
      </c>
      <c r="I154">
        <v>2</v>
      </c>
      <c r="J154">
        <v>0.2</v>
      </c>
    </row>
    <row r="155" spans="1:10" x14ac:dyDescent="0.25">
      <c r="A155">
        <v>154</v>
      </c>
      <c r="B155" s="3">
        <v>40550</v>
      </c>
      <c r="C155">
        <v>1</v>
      </c>
      <c r="D155">
        <v>0</v>
      </c>
      <c r="E155">
        <v>1</v>
      </c>
      <c r="F155">
        <v>16</v>
      </c>
      <c r="G155" t="b">
        <v>0</v>
      </c>
      <c r="H155">
        <v>5</v>
      </c>
      <c r="I155">
        <v>2</v>
      </c>
      <c r="J155">
        <v>0.2</v>
      </c>
    </row>
    <row r="156" spans="1:10" x14ac:dyDescent="0.25">
      <c r="A156">
        <v>155</v>
      </c>
      <c r="B156" s="3">
        <v>40550</v>
      </c>
      <c r="C156">
        <v>1</v>
      </c>
      <c r="D156">
        <v>0</v>
      </c>
      <c r="E156">
        <v>1</v>
      </c>
      <c r="F156">
        <v>17</v>
      </c>
      <c r="G156" t="b">
        <v>0</v>
      </c>
      <c r="H156">
        <v>5</v>
      </c>
      <c r="I156">
        <v>2</v>
      </c>
      <c r="J156">
        <v>0.2</v>
      </c>
    </row>
    <row r="157" spans="1:10" x14ac:dyDescent="0.25">
      <c r="A157">
        <v>156</v>
      </c>
      <c r="B157" s="3">
        <v>40550</v>
      </c>
      <c r="C157">
        <v>1</v>
      </c>
      <c r="D157">
        <v>0</v>
      </c>
      <c r="E157">
        <v>1</v>
      </c>
      <c r="F157">
        <v>18</v>
      </c>
      <c r="G157" t="b">
        <v>0</v>
      </c>
      <c r="H157">
        <v>5</v>
      </c>
      <c r="I157">
        <v>1</v>
      </c>
      <c r="J157">
        <v>0.2</v>
      </c>
    </row>
    <row r="158" spans="1:10" x14ac:dyDescent="0.25">
      <c r="A158">
        <v>157</v>
      </c>
      <c r="B158" s="3">
        <v>40550</v>
      </c>
      <c r="C158">
        <v>1</v>
      </c>
      <c r="D158">
        <v>0</v>
      </c>
      <c r="E158">
        <v>1</v>
      </c>
      <c r="F158">
        <v>19</v>
      </c>
      <c r="G158" t="b">
        <v>0</v>
      </c>
      <c r="H158">
        <v>5</v>
      </c>
      <c r="I158">
        <v>1</v>
      </c>
      <c r="J158">
        <v>0.16</v>
      </c>
    </row>
    <row r="159" spans="1:10" x14ac:dyDescent="0.25">
      <c r="A159">
        <v>158</v>
      </c>
      <c r="B159" s="3">
        <v>40550</v>
      </c>
      <c r="C159">
        <v>1</v>
      </c>
      <c r="D159">
        <v>0</v>
      </c>
      <c r="E159">
        <v>1</v>
      </c>
      <c r="F159">
        <v>20</v>
      </c>
      <c r="G159" t="b">
        <v>0</v>
      </c>
      <c r="H159">
        <v>5</v>
      </c>
      <c r="I159">
        <v>1</v>
      </c>
      <c r="J159">
        <v>0.18</v>
      </c>
    </row>
    <row r="160" spans="1:10" x14ac:dyDescent="0.25">
      <c r="A160">
        <v>159</v>
      </c>
      <c r="B160" s="3">
        <v>40550</v>
      </c>
      <c r="C160">
        <v>1</v>
      </c>
      <c r="D160">
        <v>0</v>
      </c>
      <c r="E160">
        <v>1</v>
      </c>
      <c r="F160">
        <v>21</v>
      </c>
      <c r="G160" t="b">
        <v>0</v>
      </c>
      <c r="H160">
        <v>5</v>
      </c>
      <c r="I160">
        <v>1</v>
      </c>
      <c r="J160">
        <v>0.18</v>
      </c>
    </row>
    <row r="161" spans="1:10" x14ac:dyDescent="0.25">
      <c r="A161">
        <v>160</v>
      </c>
      <c r="B161" s="3">
        <v>40550</v>
      </c>
      <c r="C161">
        <v>1</v>
      </c>
      <c r="D161">
        <v>0</v>
      </c>
      <c r="E161">
        <v>1</v>
      </c>
      <c r="F161">
        <v>22</v>
      </c>
      <c r="G161" t="b">
        <v>0</v>
      </c>
      <c r="H161">
        <v>5</v>
      </c>
      <c r="I161">
        <v>2</v>
      </c>
      <c r="J161">
        <v>0.18</v>
      </c>
    </row>
    <row r="162" spans="1:10" x14ac:dyDescent="0.25">
      <c r="A162">
        <v>161</v>
      </c>
      <c r="B162" s="3">
        <v>40550</v>
      </c>
      <c r="C162">
        <v>1</v>
      </c>
      <c r="D162">
        <v>0</v>
      </c>
      <c r="E162">
        <v>1</v>
      </c>
      <c r="F162">
        <v>23</v>
      </c>
      <c r="G162" t="b">
        <v>0</v>
      </c>
      <c r="H162">
        <v>5</v>
      </c>
      <c r="I162">
        <v>2</v>
      </c>
      <c r="J162">
        <v>0.18</v>
      </c>
    </row>
    <row r="163" spans="1:10" x14ac:dyDescent="0.25">
      <c r="A163">
        <v>162</v>
      </c>
      <c r="B163" s="3">
        <v>40551</v>
      </c>
      <c r="C163">
        <v>1</v>
      </c>
      <c r="D163">
        <v>0</v>
      </c>
      <c r="E163">
        <v>1</v>
      </c>
      <c r="F163">
        <v>0</v>
      </c>
      <c r="G163" t="b">
        <v>0</v>
      </c>
      <c r="H163">
        <v>6</v>
      </c>
      <c r="I163">
        <v>2</v>
      </c>
      <c r="J163">
        <v>0.18</v>
      </c>
    </row>
    <row r="164" spans="1:10" x14ac:dyDescent="0.25">
      <c r="A164">
        <v>163</v>
      </c>
      <c r="B164" s="3">
        <v>40551</v>
      </c>
      <c r="C164">
        <v>1</v>
      </c>
      <c r="D164">
        <v>0</v>
      </c>
      <c r="E164">
        <v>1</v>
      </c>
      <c r="F164">
        <v>1</v>
      </c>
      <c r="G164" t="b">
        <v>0</v>
      </c>
      <c r="H164">
        <v>6</v>
      </c>
      <c r="I164">
        <v>2</v>
      </c>
      <c r="J164">
        <v>0.18</v>
      </c>
    </row>
    <row r="165" spans="1:10" x14ac:dyDescent="0.25">
      <c r="A165">
        <v>164</v>
      </c>
      <c r="B165" s="3">
        <v>40551</v>
      </c>
      <c r="C165">
        <v>1</v>
      </c>
      <c r="D165">
        <v>0</v>
      </c>
      <c r="E165">
        <v>1</v>
      </c>
      <c r="F165">
        <v>2</v>
      </c>
      <c r="G165" t="b">
        <v>0</v>
      </c>
      <c r="H165">
        <v>6</v>
      </c>
      <c r="I165">
        <v>2</v>
      </c>
      <c r="J165">
        <v>0.18</v>
      </c>
    </row>
    <row r="166" spans="1:10" x14ac:dyDescent="0.25">
      <c r="A166">
        <v>165</v>
      </c>
      <c r="B166" s="3">
        <v>40551</v>
      </c>
      <c r="C166">
        <v>1</v>
      </c>
      <c r="D166">
        <v>0</v>
      </c>
      <c r="E166">
        <v>1</v>
      </c>
      <c r="F166">
        <v>3</v>
      </c>
      <c r="G166" t="b">
        <v>0</v>
      </c>
      <c r="H166">
        <v>6</v>
      </c>
      <c r="I166">
        <v>3</v>
      </c>
      <c r="J166">
        <v>0.18</v>
      </c>
    </row>
    <row r="167" spans="1:10" x14ac:dyDescent="0.25">
      <c r="A167">
        <v>166</v>
      </c>
      <c r="B167" s="3">
        <v>40551</v>
      </c>
      <c r="C167">
        <v>1</v>
      </c>
      <c r="D167">
        <v>0</v>
      </c>
      <c r="E167">
        <v>1</v>
      </c>
      <c r="F167">
        <v>4</v>
      </c>
      <c r="G167" t="b">
        <v>0</v>
      </c>
      <c r="H167">
        <v>6</v>
      </c>
      <c r="I167">
        <v>3</v>
      </c>
      <c r="J167">
        <v>0.18</v>
      </c>
    </row>
    <row r="168" spans="1:10" x14ac:dyDescent="0.25">
      <c r="A168">
        <v>167</v>
      </c>
      <c r="B168" s="3">
        <v>40551</v>
      </c>
      <c r="C168">
        <v>1</v>
      </c>
      <c r="D168">
        <v>0</v>
      </c>
      <c r="E168">
        <v>1</v>
      </c>
      <c r="F168">
        <v>5</v>
      </c>
      <c r="G168" t="b">
        <v>0</v>
      </c>
      <c r="H168">
        <v>6</v>
      </c>
      <c r="I168">
        <v>2</v>
      </c>
      <c r="J168">
        <v>0.16</v>
      </c>
    </row>
    <row r="169" spans="1:10" x14ac:dyDescent="0.25">
      <c r="A169">
        <v>168</v>
      </c>
      <c r="B169" s="3">
        <v>40551</v>
      </c>
      <c r="C169">
        <v>1</v>
      </c>
      <c r="D169">
        <v>0</v>
      </c>
      <c r="E169">
        <v>1</v>
      </c>
      <c r="F169">
        <v>6</v>
      </c>
      <c r="G169" t="b">
        <v>0</v>
      </c>
      <c r="H169">
        <v>6</v>
      </c>
      <c r="I169">
        <v>2</v>
      </c>
      <c r="J169">
        <v>0.16</v>
      </c>
    </row>
    <row r="170" spans="1:10" x14ac:dyDescent="0.25">
      <c r="A170">
        <v>169</v>
      </c>
      <c r="B170" s="3">
        <v>40551</v>
      </c>
      <c r="C170">
        <v>1</v>
      </c>
      <c r="D170">
        <v>0</v>
      </c>
      <c r="E170">
        <v>1</v>
      </c>
      <c r="F170">
        <v>7</v>
      </c>
      <c r="G170" t="b">
        <v>0</v>
      </c>
      <c r="H170">
        <v>6</v>
      </c>
      <c r="I170">
        <v>2</v>
      </c>
      <c r="J170">
        <v>0.16</v>
      </c>
    </row>
    <row r="171" spans="1:10" x14ac:dyDescent="0.25">
      <c r="A171">
        <v>170</v>
      </c>
      <c r="B171" s="3">
        <v>40551</v>
      </c>
      <c r="C171">
        <v>1</v>
      </c>
      <c r="D171">
        <v>0</v>
      </c>
      <c r="E171">
        <v>1</v>
      </c>
      <c r="F171">
        <v>8</v>
      </c>
      <c r="G171" t="b">
        <v>0</v>
      </c>
      <c r="H171">
        <v>6</v>
      </c>
      <c r="I171">
        <v>3</v>
      </c>
      <c r="J171">
        <v>0.16</v>
      </c>
    </row>
    <row r="172" spans="1:10" x14ac:dyDescent="0.25">
      <c r="A172">
        <v>171</v>
      </c>
      <c r="B172" s="3">
        <v>40551</v>
      </c>
      <c r="C172">
        <v>1</v>
      </c>
      <c r="D172">
        <v>0</v>
      </c>
      <c r="E172">
        <v>1</v>
      </c>
      <c r="F172">
        <v>9</v>
      </c>
      <c r="G172" t="b">
        <v>0</v>
      </c>
      <c r="H172">
        <v>6</v>
      </c>
      <c r="I172">
        <v>3</v>
      </c>
      <c r="J172">
        <v>0.16</v>
      </c>
    </row>
    <row r="173" spans="1:10" x14ac:dyDescent="0.25">
      <c r="A173">
        <v>172</v>
      </c>
      <c r="B173" s="3">
        <v>40551</v>
      </c>
      <c r="C173">
        <v>1</v>
      </c>
      <c r="D173">
        <v>0</v>
      </c>
      <c r="E173">
        <v>1</v>
      </c>
      <c r="F173">
        <v>10</v>
      </c>
      <c r="G173" t="b">
        <v>0</v>
      </c>
      <c r="H173">
        <v>6</v>
      </c>
      <c r="I173">
        <v>2</v>
      </c>
      <c r="J173">
        <v>0.18</v>
      </c>
    </row>
    <row r="174" spans="1:10" x14ac:dyDescent="0.25">
      <c r="A174">
        <v>173</v>
      </c>
      <c r="B174" s="3">
        <v>40551</v>
      </c>
      <c r="C174">
        <v>1</v>
      </c>
      <c r="D174">
        <v>0</v>
      </c>
      <c r="E174">
        <v>1</v>
      </c>
      <c r="F174">
        <v>11</v>
      </c>
      <c r="G174" t="b">
        <v>0</v>
      </c>
      <c r="H174">
        <v>6</v>
      </c>
      <c r="I174">
        <v>2</v>
      </c>
      <c r="J174">
        <v>0.2</v>
      </c>
    </row>
    <row r="175" spans="1:10" x14ac:dyDescent="0.25">
      <c r="A175">
        <v>174</v>
      </c>
      <c r="B175" s="3">
        <v>40551</v>
      </c>
      <c r="C175">
        <v>1</v>
      </c>
      <c r="D175">
        <v>0</v>
      </c>
      <c r="E175">
        <v>1</v>
      </c>
      <c r="F175">
        <v>12</v>
      </c>
      <c r="G175" t="b">
        <v>0</v>
      </c>
      <c r="H175">
        <v>6</v>
      </c>
      <c r="I175">
        <v>2</v>
      </c>
      <c r="J175">
        <v>0.2</v>
      </c>
    </row>
    <row r="176" spans="1:10" x14ac:dyDescent="0.25">
      <c r="A176">
        <v>175</v>
      </c>
      <c r="B176" s="3">
        <v>40551</v>
      </c>
      <c r="C176">
        <v>1</v>
      </c>
      <c r="D176">
        <v>0</v>
      </c>
      <c r="E176">
        <v>1</v>
      </c>
      <c r="F176">
        <v>13</v>
      </c>
      <c r="G176" t="b">
        <v>0</v>
      </c>
      <c r="H176">
        <v>6</v>
      </c>
      <c r="I176">
        <v>1</v>
      </c>
      <c r="J176">
        <v>0.2</v>
      </c>
    </row>
    <row r="177" spans="1:10" x14ac:dyDescent="0.25">
      <c r="A177">
        <v>176</v>
      </c>
      <c r="B177" s="3">
        <v>40551</v>
      </c>
      <c r="C177">
        <v>1</v>
      </c>
      <c r="D177">
        <v>0</v>
      </c>
      <c r="E177">
        <v>1</v>
      </c>
      <c r="F177">
        <v>14</v>
      </c>
      <c r="G177" t="b">
        <v>0</v>
      </c>
      <c r="H177">
        <v>6</v>
      </c>
      <c r="I177">
        <v>1</v>
      </c>
      <c r="J177">
        <v>0.2</v>
      </c>
    </row>
    <row r="178" spans="1:10" x14ac:dyDescent="0.25">
      <c r="A178">
        <v>177</v>
      </c>
      <c r="B178" s="3">
        <v>40551</v>
      </c>
      <c r="C178">
        <v>1</v>
      </c>
      <c r="D178">
        <v>0</v>
      </c>
      <c r="E178">
        <v>1</v>
      </c>
      <c r="F178">
        <v>15</v>
      </c>
      <c r="G178" t="b">
        <v>0</v>
      </c>
      <c r="H178">
        <v>6</v>
      </c>
      <c r="I178">
        <v>1</v>
      </c>
      <c r="J178">
        <v>0.2</v>
      </c>
    </row>
    <row r="179" spans="1:10" x14ac:dyDescent="0.25">
      <c r="A179">
        <v>178</v>
      </c>
      <c r="B179" s="3">
        <v>40551</v>
      </c>
      <c r="C179">
        <v>1</v>
      </c>
      <c r="D179">
        <v>0</v>
      </c>
      <c r="E179">
        <v>1</v>
      </c>
      <c r="F179">
        <v>16</v>
      </c>
      <c r="G179" t="b">
        <v>0</v>
      </c>
      <c r="H179">
        <v>6</v>
      </c>
      <c r="I179">
        <v>1</v>
      </c>
      <c r="J179">
        <v>0.18</v>
      </c>
    </row>
    <row r="180" spans="1:10" x14ac:dyDescent="0.25">
      <c r="A180">
        <v>179</v>
      </c>
      <c r="B180" s="3">
        <v>40551</v>
      </c>
      <c r="C180">
        <v>1</v>
      </c>
      <c r="D180">
        <v>0</v>
      </c>
      <c r="E180">
        <v>1</v>
      </c>
      <c r="F180">
        <v>17</v>
      </c>
      <c r="G180" t="b">
        <v>0</v>
      </c>
      <c r="H180">
        <v>6</v>
      </c>
      <c r="I180">
        <v>1</v>
      </c>
      <c r="J180">
        <v>0.16</v>
      </c>
    </row>
    <row r="181" spans="1:10" x14ac:dyDescent="0.25">
      <c r="A181">
        <v>180</v>
      </c>
      <c r="B181" s="3">
        <v>40551</v>
      </c>
      <c r="C181">
        <v>1</v>
      </c>
      <c r="D181">
        <v>0</v>
      </c>
      <c r="E181">
        <v>1</v>
      </c>
      <c r="F181">
        <v>18</v>
      </c>
      <c r="G181" t="b">
        <v>0</v>
      </c>
      <c r="H181">
        <v>6</v>
      </c>
      <c r="I181">
        <v>1</v>
      </c>
      <c r="J181">
        <v>0.14000000000000001</v>
      </c>
    </row>
    <row r="182" spans="1:10" x14ac:dyDescent="0.25">
      <c r="A182">
        <v>181</v>
      </c>
      <c r="B182" s="3">
        <v>40551</v>
      </c>
      <c r="C182">
        <v>1</v>
      </c>
      <c r="D182">
        <v>0</v>
      </c>
      <c r="E182">
        <v>1</v>
      </c>
      <c r="F182">
        <v>19</v>
      </c>
      <c r="G182" t="b">
        <v>0</v>
      </c>
      <c r="H182">
        <v>6</v>
      </c>
      <c r="I182">
        <v>1</v>
      </c>
      <c r="J182">
        <v>0.14000000000000001</v>
      </c>
    </row>
    <row r="183" spans="1:10" x14ac:dyDescent="0.25">
      <c r="A183">
        <v>182</v>
      </c>
      <c r="B183" s="3">
        <v>40551</v>
      </c>
      <c r="C183">
        <v>1</v>
      </c>
      <c r="D183">
        <v>0</v>
      </c>
      <c r="E183">
        <v>1</v>
      </c>
      <c r="F183">
        <v>20</v>
      </c>
      <c r="G183" t="b">
        <v>0</v>
      </c>
      <c r="H183">
        <v>6</v>
      </c>
      <c r="I183">
        <v>1</v>
      </c>
      <c r="J183">
        <v>0.12</v>
      </c>
    </row>
    <row r="184" spans="1:10" x14ac:dyDescent="0.25">
      <c r="A184">
        <v>183</v>
      </c>
      <c r="B184" s="3">
        <v>40551</v>
      </c>
      <c r="C184">
        <v>1</v>
      </c>
      <c r="D184">
        <v>0</v>
      </c>
      <c r="E184">
        <v>1</v>
      </c>
      <c r="F184">
        <v>21</v>
      </c>
      <c r="G184" t="b">
        <v>0</v>
      </c>
      <c r="H184">
        <v>6</v>
      </c>
      <c r="I184">
        <v>1</v>
      </c>
      <c r="J184">
        <v>0.12</v>
      </c>
    </row>
    <row r="185" spans="1:10" x14ac:dyDescent="0.25">
      <c r="A185">
        <v>184</v>
      </c>
      <c r="B185" s="3">
        <v>40551</v>
      </c>
      <c r="C185">
        <v>1</v>
      </c>
      <c r="D185">
        <v>0</v>
      </c>
      <c r="E185">
        <v>1</v>
      </c>
      <c r="F185">
        <v>22</v>
      </c>
      <c r="G185" t="b">
        <v>0</v>
      </c>
      <c r="H185">
        <v>6</v>
      </c>
      <c r="I185">
        <v>1</v>
      </c>
      <c r="J185">
        <v>0.12</v>
      </c>
    </row>
    <row r="186" spans="1:10" x14ac:dyDescent="0.25">
      <c r="A186">
        <v>185</v>
      </c>
      <c r="B186" s="3">
        <v>40551</v>
      </c>
      <c r="C186">
        <v>1</v>
      </c>
      <c r="D186">
        <v>0</v>
      </c>
      <c r="E186">
        <v>1</v>
      </c>
      <c r="F186">
        <v>23</v>
      </c>
      <c r="G186" t="b">
        <v>0</v>
      </c>
      <c r="H186">
        <v>6</v>
      </c>
      <c r="I186">
        <v>1</v>
      </c>
      <c r="J186">
        <v>0.1</v>
      </c>
    </row>
    <row r="187" spans="1:10" x14ac:dyDescent="0.25">
      <c r="A187">
        <v>186</v>
      </c>
      <c r="B187" s="3">
        <v>40552</v>
      </c>
      <c r="C187">
        <v>1</v>
      </c>
      <c r="D187">
        <v>0</v>
      </c>
      <c r="E187">
        <v>1</v>
      </c>
      <c r="F187">
        <v>0</v>
      </c>
      <c r="G187" t="b">
        <v>0</v>
      </c>
      <c r="H187">
        <v>0</v>
      </c>
      <c r="I187">
        <v>1</v>
      </c>
      <c r="J187">
        <v>0.1</v>
      </c>
    </row>
    <row r="188" spans="1:10" x14ac:dyDescent="0.25">
      <c r="A188">
        <v>187</v>
      </c>
      <c r="B188" s="3">
        <v>40552</v>
      </c>
      <c r="C188">
        <v>1</v>
      </c>
      <c r="D188">
        <v>0</v>
      </c>
      <c r="E188">
        <v>1</v>
      </c>
      <c r="F188">
        <v>1</v>
      </c>
      <c r="G188" t="b">
        <v>0</v>
      </c>
      <c r="H188">
        <v>0</v>
      </c>
      <c r="I188">
        <v>1</v>
      </c>
      <c r="J188">
        <v>0.1</v>
      </c>
    </row>
    <row r="189" spans="1:10" x14ac:dyDescent="0.25">
      <c r="A189">
        <v>188</v>
      </c>
      <c r="B189" s="3">
        <v>40552</v>
      </c>
      <c r="C189">
        <v>1</v>
      </c>
      <c r="D189">
        <v>0</v>
      </c>
      <c r="E189">
        <v>1</v>
      </c>
      <c r="F189">
        <v>2</v>
      </c>
      <c r="G189" t="b">
        <v>0</v>
      </c>
      <c r="H189">
        <v>0</v>
      </c>
      <c r="I189">
        <v>1</v>
      </c>
      <c r="J189">
        <v>0.1</v>
      </c>
    </row>
    <row r="190" spans="1:10" x14ac:dyDescent="0.25">
      <c r="A190">
        <v>189</v>
      </c>
      <c r="B190" s="3">
        <v>40552</v>
      </c>
      <c r="C190">
        <v>1</v>
      </c>
      <c r="D190">
        <v>0</v>
      </c>
      <c r="E190">
        <v>1</v>
      </c>
      <c r="F190">
        <v>3</v>
      </c>
      <c r="G190" t="b">
        <v>0</v>
      </c>
      <c r="H190">
        <v>0</v>
      </c>
      <c r="I190">
        <v>1</v>
      </c>
      <c r="J190">
        <v>0.1</v>
      </c>
    </row>
    <row r="191" spans="1:10" x14ac:dyDescent="0.25">
      <c r="A191">
        <v>190</v>
      </c>
      <c r="B191" s="3">
        <v>40552</v>
      </c>
      <c r="C191">
        <v>1</v>
      </c>
      <c r="D191">
        <v>0</v>
      </c>
      <c r="E191">
        <v>1</v>
      </c>
      <c r="F191">
        <v>4</v>
      </c>
      <c r="G191" t="b">
        <v>0</v>
      </c>
      <c r="H191">
        <v>0</v>
      </c>
      <c r="I191">
        <v>1</v>
      </c>
      <c r="J191">
        <v>0.08</v>
      </c>
    </row>
    <row r="192" spans="1:10" x14ac:dyDescent="0.25">
      <c r="A192">
        <v>191</v>
      </c>
      <c r="B192" s="3">
        <v>40552</v>
      </c>
      <c r="C192">
        <v>1</v>
      </c>
      <c r="D192">
        <v>0</v>
      </c>
      <c r="E192">
        <v>1</v>
      </c>
      <c r="F192">
        <v>5</v>
      </c>
      <c r="G192" t="b">
        <v>0</v>
      </c>
      <c r="H192">
        <v>0</v>
      </c>
      <c r="I192">
        <v>1</v>
      </c>
      <c r="J192">
        <v>0.08</v>
      </c>
    </row>
    <row r="193" spans="1:10" x14ac:dyDescent="0.25">
      <c r="A193">
        <v>192</v>
      </c>
      <c r="B193" s="3">
        <v>40552</v>
      </c>
      <c r="C193">
        <v>1</v>
      </c>
      <c r="D193">
        <v>0</v>
      </c>
      <c r="E193">
        <v>1</v>
      </c>
      <c r="F193">
        <v>6</v>
      </c>
      <c r="G193" t="b">
        <v>0</v>
      </c>
      <c r="H193">
        <v>0</v>
      </c>
      <c r="I193">
        <v>1</v>
      </c>
      <c r="J193">
        <v>0.1</v>
      </c>
    </row>
    <row r="194" spans="1:10" x14ac:dyDescent="0.25">
      <c r="A194">
        <v>193</v>
      </c>
      <c r="B194" s="3">
        <v>40552</v>
      </c>
      <c r="C194">
        <v>1</v>
      </c>
      <c r="D194">
        <v>0</v>
      </c>
      <c r="E194">
        <v>1</v>
      </c>
      <c r="F194">
        <v>7</v>
      </c>
      <c r="G194" t="b">
        <v>0</v>
      </c>
      <c r="H194">
        <v>0</v>
      </c>
      <c r="I194">
        <v>1</v>
      </c>
      <c r="J194">
        <v>0.08</v>
      </c>
    </row>
    <row r="195" spans="1:10" x14ac:dyDescent="0.25">
      <c r="A195">
        <v>194</v>
      </c>
      <c r="B195" s="3">
        <v>40552</v>
      </c>
      <c r="C195">
        <v>1</v>
      </c>
      <c r="D195">
        <v>0</v>
      </c>
      <c r="E195">
        <v>1</v>
      </c>
      <c r="F195">
        <v>8</v>
      </c>
      <c r="G195" t="b">
        <v>0</v>
      </c>
      <c r="H195">
        <v>0</v>
      </c>
      <c r="I195">
        <v>1</v>
      </c>
      <c r="J195">
        <v>0.1</v>
      </c>
    </row>
    <row r="196" spans="1:10" x14ac:dyDescent="0.25">
      <c r="A196">
        <v>195</v>
      </c>
      <c r="B196" s="3">
        <v>40552</v>
      </c>
      <c r="C196">
        <v>1</v>
      </c>
      <c r="D196">
        <v>0</v>
      </c>
      <c r="E196">
        <v>1</v>
      </c>
      <c r="F196">
        <v>9</v>
      </c>
      <c r="G196" t="b">
        <v>0</v>
      </c>
      <c r="H196">
        <v>0</v>
      </c>
      <c r="I196">
        <v>1</v>
      </c>
      <c r="J196">
        <v>0.12</v>
      </c>
    </row>
    <row r="197" spans="1:10" x14ac:dyDescent="0.25">
      <c r="A197">
        <v>196</v>
      </c>
      <c r="B197" s="3">
        <v>40552</v>
      </c>
      <c r="C197">
        <v>1</v>
      </c>
      <c r="D197">
        <v>0</v>
      </c>
      <c r="E197">
        <v>1</v>
      </c>
      <c r="F197">
        <v>10</v>
      </c>
      <c r="G197" t="b">
        <v>0</v>
      </c>
      <c r="H197">
        <v>0</v>
      </c>
      <c r="I197">
        <v>1</v>
      </c>
      <c r="J197">
        <v>0.14000000000000001</v>
      </c>
    </row>
    <row r="198" spans="1:10" x14ac:dyDescent="0.25">
      <c r="A198">
        <v>197</v>
      </c>
      <c r="B198" s="3">
        <v>40552</v>
      </c>
      <c r="C198">
        <v>1</v>
      </c>
      <c r="D198">
        <v>0</v>
      </c>
      <c r="E198">
        <v>1</v>
      </c>
      <c r="F198">
        <v>11</v>
      </c>
      <c r="G198" t="b">
        <v>0</v>
      </c>
      <c r="H198">
        <v>0</v>
      </c>
      <c r="I198">
        <v>1</v>
      </c>
      <c r="J198">
        <v>0.16</v>
      </c>
    </row>
    <row r="199" spans="1:10" x14ac:dyDescent="0.25">
      <c r="A199">
        <v>198</v>
      </c>
      <c r="B199" s="3">
        <v>40552</v>
      </c>
      <c r="C199">
        <v>1</v>
      </c>
      <c r="D199">
        <v>0</v>
      </c>
      <c r="E199">
        <v>1</v>
      </c>
      <c r="F199">
        <v>12</v>
      </c>
      <c r="G199" t="b">
        <v>0</v>
      </c>
      <c r="H199">
        <v>0</v>
      </c>
      <c r="I199">
        <v>1</v>
      </c>
      <c r="J199">
        <v>0.18</v>
      </c>
    </row>
    <row r="200" spans="1:10" x14ac:dyDescent="0.25">
      <c r="A200">
        <v>199</v>
      </c>
      <c r="B200" s="3">
        <v>40552</v>
      </c>
      <c r="C200">
        <v>1</v>
      </c>
      <c r="D200">
        <v>0</v>
      </c>
      <c r="E200">
        <v>1</v>
      </c>
      <c r="F200">
        <v>13</v>
      </c>
      <c r="G200" t="b">
        <v>0</v>
      </c>
      <c r="H200">
        <v>0</v>
      </c>
      <c r="I200">
        <v>1</v>
      </c>
      <c r="J200">
        <v>0.2</v>
      </c>
    </row>
    <row r="201" spans="1:10" x14ac:dyDescent="0.25">
      <c r="A201">
        <v>200</v>
      </c>
      <c r="B201" s="3">
        <v>40552</v>
      </c>
      <c r="C201">
        <v>1</v>
      </c>
      <c r="D201">
        <v>0</v>
      </c>
      <c r="E201">
        <v>1</v>
      </c>
      <c r="F201">
        <v>14</v>
      </c>
      <c r="G201" t="b">
        <v>0</v>
      </c>
      <c r="H201">
        <v>0</v>
      </c>
      <c r="I201">
        <v>1</v>
      </c>
      <c r="J201">
        <v>0.22</v>
      </c>
    </row>
    <row r="202" spans="1:10" x14ac:dyDescent="0.25">
      <c r="A202">
        <v>201</v>
      </c>
      <c r="B202" s="3">
        <v>40552</v>
      </c>
      <c r="C202">
        <v>1</v>
      </c>
      <c r="D202">
        <v>0</v>
      </c>
      <c r="E202">
        <v>1</v>
      </c>
      <c r="F202">
        <v>15</v>
      </c>
      <c r="G202" t="b">
        <v>0</v>
      </c>
      <c r="H202">
        <v>0</v>
      </c>
      <c r="I202">
        <v>1</v>
      </c>
      <c r="J202">
        <v>0.22</v>
      </c>
    </row>
    <row r="203" spans="1:10" x14ac:dyDescent="0.25">
      <c r="A203">
        <v>202</v>
      </c>
      <c r="B203" s="3">
        <v>40552</v>
      </c>
      <c r="C203">
        <v>1</v>
      </c>
      <c r="D203">
        <v>0</v>
      </c>
      <c r="E203">
        <v>1</v>
      </c>
      <c r="F203">
        <v>16</v>
      </c>
      <c r="G203" t="b">
        <v>0</v>
      </c>
      <c r="H203">
        <v>0</v>
      </c>
      <c r="I203">
        <v>1</v>
      </c>
      <c r="J203">
        <v>0.2</v>
      </c>
    </row>
    <row r="204" spans="1:10" x14ac:dyDescent="0.25">
      <c r="A204">
        <v>203</v>
      </c>
      <c r="B204" s="3">
        <v>40552</v>
      </c>
      <c r="C204">
        <v>1</v>
      </c>
      <c r="D204">
        <v>0</v>
      </c>
      <c r="E204">
        <v>1</v>
      </c>
      <c r="F204">
        <v>17</v>
      </c>
      <c r="G204" t="b">
        <v>0</v>
      </c>
      <c r="H204">
        <v>0</v>
      </c>
      <c r="I204">
        <v>1</v>
      </c>
      <c r="J204">
        <v>0.18</v>
      </c>
    </row>
    <row r="205" spans="1:10" x14ac:dyDescent="0.25">
      <c r="A205">
        <v>204</v>
      </c>
      <c r="B205" s="3">
        <v>40552</v>
      </c>
      <c r="C205">
        <v>1</v>
      </c>
      <c r="D205">
        <v>0</v>
      </c>
      <c r="E205">
        <v>1</v>
      </c>
      <c r="F205">
        <v>18</v>
      </c>
      <c r="G205" t="b">
        <v>0</v>
      </c>
      <c r="H205">
        <v>0</v>
      </c>
      <c r="I205">
        <v>1</v>
      </c>
      <c r="J205">
        <v>0.16</v>
      </c>
    </row>
    <row r="206" spans="1:10" x14ac:dyDescent="0.25">
      <c r="A206">
        <v>205</v>
      </c>
      <c r="B206" s="3">
        <v>40552</v>
      </c>
      <c r="C206">
        <v>1</v>
      </c>
      <c r="D206">
        <v>0</v>
      </c>
      <c r="E206">
        <v>1</v>
      </c>
      <c r="F206">
        <v>19</v>
      </c>
      <c r="G206" t="b">
        <v>0</v>
      </c>
      <c r="H206">
        <v>0</v>
      </c>
      <c r="I206">
        <v>1</v>
      </c>
      <c r="J206">
        <v>0.16</v>
      </c>
    </row>
    <row r="207" spans="1:10" x14ac:dyDescent="0.25">
      <c r="A207">
        <v>206</v>
      </c>
      <c r="B207" s="3">
        <v>40552</v>
      </c>
      <c r="C207">
        <v>1</v>
      </c>
      <c r="D207">
        <v>0</v>
      </c>
      <c r="E207">
        <v>1</v>
      </c>
      <c r="F207">
        <v>20</v>
      </c>
      <c r="G207" t="b">
        <v>0</v>
      </c>
      <c r="H207">
        <v>0</v>
      </c>
      <c r="I207">
        <v>1</v>
      </c>
      <c r="J207">
        <v>0.14000000000000001</v>
      </c>
    </row>
    <row r="208" spans="1:10" x14ac:dyDescent="0.25">
      <c r="A208">
        <v>207</v>
      </c>
      <c r="B208" s="3">
        <v>40552</v>
      </c>
      <c r="C208">
        <v>1</v>
      </c>
      <c r="D208">
        <v>0</v>
      </c>
      <c r="E208">
        <v>1</v>
      </c>
      <c r="F208">
        <v>21</v>
      </c>
      <c r="G208" t="b">
        <v>0</v>
      </c>
      <c r="H208">
        <v>0</v>
      </c>
      <c r="I208">
        <v>1</v>
      </c>
      <c r="J208">
        <v>0.14000000000000001</v>
      </c>
    </row>
    <row r="209" spans="1:10" x14ac:dyDescent="0.25">
      <c r="A209">
        <v>208</v>
      </c>
      <c r="B209" s="3">
        <v>40552</v>
      </c>
      <c r="C209">
        <v>1</v>
      </c>
      <c r="D209">
        <v>0</v>
      </c>
      <c r="E209">
        <v>1</v>
      </c>
      <c r="F209">
        <v>22</v>
      </c>
      <c r="G209" t="b">
        <v>0</v>
      </c>
      <c r="H209">
        <v>0</v>
      </c>
      <c r="I209">
        <v>1</v>
      </c>
      <c r="J209">
        <v>0.14000000000000001</v>
      </c>
    </row>
    <row r="210" spans="1:10" x14ac:dyDescent="0.25">
      <c r="A210">
        <v>209</v>
      </c>
      <c r="B210" s="3">
        <v>40552</v>
      </c>
      <c r="C210">
        <v>1</v>
      </c>
      <c r="D210">
        <v>0</v>
      </c>
      <c r="E210">
        <v>1</v>
      </c>
      <c r="F210">
        <v>23</v>
      </c>
      <c r="G210" t="b">
        <v>0</v>
      </c>
      <c r="H210">
        <v>0</v>
      </c>
      <c r="I210">
        <v>1</v>
      </c>
      <c r="J210">
        <v>0.12</v>
      </c>
    </row>
    <row r="211" spans="1:10" x14ac:dyDescent="0.25">
      <c r="A211">
        <v>210</v>
      </c>
      <c r="B211" s="3">
        <v>40553</v>
      </c>
      <c r="C211">
        <v>1</v>
      </c>
      <c r="D211">
        <v>0</v>
      </c>
      <c r="E211">
        <v>1</v>
      </c>
      <c r="F211">
        <v>0</v>
      </c>
      <c r="G211" t="b">
        <v>0</v>
      </c>
      <c r="H211">
        <v>1</v>
      </c>
      <c r="I211">
        <v>1</v>
      </c>
      <c r="J211">
        <v>0.12</v>
      </c>
    </row>
    <row r="212" spans="1:10" x14ac:dyDescent="0.25">
      <c r="A212">
        <v>211</v>
      </c>
      <c r="B212" s="3">
        <v>40553</v>
      </c>
      <c r="C212">
        <v>1</v>
      </c>
      <c r="D212">
        <v>0</v>
      </c>
      <c r="E212">
        <v>1</v>
      </c>
      <c r="F212">
        <v>1</v>
      </c>
      <c r="G212" t="b">
        <v>0</v>
      </c>
      <c r="H212">
        <v>1</v>
      </c>
      <c r="I212">
        <v>1</v>
      </c>
      <c r="J212">
        <v>0.12</v>
      </c>
    </row>
    <row r="213" spans="1:10" x14ac:dyDescent="0.25">
      <c r="A213">
        <v>212</v>
      </c>
      <c r="B213" s="3">
        <v>40553</v>
      </c>
      <c r="C213">
        <v>1</v>
      </c>
      <c r="D213">
        <v>0</v>
      </c>
      <c r="E213">
        <v>1</v>
      </c>
      <c r="F213">
        <v>2</v>
      </c>
      <c r="G213" t="b">
        <v>0</v>
      </c>
      <c r="H213">
        <v>1</v>
      </c>
      <c r="I213">
        <v>1</v>
      </c>
      <c r="J213">
        <v>0.12</v>
      </c>
    </row>
    <row r="214" spans="1:10" x14ac:dyDescent="0.25">
      <c r="A214">
        <v>213</v>
      </c>
      <c r="B214" s="3">
        <v>40553</v>
      </c>
      <c r="C214">
        <v>1</v>
      </c>
      <c r="D214">
        <v>0</v>
      </c>
      <c r="E214">
        <v>1</v>
      </c>
      <c r="F214">
        <v>3</v>
      </c>
      <c r="G214" t="b">
        <v>0</v>
      </c>
      <c r="H214">
        <v>1</v>
      </c>
      <c r="I214">
        <v>1</v>
      </c>
      <c r="J214">
        <v>0.12</v>
      </c>
    </row>
    <row r="215" spans="1:10" x14ac:dyDescent="0.25">
      <c r="A215">
        <v>214</v>
      </c>
      <c r="B215" s="3">
        <v>40553</v>
      </c>
      <c r="C215">
        <v>1</v>
      </c>
      <c r="D215">
        <v>0</v>
      </c>
      <c r="E215">
        <v>1</v>
      </c>
      <c r="F215">
        <v>4</v>
      </c>
      <c r="G215" t="b">
        <v>0</v>
      </c>
      <c r="H215">
        <v>1</v>
      </c>
      <c r="I215">
        <v>1</v>
      </c>
      <c r="J215">
        <v>0.1</v>
      </c>
    </row>
    <row r="216" spans="1:10" x14ac:dyDescent="0.25">
      <c r="A216">
        <v>215</v>
      </c>
      <c r="B216" s="3">
        <v>40553</v>
      </c>
      <c r="C216">
        <v>1</v>
      </c>
      <c r="D216">
        <v>0</v>
      </c>
      <c r="E216">
        <v>1</v>
      </c>
      <c r="F216">
        <v>5</v>
      </c>
      <c r="G216" t="b">
        <v>0</v>
      </c>
      <c r="H216">
        <v>1</v>
      </c>
      <c r="I216">
        <v>1</v>
      </c>
      <c r="J216">
        <v>0.1</v>
      </c>
    </row>
    <row r="217" spans="1:10" x14ac:dyDescent="0.25">
      <c r="A217">
        <v>216</v>
      </c>
      <c r="B217" s="3">
        <v>40553</v>
      </c>
      <c r="C217">
        <v>1</v>
      </c>
      <c r="D217">
        <v>0</v>
      </c>
      <c r="E217">
        <v>1</v>
      </c>
      <c r="F217">
        <v>6</v>
      </c>
      <c r="G217" t="b">
        <v>0</v>
      </c>
      <c r="H217">
        <v>1</v>
      </c>
      <c r="I217">
        <v>1</v>
      </c>
      <c r="J217">
        <v>0.12</v>
      </c>
    </row>
    <row r="218" spans="1:10" x14ac:dyDescent="0.25">
      <c r="A218">
        <v>217</v>
      </c>
      <c r="B218" s="3">
        <v>40553</v>
      </c>
      <c r="C218">
        <v>1</v>
      </c>
      <c r="D218">
        <v>0</v>
      </c>
      <c r="E218">
        <v>1</v>
      </c>
      <c r="F218">
        <v>7</v>
      </c>
      <c r="G218" t="b">
        <v>0</v>
      </c>
      <c r="H218">
        <v>1</v>
      </c>
      <c r="I218">
        <v>1</v>
      </c>
      <c r="J218">
        <v>0.12</v>
      </c>
    </row>
    <row r="219" spans="1:10" x14ac:dyDescent="0.25">
      <c r="A219">
        <v>218</v>
      </c>
      <c r="B219" s="3">
        <v>40553</v>
      </c>
      <c r="C219">
        <v>1</v>
      </c>
      <c r="D219">
        <v>0</v>
      </c>
      <c r="E219">
        <v>1</v>
      </c>
      <c r="F219">
        <v>8</v>
      </c>
      <c r="G219" t="b">
        <v>0</v>
      </c>
      <c r="H219">
        <v>1</v>
      </c>
      <c r="I219">
        <v>2</v>
      </c>
      <c r="J219">
        <v>0.12</v>
      </c>
    </row>
    <row r="220" spans="1:10" x14ac:dyDescent="0.25">
      <c r="A220">
        <v>219</v>
      </c>
      <c r="B220" s="3">
        <v>40553</v>
      </c>
      <c r="C220">
        <v>1</v>
      </c>
      <c r="D220">
        <v>0</v>
      </c>
      <c r="E220">
        <v>1</v>
      </c>
      <c r="F220">
        <v>9</v>
      </c>
      <c r="G220" t="b">
        <v>0</v>
      </c>
      <c r="H220">
        <v>1</v>
      </c>
      <c r="I220">
        <v>2</v>
      </c>
      <c r="J220">
        <v>0.14000000000000001</v>
      </c>
    </row>
    <row r="221" spans="1:10" x14ac:dyDescent="0.25">
      <c r="A221">
        <v>220</v>
      </c>
      <c r="B221" s="3">
        <v>40553</v>
      </c>
      <c r="C221">
        <v>1</v>
      </c>
      <c r="D221">
        <v>0</v>
      </c>
      <c r="E221">
        <v>1</v>
      </c>
      <c r="F221">
        <v>10</v>
      </c>
      <c r="G221" t="b">
        <v>0</v>
      </c>
      <c r="H221">
        <v>1</v>
      </c>
      <c r="I221">
        <v>2</v>
      </c>
      <c r="J221">
        <v>0.14000000000000001</v>
      </c>
    </row>
    <row r="222" spans="1:10" x14ac:dyDescent="0.25">
      <c r="A222">
        <v>221</v>
      </c>
      <c r="B222" s="3">
        <v>40553</v>
      </c>
      <c r="C222">
        <v>1</v>
      </c>
      <c r="D222">
        <v>0</v>
      </c>
      <c r="E222">
        <v>1</v>
      </c>
      <c r="F222">
        <v>11</v>
      </c>
      <c r="G222" t="b">
        <v>0</v>
      </c>
      <c r="H222">
        <v>1</v>
      </c>
      <c r="I222">
        <v>2</v>
      </c>
      <c r="J222">
        <v>0.16</v>
      </c>
    </row>
    <row r="223" spans="1:10" x14ac:dyDescent="0.25">
      <c r="A223">
        <v>222</v>
      </c>
      <c r="B223" s="3">
        <v>40553</v>
      </c>
      <c r="C223">
        <v>1</v>
      </c>
      <c r="D223">
        <v>0</v>
      </c>
      <c r="E223">
        <v>1</v>
      </c>
      <c r="F223">
        <v>12</v>
      </c>
      <c r="G223" t="b">
        <v>0</v>
      </c>
      <c r="H223">
        <v>1</v>
      </c>
      <c r="I223">
        <v>2</v>
      </c>
      <c r="J223">
        <v>0.2</v>
      </c>
    </row>
    <row r="224" spans="1:10" x14ac:dyDescent="0.25">
      <c r="A224">
        <v>223</v>
      </c>
      <c r="B224" s="3">
        <v>40553</v>
      </c>
      <c r="C224">
        <v>1</v>
      </c>
      <c r="D224">
        <v>0</v>
      </c>
      <c r="E224">
        <v>1</v>
      </c>
      <c r="F224">
        <v>13</v>
      </c>
      <c r="G224" t="b">
        <v>0</v>
      </c>
      <c r="H224">
        <v>1</v>
      </c>
      <c r="I224">
        <v>2</v>
      </c>
      <c r="J224">
        <v>0.2</v>
      </c>
    </row>
    <row r="225" spans="1:10" x14ac:dyDescent="0.25">
      <c r="A225">
        <v>224</v>
      </c>
      <c r="B225" s="3">
        <v>40553</v>
      </c>
      <c r="C225">
        <v>1</v>
      </c>
      <c r="D225">
        <v>0</v>
      </c>
      <c r="E225">
        <v>1</v>
      </c>
      <c r="F225">
        <v>14</v>
      </c>
      <c r="G225" t="b">
        <v>0</v>
      </c>
      <c r="H225">
        <v>1</v>
      </c>
      <c r="I225">
        <v>2</v>
      </c>
      <c r="J225">
        <v>0.2</v>
      </c>
    </row>
    <row r="226" spans="1:10" x14ac:dyDescent="0.25">
      <c r="A226">
        <v>225</v>
      </c>
      <c r="B226" s="3">
        <v>40553</v>
      </c>
      <c r="C226">
        <v>1</v>
      </c>
      <c r="D226">
        <v>0</v>
      </c>
      <c r="E226">
        <v>1</v>
      </c>
      <c r="F226">
        <v>15</v>
      </c>
      <c r="G226" t="b">
        <v>0</v>
      </c>
      <c r="H226">
        <v>1</v>
      </c>
      <c r="I226">
        <v>2</v>
      </c>
      <c r="J226">
        <v>0.2</v>
      </c>
    </row>
    <row r="227" spans="1:10" x14ac:dyDescent="0.25">
      <c r="A227">
        <v>226</v>
      </c>
      <c r="B227" s="3">
        <v>40553</v>
      </c>
      <c r="C227">
        <v>1</v>
      </c>
      <c r="D227">
        <v>0</v>
      </c>
      <c r="E227">
        <v>1</v>
      </c>
      <c r="F227">
        <v>16</v>
      </c>
      <c r="G227" t="b">
        <v>0</v>
      </c>
      <c r="H227">
        <v>1</v>
      </c>
      <c r="I227">
        <v>1</v>
      </c>
      <c r="J227">
        <v>0.2</v>
      </c>
    </row>
    <row r="228" spans="1:10" x14ac:dyDescent="0.25">
      <c r="A228">
        <v>227</v>
      </c>
      <c r="B228" s="3">
        <v>40553</v>
      </c>
      <c r="C228">
        <v>1</v>
      </c>
      <c r="D228">
        <v>0</v>
      </c>
      <c r="E228">
        <v>1</v>
      </c>
      <c r="F228">
        <v>17</v>
      </c>
      <c r="G228" t="b">
        <v>0</v>
      </c>
      <c r="H228">
        <v>1</v>
      </c>
      <c r="I228">
        <v>1</v>
      </c>
      <c r="J228">
        <v>0.2</v>
      </c>
    </row>
    <row r="229" spans="1:10" x14ac:dyDescent="0.25">
      <c r="A229">
        <v>228</v>
      </c>
      <c r="B229" s="3">
        <v>40553</v>
      </c>
      <c r="C229">
        <v>1</v>
      </c>
      <c r="D229">
        <v>0</v>
      </c>
      <c r="E229">
        <v>1</v>
      </c>
      <c r="F229">
        <v>18</v>
      </c>
      <c r="G229" t="b">
        <v>0</v>
      </c>
      <c r="H229">
        <v>1</v>
      </c>
      <c r="I229">
        <v>1</v>
      </c>
      <c r="J229">
        <v>0.2</v>
      </c>
    </row>
    <row r="230" spans="1:10" x14ac:dyDescent="0.25">
      <c r="A230">
        <v>229</v>
      </c>
      <c r="B230" s="3">
        <v>40553</v>
      </c>
      <c r="C230">
        <v>1</v>
      </c>
      <c r="D230">
        <v>0</v>
      </c>
      <c r="E230">
        <v>1</v>
      </c>
      <c r="F230">
        <v>19</v>
      </c>
      <c r="G230" t="b">
        <v>0</v>
      </c>
      <c r="H230">
        <v>1</v>
      </c>
      <c r="I230">
        <v>1</v>
      </c>
      <c r="J230">
        <v>0.16</v>
      </c>
    </row>
    <row r="231" spans="1:10" x14ac:dyDescent="0.25">
      <c r="A231">
        <v>230</v>
      </c>
      <c r="B231" s="3">
        <v>40553</v>
      </c>
      <c r="C231">
        <v>1</v>
      </c>
      <c r="D231">
        <v>0</v>
      </c>
      <c r="E231">
        <v>1</v>
      </c>
      <c r="F231">
        <v>20</v>
      </c>
      <c r="G231" t="b">
        <v>0</v>
      </c>
      <c r="H231">
        <v>1</v>
      </c>
      <c r="I231">
        <v>1</v>
      </c>
      <c r="J231">
        <v>0.16</v>
      </c>
    </row>
    <row r="232" spans="1:10" x14ac:dyDescent="0.25">
      <c r="A232">
        <v>231</v>
      </c>
      <c r="B232" s="3">
        <v>40553</v>
      </c>
      <c r="C232">
        <v>1</v>
      </c>
      <c r="D232">
        <v>0</v>
      </c>
      <c r="E232">
        <v>1</v>
      </c>
      <c r="F232">
        <v>21</v>
      </c>
      <c r="G232" t="b">
        <v>0</v>
      </c>
      <c r="H232">
        <v>1</v>
      </c>
      <c r="I232">
        <v>1</v>
      </c>
      <c r="J232">
        <v>0.14000000000000001</v>
      </c>
    </row>
    <row r="233" spans="1:10" x14ac:dyDescent="0.25">
      <c r="A233">
        <v>232</v>
      </c>
      <c r="B233" s="3">
        <v>40553</v>
      </c>
      <c r="C233">
        <v>1</v>
      </c>
      <c r="D233">
        <v>0</v>
      </c>
      <c r="E233">
        <v>1</v>
      </c>
      <c r="F233">
        <v>22</v>
      </c>
      <c r="G233" t="b">
        <v>0</v>
      </c>
      <c r="H233">
        <v>1</v>
      </c>
      <c r="I233">
        <v>1</v>
      </c>
      <c r="J233">
        <v>0.14000000000000001</v>
      </c>
    </row>
    <row r="234" spans="1:10" x14ac:dyDescent="0.25">
      <c r="A234">
        <v>233</v>
      </c>
      <c r="B234" s="3">
        <v>40553</v>
      </c>
      <c r="C234">
        <v>1</v>
      </c>
      <c r="D234">
        <v>0</v>
      </c>
      <c r="E234">
        <v>1</v>
      </c>
      <c r="F234">
        <v>23</v>
      </c>
      <c r="G234" t="b">
        <v>0</v>
      </c>
      <c r="H234">
        <v>1</v>
      </c>
      <c r="I234">
        <v>1</v>
      </c>
      <c r="J234">
        <v>0.14000000000000001</v>
      </c>
    </row>
    <row r="235" spans="1:10" x14ac:dyDescent="0.25">
      <c r="A235">
        <v>234</v>
      </c>
      <c r="B235" s="3">
        <v>40554</v>
      </c>
      <c r="C235">
        <v>1</v>
      </c>
      <c r="D235">
        <v>0</v>
      </c>
      <c r="E235">
        <v>1</v>
      </c>
      <c r="F235">
        <v>0</v>
      </c>
      <c r="G235" t="b">
        <v>0</v>
      </c>
      <c r="H235">
        <v>2</v>
      </c>
      <c r="I235">
        <v>1</v>
      </c>
      <c r="J235">
        <v>0.14000000000000001</v>
      </c>
    </row>
    <row r="236" spans="1:10" x14ac:dyDescent="0.25">
      <c r="A236">
        <v>235</v>
      </c>
      <c r="B236" s="3">
        <v>40554</v>
      </c>
      <c r="C236">
        <v>1</v>
      </c>
      <c r="D236">
        <v>0</v>
      </c>
      <c r="E236">
        <v>1</v>
      </c>
      <c r="F236">
        <v>1</v>
      </c>
      <c r="G236" t="b">
        <v>0</v>
      </c>
      <c r="H236">
        <v>2</v>
      </c>
      <c r="I236">
        <v>1</v>
      </c>
      <c r="J236">
        <v>0.14000000000000001</v>
      </c>
    </row>
    <row r="237" spans="1:10" x14ac:dyDescent="0.25">
      <c r="A237">
        <v>236</v>
      </c>
      <c r="B237" s="3">
        <v>40554</v>
      </c>
      <c r="C237">
        <v>1</v>
      </c>
      <c r="D237">
        <v>0</v>
      </c>
      <c r="E237">
        <v>1</v>
      </c>
      <c r="F237">
        <v>2</v>
      </c>
      <c r="G237" t="b">
        <v>0</v>
      </c>
      <c r="H237">
        <v>2</v>
      </c>
      <c r="I237">
        <v>2</v>
      </c>
      <c r="J237">
        <v>0.16</v>
      </c>
    </row>
    <row r="238" spans="1:10" x14ac:dyDescent="0.25">
      <c r="A238">
        <v>237</v>
      </c>
      <c r="B238" s="3">
        <v>40554</v>
      </c>
      <c r="C238">
        <v>1</v>
      </c>
      <c r="D238">
        <v>0</v>
      </c>
      <c r="E238">
        <v>1</v>
      </c>
      <c r="F238">
        <v>5</v>
      </c>
      <c r="G238" t="b">
        <v>0</v>
      </c>
      <c r="H238">
        <v>2</v>
      </c>
      <c r="I238">
        <v>2</v>
      </c>
      <c r="J238">
        <v>0.16</v>
      </c>
    </row>
    <row r="239" spans="1:10" x14ac:dyDescent="0.25">
      <c r="A239">
        <v>238</v>
      </c>
      <c r="B239" s="3">
        <v>40554</v>
      </c>
      <c r="C239">
        <v>1</v>
      </c>
      <c r="D239">
        <v>0</v>
      </c>
      <c r="E239">
        <v>1</v>
      </c>
      <c r="F239">
        <v>6</v>
      </c>
      <c r="G239" t="b">
        <v>0</v>
      </c>
      <c r="H239">
        <v>2</v>
      </c>
      <c r="I239">
        <v>2</v>
      </c>
      <c r="J239">
        <v>0.16</v>
      </c>
    </row>
    <row r="240" spans="1:10" x14ac:dyDescent="0.25">
      <c r="A240">
        <v>239</v>
      </c>
      <c r="B240" s="3">
        <v>40554</v>
      </c>
      <c r="C240">
        <v>1</v>
      </c>
      <c r="D240">
        <v>0</v>
      </c>
      <c r="E240">
        <v>1</v>
      </c>
      <c r="F240">
        <v>7</v>
      </c>
      <c r="G240" t="b">
        <v>0</v>
      </c>
      <c r="H240">
        <v>2</v>
      </c>
      <c r="I240">
        <v>2</v>
      </c>
      <c r="J240">
        <v>0.16</v>
      </c>
    </row>
    <row r="241" spans="1:10" x14ac:dyDescent="0.25">
      <c r="A241">
        <v>240</v>
      </c>
      <c r="B241" s="3">
        <v>40554</v>
      </c>
      <c r="C241">
        <v>1</v>
      </c>
      <c r="D241">
        <v>0</v>
      </c>
      <c r="E241">
        <v>1</v>
      </c>
      <c r="F241">
        <v>8</v>
      </c>
      <c r="G241" t="b">
        <v>0</v>
      </c>
      <c r="H241">
        <v>2</v>
      </c>
      <c r="I241">
        <v>2</v>
      </c>
      <c r="J241">
        <v>0.18</v>
      </c>
    </row>
    <row r="242" spans="1:10" x14ac:dyDescent="0.25">
      <c r="A242">
        <v>241</v>
      </c>
      <c r="B242" s="3">
        <v>40554</v>
      </c>
      <c r="C242">
        <v>1</v>
      </c>
      <c r="D242">
        <v>0</v>
      </c>
      <c r="E242">
        <v>1</v>
      </c>
      <c r="F242">
        <v>9</v>
      </c>
      <c r="G242" t="b">
        <v>0</v>
      </c>
      <c r="H242">
        <v>2</v>
      </c>
      <c r="I242">
        <v>2</v>
      </c>
      <c r="J242">
        <v>0.18</v>
      </c>
    </row>
    <row r="243" spans="1:10" x14ac:dyDescent="0.25">
      <c r="A243">
        <v>242</v>
      </c>
      <c r="B243" s="3">
        <v>40554</v>
      </c>
      <c r="C243">
        <v>1</v>
      </c>
      <c r="D243">
        <v>0</v>
      </c>
      <c r="E243">
        <v>1</v>
      </c>
      <c r="F243">
        <v>10</v>
      </c>
      <c r="G243" t="b">
        <v>0</v>
      </c>
      <c r="H243">
        <v>2</v>
      </c>
      <c r="I243">
        <v>2</v>
      </c>
      <c r="J243">
        <v>0.2</v>
      </c>
    </row>
    <row r="244" spans="1:10" x14ac:dyDescent="0.25">
      <c r="A244">
        <v>243</v>
      </c>
      <c r="B244" s="3">
        <v>40554</v>
      </c>
      <c r="C244">
        <v>1</v>
      </c>
      <c r="D244">
        <v>0</v>
      </c>
      <c r="E244">
        <v>1</v>
      </c>
      <c r="F244">
        <v>11</v>
      </c>
      <c r="G244" t="b">
        <v>0</v>
      </c>
      <c r="H244">
        <v>2</v>
      </c>
      <c r="I244">
        <v>2</v>
      </c>
      <c r="J244">
        <v>0.2</v>
      </c>
    </row>
    <row r="245" spans="1:10" x14ac:dyDescent="0.25">
      <c r="A245">
        <v>244</v>
      </c>
      <c r="B245" s="3">
        <v>40554</v>
      </c>
      <c r="C245">
        <v>1</v>
      </c>
      <c r="D245">
        <v>0</v>
      </c>
      <c r="E245">
        <v>1</v>
      </c>
      <c r="F245">
        <v>12</v>
      </c>
      <c r="G245" t="b">
        <v>0</v>
      </c>
      <c r="H245">
        <v>2</v>
      </c>
      <c r="I245">
        <v>2</v>
      </c>
      <c r="J245">
        <v>0.2</v>
      </c>
    </row>
    <row r="246" spans="1:10" x14ac:dyDescent="0.25">
      <c r="A246">
        <v>245</v>
      </c>
      <c r="B246" s="3">
        <v>40554</v>
      </c>
      <c r="C246">
        <v>1</v>
      </c>
      <c r="D246">
        <v>0</v>
      </c>
      <c r="E246">
        <v>1</v>
      </c>
      <c r="F246">
        <v>13</v>
      </c>
      <c r="G246" t="b">
        <v>0</v>
      </c>
      <c r="H246">
        <v>2</v>
      </c>
      <c r="I246">
        <v>2</v>
      </c>
      <c r="J246">
        <v>0.2</v>
      </c>
    </row>
    <row r="247" spans="1:10" x14ac:dyDescent="0.25">
      <c r="A247">
        <v>246</v>
      </c>
      <c r="B247" s="3">
        <v>40554</v>
      </c>
      <c r="C247">
        <v>1</v>
      </c>
      <c r="D247">
        <v>0</v>
      </c>
      <c r="E247">
        <v>1</v>
      </c>
      <c r="F247">
        <v>14</v>
      </c>
      <c r="G247" t="b">
        <v>0</v>
      </c>
      <c r="H247">
        <v>2</v>
      </c>
      <c r="I247">
        <v>2</v>
      </c>
      <c r="J247">
        <v>0.2</v>
      </c>
    </row>
    <row r="248" spans="1:10" x14ac:dyDescent="0.25">
      <c r="A248">
        <v>247</v>
      </c>
      <c r="B248" s="3">
        <v>40554</v>
      </c>
      <c r="C248">
        <v>1</v>
      </c>
      <c r="D248">
        <v>0</v>
      </c>
      <c r="E248">
        <v>1</v>
      </c>
      <c r="F248">
        <v>15</v>
      </c>
      <c r="G248" t="b">
        <v>0</v>
      </c>
      <c r="H248">
        <v>2</v>
      </c>
      <c r="I248">
        <v>2</v>
      </c>
      <c r="J248">
        <v>0.16</v>
      </c>
    </row>
    <row r="249" spans="1:10" x14ac:dyDescent="0.25">
      <c r="A249">
        <v>248</v>
      </c>
      <c r="B249" s="3">
        <v>40554</v>
      </c>
      <c r="C249">
        <v>1</v>
      </c>
      <c r="D249">
        <v>0</v>
      </c>
      <c r="E249">
        <v>1</v>
      </c>
      <c r="F249">
        <v>16</v>
      </c>
      <c r="G249" t="b">
        <v>0</v>
      </c>
      <c r="H249">
        <v>2</v>
      </c>
      <c r="I249">
        <v>2</v>
      </c>
      <c r="J249">
        <v>0.16</v>
      </c>
    </row>
    <row r="250" spans="1:10" x14ac:dyDescent="0.25">
      <c r="A250">
        <v>249</v>
      </c>
      <c r="B250" s="3">
        <v>40554</v>
      </c>
      <c r="C250">
        <v>1</v>
      </c>
      <c r="D250">
        <v>0</v>
      </c>
      <c r="E250">
        <v>1</v>
      </c>
      <c r="F250">
        <v>17</v>
      </c>
      <c r="G250" t="b">
        <v>0</v>
      </c>
      <c r="H250">
        <v>2</v>
      </c>
      <c r="I250">
        <v>2</v>
      </c>
      <c r="J250">
        <v>0.16</v>
      </c>
    </row>
    <row r="251" spans="1:10" x14ac:dyDescent="0.25">
      <c r="A251">
        <v>250</v>
      </c>
      <c r="B251" s="3">
        <v>40554</v>
      </c>
      <c r="C251">
        <v>1</v>
      </c>
      <c r="D251">
        <v>0</v>
      </c>
      <c r="E251">
        <v>1</v>
      </c>
      <c r="F251">
        <v>18</v>
      </c>
      <c r="G251" t="b">
        <v>0</v>
      </c>
      <c r="H251">
        <v>2</v>
      </c>
      <c r="I251">
        <v>3</v>
      </c>
      <c r="J251">
        <v>0.16</v>
      </c>
    </row>
    <row r="252" spans="1:10" x14ac:dyDescent="0.25">
      <c r="A252">
        <v>251</v>
      </c>
      <c r="B252" s="3">
        <v>40554</v>
      </c>
      <c r="C252">
        <v>1</v>
      </c>
      <c r="D252">
        <v>0</v>
      </c>
      <c r="E252">
        <v>1</v>
      </c>
      <c r="F252">
        <v>19</v>
      </c>
      <c r="G252" t="b">
        <v>0</v>
      </c>
      <c r="H252">
        <v>2</v>
      </c>
      <c r="I252">
        <v>3</v>
      </c>
      <c r="J252">
        <v>0.16</v>
      </c>
    </row>
    <row r="253" spans="1:10" x14ac:dyDescent="0.25">
      <c r="A253">
        <v>252</v>
      </c>
      <c r="B253" s="3">
        <v>40554</v>
      </c>
      <c r="C253">
        <v>1</v>
      </c>
      <c r="D253">
        <v>0</v>
      </c>
      <c r="E253">
        <v>1</v>
      </c>
      <c r="F253">
        <v>20</v>
      </c>
      <c r="G253" t="b">
        <v>0</v>
      </c>
      <c r="H253">
        <v>2</v>
      </c>
      <c r="I253">
        <v>3</v>
      </c>
      <c r="J253">
        <v>0.16</v>
      </c>
    </row>
    <row r="254" spans="1:10" x14ac:dyDescent="0.25">
      <c r="A254">
        <v>253</v>
      </c>
      <c r="B254" s="3">
        <v>40554</v>
      </c>
      <c r="C254">
        <v>1</v>
      </c>
      <c r="D254">
        <v>0</v>
      </c>
      <c r="E254">
        <v>1</v>
      </c>
      <c r="F254">
        <v>21</v>
      </c>
      <c r="G254" t="b">
        <v>0</v>
      </c>
      <c r="H254">
        <v>2</v>
      </c>
      <c r="I254">
        <v>3</v>
      </c>
      <c r="J254">
        <v>0.16</v>
      </c>
    </row>
    <row r="255" spans="1:10" x14ac:dyDescent="0.25">
      <c r="A255">
        <v>254</v>
      </c>
      <c r="B255" s="3">
        <v>40554</v>
      </c>
      <c r="C255">
        <v>1</v>
      </c>
      <c r="D255">
        <v>0</v>
      </c>
      <c r="E255">
        <v>1</v>
      </c>
      <c r="F255">
        <v>22</v>
      </c>
      <c r="G255" t="b">
        <v>0</v>
      </c>
      <c r="H255">
        <v>2</v>
      </c>
      <c r="I255">
        <v>3</v>
      </c>
      <c r="J255">
        <v>0.16</v>
      </c>
    </row>
    <row r="256" spans="1:10" x14ac:dyDescent="0.25">
      <c r="A256">
        <v>255</v>
      </c>
      <c r="B256" s="3">
        <v>40554</v>
      </c>
      <c r="C256">
        <v>1</v>
      </c>
      <c r="D256">
        <v>0</v>
      </c>
      <c r="E256">
        <v>1</v>
      </c>
      <c r="F256">
        <v>23</v>
      </c>
      <c r="G256" t="b">
        <v>0</v>
      </c>
      <c r="H256">
        <v>2</v>
      </c>
      <c r="I256">
        <v>3</v>
      </c>
      <c r="J256">
        <v>0.16</v>
      </c>
    </row>
    <row r="257" spans="1:10" x14ac:dyDescent="0.25">
      <c r="A257">
        <v>256</v>
      </c>
      <c r="B257" s="3">
        <v>40555</v>
      </c>
      <c r="C257">
        <v>1</v>
      </c>
      <c r="D257">
        <v>0</v>
      </c>
      <c r="E257">
        <v>1</v>
      </c>
      <c r="F257">
        <v>0</v>
      </c>
      <c r="G257" t="b">
        <v>0</v>
      </c>
      <c r="H257">
        <v>3</v>
      </c>
      <c r="I257">
        <v>2</v>
      </c>
      <c r="J257">
        <v>0.16</v>
      </c>
    </row>
    <row r="258" spans="1:10" x14ac:dyDescent="0.25">
      <c r="A258">
        <v>257</v>
      </c>
      <c r="B258" s="3">
        <v>40555</v>
      </c>
      <c r="C258">
        <v>1</v>
      </c>
      <c r="D258">
        <v>0</v>
      </c>
      <c r="E258">
        <v>1</v>
      </c>
      <c r="F258">
        <v>1</v>
      </c>
      <c r="G258" t="b">
        <v>0</v>
      </c>
      <c r="H258">
        <v>3</v>
      </c>
      <c r="I258">
        <v>2</v>
      </c>
      <c r="J258">
        <v>0.16</v>
      </c>
    </row>
    <row r="259" spans="1:10" x14ac:dyDescent="0.25">
      <c r="A259">
        <v>258</v>
      </c>
      <c r="B259" s="3">
        <v>40555</v>
      </c>
      <c r="C259">
        <v>1</v>
      </c>
      <c r="D259">
        <v>0</v>
      </c>
      <c r="E259">
        <v>1</v>
      </c>
      <c r="F259">
        <v>2</v>
      </c>
      <c r="G259" t="b">
        <v>0</v>
      </c>
      <c r="H259">
        <v>3</v>
      </c>
      <c r="I259">
        <v>1</v>
      </c>
      <c r="J259">
        <v>0.14000000000000001</v>
      </c>
    </row>
    <row r="260" spans="1:10" x14ac:dyDescent="0.25">
      <c r="A260">
        <v>259</v>
      </c>
      <c r="B260" s="3">
        <v>40555</v>
      </c>
      <c r="C260">
        <v>1</v>
      </c>
      <c r="D260">
        <v>0</v>
      </c>
      <c r="E260">
        <v>1</v>
      </c>
      <c r="F260">
        <v>5</v>
      </c>
      <c r="G260" t="b">
        <v>0</v>
      </c>
      <c r="H260">
        <v>3</v>
      </c>
      <c r="I260">
        <v>1</v>
      </c>
      <c r="J260">
        <v>0.14000000000000001</v>
      </c>
    </row>
    <row r="261" spans="1:10" x14ac:dyDescent="0.25">
      <c r="A261">
        <v>260</v>
      </c>
      <c r="B261" s="3">
        <v>40555</v>
      </c>
      <c r="C261">
        <v>1</v>
      </c>
      <c r="D261">
        <v>0</v>
      </c>
      <c r="E261">
        <v>1</v>
      </c>
      <c r="F261">
        <v>6</v>
      </c>
      <c r="G261" t="b">
        <v>0</v>
      </c>
      <c r="H261">
        <v>3</v>
      </c>
      <c r="I261">
        <v>1</v>
      </c>
      <c r="J261">
        <v>0.12</v>
      </c>
    </row>
    <row r="262" spans="1:10" x14ac:dyDescent="0.25">
      <c r="A262">
        <v>261</v>
      </c>
      <c r="B262" s="3">
        <v>40555</v>
      </c>
      <c r="C262">
        <v>1</v>
      </c>
      <c r="D262">
        <v>0</v>
      </c>
      <c r="E262">
        <v>1</v>
      </c>
      <c r="F262">
        <v>7</v>
      </c>
      <c r="G262" t="b">
        <v>0</v>
      </c>
      <c r="H262">
        <v>3</v>
      </c>
      <c r="I262">
        <v>1</v>
      </c>
      <c r="J262">
        <v>0.14000000000000001</v>
      </c>
    </row>
    <row r="263" spans="1:10" x14ac:dyDescent="0.25">
      <c r="A263">
        <v>262</v>
      </c>
      <c r="B263" s="3">
        <v>40555</v>
      </c>
      <c r="C263">
        <v>1</v>
      </c>
      <c r="D263">
        <v>0</v>
      </c>
      <c r="E263">
        <v>1</v>
      </c>
      <c r="F263">
        <v>8</v>
      </c>
      <c r="G263" t="b">
        <v>0</v>
      </c>
      <c r="H263">
        <v>3</v>
      </c>
      <c r="I263">
        <v>1</v>
      </c>
      <c r="J263">
        <v>0.16</v>
      </c>
    </row>
    <row r="264" spans="1:10" x14ac:dyDescent="0.25">
      <c r="A264">
        <v>263</v>
      </c>
      <c r="B264" s="3">
        <v>40555</v>
      </c>
      <c r="C264">
        <v>1</v>
      </c>
      <c r="D264">
        <v>0</v>
      </c>
      <c r="E264">
        <v>1</v>
      </c>
      <c r="F264">
        <v>9</v>
      </c>
      <c r="G264" t="b">
        <v>0</v>
      </c>
      <c r="H264">
        <v>3</v>
      </c>
      <c r="I264">
        <v>1</v>
      </c>
      <c r="J264">
        <v>0.16</v>
      </c>
    </row>
    <row r="265" spans="1:10" x14ac:dyDescent="0.25">
      <c r="A265">
        <v>264</v>
      </c>
      <c r="B265" s="3">
        <v>40555</v>
      </c>
      <c r="C265">
        <v>1</v>
      </c>
      <c r="D265">
        <v>0</v>
      </c>
      <c r="E265">
        <v>1</v>
      </c>
      <c r="F265">
        <v>10</v>
      </c>
      <c r="G265" t="b">
        <v>0</v>
      </c>
      <c r="H265">
        <v>3</v>
      </c>
      <c r="I265">
        <v>1</v>
      </c>
      <c r="J265">
        <v>0.18</v>
      </c>
    </row>
    <row r="266" spans="1:10" x14ac:dyDescent="0.25">
      <c r="A266">
        <v>265</v>
      </c>
      <c r="B266" s="3">
        <v>40555</v>
      </c>
      <c r="C266">
        <v>1</v>
      </c>
      <c r="D266">
        <v>0</v>
      </c>
      <c r="E266">
        <v>1</v>
      </c>
      <c r="F266">
        <v>11</v>
      </c>
      <c r="G266" t="b">
        <v>0</v>
      </c>
      <c r="H266">
        <v>3</v>
      </c>
      <c r="I266">
        <v>1</v>
      </c>
      <c r="J266">
        <v>0.2</v>
      </c>
    </row>
    <row r="267" spans="1:10" x14ac:dyDescent="0.25">
      <c r="A267">
        <v>266</v>
      </c>
      <c r="B267" s="3">
        <v>40555</v>
      </c>
      <c r="C267">
        <v>1</v>
      </c>
      <c r="D267">
        <v>0</v>
      </c>
      <c r="E267">
        <v>1</v>
      </c>
      <c r="F267">
        <v>12</v>
      </c>
      <c r="G267" t="b">
        <v>0</v>
      </c>
      <c r="H267">
        <v>3</v>
      </c>
      <c r="I267">
        <v>1</v>
      </c>
      <c r="J267">
        <v>0.2</v>
      </c>
    </row>
    <row r="268" spans="1:10" x14ac:dyDescent="0.25">
      <c r="A268">
        <v>267</v>
      </c>
      <c r="B268" s="3">
        <v>40555</v>
      </c>
      <c r="C268">
        <v>1</v>
      </c>
      <c r="D268">
        <v>0</v>
      </c>
      <c r="E268">
        <v>1</v>
      </c>
      <c r="F268">
        <v>13</v>
      </c>
      <c r="G268" t="b">
        <v>0</v>
      </c>
      <c r="H268">
        <v>3</v>
      </c>
      <c r="I268">
        <v>1</v>
      </c>
      <c r="J268">
        <v>0.22</v>
      </c>
    </row>
    <row r="269" spans="1:10" x14ac:dyDescent="0.25">
      <c r="A269">
        <v>268</v>
      </c>
      <c r="B269" s="3">
        <v>40555</v>
      </c>
      <c r="C269">
        <v>1</v>
      </c>
      <c r="D269">
        <v>0</v>
      </c>
      <c r="E269">
        <v>1</v>
      </c>
      <c r="F269">
        <v>14</v>
      </c>
      <c r="G269" t="b">
        <v>0</v>
      </c>
      <c r="H269">
        <v>3</v>
      </c>
      <c r="I269">
        <v>1</v>
      </c>
      <c r="J269">
        <v>0.2</v>
      </c>
    </row>
    <row r="270" spans="1:10" x14ac:dyDescent="0.25">
      <c r="A270">
        <v>269</v>
      </c>
      <c r="B270" s="3">
        <v>40555</v>
      </c>
      <c r="C270">
        <v>1</v>
      </c>
      <c r="D270">
        <v>0</v>
      </c>
      <c r="E270">
        <v>1</v>
      </c>
      <c r="F270">
        <v>15</v>
      </c>
      <c r="G270" t="b">
        <v>0</v>
      </c>
      <c r="H270">
        <v>3</v>
      </c>
      <c r="I270">
        <v>1</v>
      </c>
      <c r="J270">
        <v>0.2</v>
      </c>
    </row>
    <row r="271" spans="1:10" x14ac:dyDescent="0.25">
      <c r="A271">
        <v>270</v>
      </c>
      <c r="B271" s="3">
        <v>40555</v>
      </c>
      <c r="C271">
        <v>1</v>
      </c>
      <c r="D271">
        <v>0</v>
      </c>
      <c r="E271">
        <v>1</v>
      </c>
      <c r="F271">
        <v>16</v>
      </c>
      <c r="G271" t="b">
        <v>0</v>
      </c>
      <c r="H271">
        <v>3</v>
      </c>
      <c r="I271">
        <v>1</v>
      </c>
      <c r="J271">
        <v>0.22</v>
      </c>
    </row>
    <row r="272" spans="1:10" x14ac:dyDescent="0.25">
      <c r="A272">
        <v>271</v>
      </c>
      <c r="B272" s="3">
        <v>40555</v>
      </c>
      <c r="C272">
        <v>1</v>
      </c>
      <c r="D272">
        <v>0</v>
      </c>
      <c r="E272">
        <v>1</v>
      </c>
      <c r="F272">
        <v>17</v>
      </c>
      <c r="G272" t="b">
        <v>0</v>
      </c>
      <c r="H272">
        <v>3</v>
      </c>
      <c r="I272">
        <v>1</v>
      </c>
      <c r="J272">
        <v>0.2</v>
      </c>
    </row>
    <row r="273" spans="1:10" x14ac:dyDescent="0.25">
      <c r="A273">
        <v>272</v>
      </c>
      <c r="B273" s="3">
        <v>40555</v>
      </c>
      <c r="C273">
        <v>1</v>
      </c>
      <c r="D273">
        <v>0</v>
      </c>
      <c r="E273">
        <v>1</v>
      </c>
      <c r="F273">
        <v>18</v>
      </c>
      <c r="G273" t="b">
        <v>0</v>
      </c>
      <c r="H273">
        <v>3</v>
      </c>
      <c r="I273">
        <v>1</v>
      </c>
      <c r="J273">
        <v>0.2</v>
      </c>
    </row>
    <row r="274" spans="1:10" x14ac:dyDescent="0.25">
      <c r="A274">
        <v>273</v>
      </c>
      <c r="B274" s="3">
        <v>40555</v>
      </c>
      <c r="C274">
        <v>1</v>
      </c>
      <c r="D274">
        <v>0</v>
      </c>
      <c r="E274">
        <v>1</v>
      </c>
      <c r="F274">
        <v>19</v>
      </c>
      <c r="G274" t="b">
        <v>0</v>
      </c>
      <c r="H274">
        <v>3</v>
      </c>
      <c r="I274">
        <v>1</v>
      </c>
      <c r="J274">
        <v>0.18</v>
      </c>
    </row>
    <row r="275" spans="1:10" x14ac:dyDescent="0.25">
      <c r="A275">
        <v>274</v>
      </c>
      <c r="B275" s="3">
        <v>40555</v>
      </c>
      <c r="C275">
        <v>1</v>
      </c>
      <c r="D275">
        <v>0</v>
      </c>
      <c r="E275">
        <v>1</v>
      </c>
      <c r="F275">
        <v>20</v>
      </c>
      <c r="G275" t="b">
        <v>0</v>
      </c>
      <c r="H275">
        <v>3</v>
      </c>
      <c r="I275">
        <v>1</v>
      </c>
      <c r="J275">
        <v>0.16</v>
      </c>
    </row>
    <row r="276" spans="1:10" x14ac:dyDescent="0.25">
      <c r="A276">
        <v>275</v>
      </c>
      <c r="B276" s="3">
        <v>40555</v>
      </c>
      <c r="C276">
        <v>1</v>
      </c>
      <c r="D276">
        <v>0</v>
      </c>
      <c r="E276">
        <v>1</v>
      </c>
      <c r="F276">
        <v>21</v>
      </c>
      <c r="G276" t="b">
        <v>0</v>
      </c>
      <c r="H276">
        <v>3</v>
      </c>
      <c r="I276">
        <v>1</v>
      </c>
      <c r="J276">
        <v>0.16</v>
      </c>
    </row>
    <row r="277" spans="1:10" x14ac:dyDescent="0.25">
      <c r="A277">
        <v>276</v>
      </c>
      <c r="B277" s="3">
        <v>40555</v>
      </c>
      <c r="C277">
        <v>1</v>
      </c>
      <c r="D277">
        <v>0</v>
      </c>
      <c r="E277">
        <v>1</v>
      </c>
      <c r="F277">
        <v>22</v>
      </c>
      <c r="G277" t="b">
        <v>0</v>
      </c>
      <c r="H277">
        <v>3</v>
      </c>
      <c r="I277">
        <v>1</v>
      </c>
      <c r="J277">
        <v>0.16</v>
      </c>
    </row>
    <row r="278" spans="1:10" x14ac:dyDescent="0.25">
      <c r="A278">
        <v>277</v>
      </c>
      <c r="B278" s="3">
        <v>40555</v>
      </c>
      <c r="C278">
        <v>1</v>
      </c>
      <c r="D278">
        <v>0</v>
      </c>
      <c r="E278">
        <v>1</v>
      </c>
      <c r="F278">
        <v>23</v>
      </c>
      <c r="G278" t="b">
        <v>0</v>
      </c>
      <c r="H278">
        <v>3</v>
      </c>
      <c r="I278">
        <v>1</v>
      </c>
      <c r="J278">
        <v>0.14000000000000001</v>
      </c>
    </row>
    <row r="279" spans="1:10" x14ac:dyDescent="0.25">
      <c r="A279">
        <v>278</v>
      </c>
      <c r="B279" s="3">
        <v>40556</v>
      </c>
      <c r="C279">
        <v>1</v>
      </c>
      <c r="D279">
        <v>0</v>
      </c>
      <c r="E279">
        <v>1</v>
      </c>
      <c r="F279">
        <v>0</v>
      </c>
      <c r="G279" t="b">
        <v>0</v>
      </c>
      <c r="H279">
        <v>4</v>
      </c>
      <c r="I279">
        <v>1</v>
      </c>
      <c r="J279">
        <v>0.14000000000000001</v>
      </c>
    </row>
    <row r="280" spans="1:10" x14ac:dyDescent="0.25">
      <c r="A280">
        <v>279</v>
      </c>
      <c r="B280" s="3">
        <v>40556</v>
      </c>
      <c r="C280">
        <v>1</v>
      </c>
      <c r="D280">
        <v>0</v>
      </c>
      <c r="E280">
        <v>1</v>
      </c>
      <c r="F280">
        <v>1</v>
      </c>
      <c r="G280" t="b">
        <v>0</v>
      </c>
      <c r="H280">
        <v>4</v>
      </c>
      <c r="I280">
        <v>1</v>
      </c>
      <c r="J280">
        <v>0.14000000000000001</v>
      </c>
    </row>
    <row r="281" spans="1:10" x14ac:dyDescent="0.25">
      <c r="A281">
        <v>280</v>
      </c>
      <c r="B281" s="3">
        <v>40556</v>
      </c>
      <c r="C281">
        <v>1</v>
      </c>
      <c r="D281">
        <v>0</v>
      </c>
      <c r="E281">
        <v>1</v>
      </c>
      <c r="F281">
        <v>2</v>
      </c>
      <c r="G281" t="b">
        <v>0</v>
      </c>
      <c r="H281">
        <v>4</v>
      </c>
      <c r="I281">
        <v>1</v>
      </c>
      <c r="J281">
        <v>0.14000000000000001</v>
      </c>
    </row>
    <row r="282" spans="1:10" x14ac:dyDescent="0.25">
      <c r="A282">
        <v>281</v>
      </c>
      <c r="B282" s="3">
        <v>40556</v>
      </c>
      <c r="C282">
        <v>1</v>
      </c>
      <c r="D282">
        <v>0</v>
      </c>
      <c r="E282">
        <v>1</v>
      </c>
      <c r="F282">
        <v>3</v>
      </c>
      <c r="G282" t="b">
        <v>0</v>
      </c>
      <c r="H282">
        <v>4</v>
      </c>
      <c r="I282">
        <v>1</v>
      </c>
      <c r="J282">
        <v>0.14000000000000001</v>
      </c>
    </row>
    <row r="283" spans="1:10" x14ac:dyDescent="0.25">
      <c r="A283">
        <v>282</v>
      </c>
      <c r="B283" s="3">
        <v>40556</v>
      </c>
      <c r="C283">
        <v>1</v>
      </c>
      <c r="D283">
        <v>0</v>
      </c>
      <c r="E283">
        <v>1</v>
      </c>
      <c r="F283">
        <v>4</v>
      </c>
      <c r="G283" t="b">
        <v>0</v>
      </c>
      <c r="H283">
        <v>4</v>
      </c>
      <c r="I283">
        <v>1</v>
      </c>
      <c r="J283">
        <v>0.14000000000000001</v>
      </c>
    </row>
    <row r="284" spans="1:10" x14ac:dyDescent="0.25">
      <c r="A284">
        <v>283</v>
      </c>
      <c r="B284" s="3">
        <v>40556</v>
      </c>
      <c r="C284">
        <v>1</v>
      </c>
      <c r="D284">
        <v>0</v>
      </c>
      <c r="E284">
        <v>1</v>
      </c>
      <c r="F284">
        <v>5</v>
      </c>
      <c r="G284" t="b">
        <v>0</v>
      </c>
      <c r="H284">
        <v>4</v>
      </c>
      <c r="I284">
        <v>1</v>
      </c>
      <c r="J284">
        <v>0.14000000000000001</v>
      </c>
    </row>
    <row r="285" spans="1:10" x14ac:dyDescent="0.25">
      <c r="A285">
        <v>284</v>
      </c>
      <c r="B285" s="3">
        <v>40556</v>
      </c>
      <c r="C285">
        <v>1</v>
      </c>
      <c r="D285">
        <v>0</v>
      </c>
      <c r="E285">
        <v>1</v>
      </c>
      <c r="F285">
        <v>6</v>
      </c>
      <c r="G285" t="b">
        <v>0</v>
      </c>
      <c r="H285">
        <v>4</v>
      </c>
      <c r="I285">
        <v>1</v>
      </c>
      <c r="J285">
        <v>0.12</v>
      </c>
    </row>
    <row r="286" spans="1:10" x14ac:dyDescent="0.25">
      <c r="A286">
        <v>285</v>
      </c>
      <c r="B286" s="3">
        <v>40556</v>
      </c>
      <c r="C286">
        <v>1</v>
      </c>
      <c r="D286">
        <v>0</v>
      </c>
      <c r="E286">
        <v>1</v>
      </c>
      <c r="F286">
        <v>7</v>
      </c>
      <c r="G286" t="b">
        <v>0</v>
      </c>
      <c r="H286">
        <v>4</v>
      </c>
      <c r="I286">
        <v>1</v>
      </c>
      <c r="J286">
        <v>0.12</v>
      </c>
    </row>
    <row r="287" spans="1:10" x14ac:dyDescent="0.25">
      <c r="A287">
        <v>286</v>
      </c>
      <c r="B287" s="3">
        <v>40556</v>
      </c>
      <c r="C287">
        <v>1</v>
      </c>
      <c r="D287">
        <v>0</v>
      </c>
      <c r="E287">
        <v>1</v>
      </c>
      <c r="F287">
        <v>8</v>
      </c>
      <c r="G287" t="b">
        <v>0</v>
      </c>
      <c r="H287">
        <v>4</v>
      </c>
      <c r="I287">
        <v>1</v>
      </c>
      <c r="J287">
        <v>0.14000000000000001</v>
      </c>
    </row>
    <row r="288" spans="1:10" x14ac:dyDescent="0.25">
      <c r="A288">
        <v>287</v>
      </c>
      <c r="B288" s="3">
        <v>40556</v>
      </c>
      <c r="C288">
        <v>1</v>
      </c>
      <c r="D288">
        <v>0</v>
      </c>
      <c r="E288">
        <v>1</v>
      </c>
      <c r="F288">
        <v>9</v>
      </c>
      <c r="G288" t="b">
        <v>0</v>
      </c>
      <c r="H288">
        <v>4</v>
      </c>
      <c r="I288">
        <v>1</v>
      </c>
      <c r="J288">
        <v>0.14000000000000001</v>
      </c>
    </row>
    <row r="289" spans="1:10" x14ac:dyDescent="0.25">
      <c r="A289">
        <v>288</v>
      </c>
      <c r="B289" s="3">
        <v>40556</v>
      </c>
      <c r="C289">
        <v>1</v>
      </c>
      <c r="D289">
        <v>0</v>
      </c>
      <c r="E289">
        <v>1</v>
      </c>
      <c r="F289">
        <v>10</v>
      </c>
      <c r="G289" t="b">
        <v>0</v>
      </c>
      <c r="H289">
        <v>4</v>
      </c>
      <c r="I289">
        <v>2</v>
      </c>
      <c r="J289">
        <v>0.16</v>
      </c>
    </row>
    <row r="290" spans="1:10" x14ac:dyDescent="0.25">
      <c r="A290">
        <v>289</v>
      </c>
      <c r="B290" s="3">
        <v>40556</v>
      </c>
      <c r="C290">
        <v>1</v>
      </c>
      <c r="D290">
        <v>0</v>
      </c>
      <c r="E290">
        <v>1</v>
      </c>
      <c r="F290">
        <v>11</v>
      </c>
      <c r="G290" t="b">
        <v>0</v>
      </c>
      <c r="H290">
        <v>4</v>
      </c>
      <c r="I290">
        <v>2</v>
      </c>
      <c r="J290">
        <v>0.2</v>
      </c>
    </row>
    <row r="291" spans="1:10" x14ac:dyDescent="0.25">
      <c r="A291">
        <v>290</v>
      </c>
      <c r="B291" s="3">
        <v>40556</v>
      </c>
      <c r="C291">
        <v>1</v>
      </c>
      <c r="D291">
        <v>0</v>
      </c>
      <c r="E291">
        <v>1</v>
      </c>
      <c r="F291">
        <v>12</v>
      </c>
      <c r="G291" t="b">
        <v>0</v>
      </c>
      <c r="H291">
        <v>4</v>
      </c>
      <c r="I291">
        <v>1</v>
      </c>
      <c r="J291">
        <v>0.2</v>
      </c>
    </row>
    <row r="292" spans="1:10" x14ac:dyDescent="0.25">
      <c r="A292">
        <v>291</v>
      </c>
      <c r="B292" s="3">
        <v>40556</v>
      </c>
      <c r="C292">
        <v>1</v>
      </c>
      <c r="D292">
        <v>0</v>
      </c>
      <c r="E292">
        <v>1</v>
      </c>
      <c r="F292">
        <v>13</v>
      </c>
      <c r="G292" t="b">
        <v>0</v>
      </c>
      <c r="H292">
        <v>4</v>
      </c>
      <c r="I292">
        <v>1</v>
      </c>
      <c r="J292">
        <v>0.22</v>
      </c>
    </row>
    <row r="293" spans="1:10" x14ac:dyDescent="0.25">
      <c r="A293">
        <v>292</v>
      </c>
      <c r="B293" s="3">
        <v>40556</v>
      </c>
      <c r="C293">
        <v>1</v>
      </c>
      <c r="D293">
        <v>0</v>
      </c>
      <c r="E293">
        <v>1</v>
      </c>
      <c r="F293">
        <v>14</v>
      </c>
      <c r="G293" t="b">
        <v>0</v>
      </c>
      <c r="H293">
        <v>4</v>
      </c>
      <c r="I293">
        <v>1</v>
      </c>
      <c r="J293">
        <v>0.22</v>
      </c>
    </row>
    <row r="294" spans="1:10" x14ac:dyDescent="0.25">
      <c r="A294">
        <v>293</v>
      </c>
      <c r="B294" s="3">
        <v>40556</v>
      </c>
      <c r="C294">
        <v>1</v>
      </c>
      <c r="D294">
        <v>0</v>
      </c>
      <c r="E294">
        <v>1</v>
      </c>
      <c r="F294">
        <v>15</v>
      </c>
      <c r="G294" t="b">
        <v>0</v>
      </c>
      <c r="H294">
        <v>4</v>
      </c>
      <c r="I294">
        <v>1</v>
      </c>
      <c r="J294">
        <v>0.24</v>
      </c>
    </row>
    <row r="295" spans="1:10" x14ac:dyDescent="0.25">
      <c r="A295">
        <v>294</v>
      </c>
      <c r="B295" s="3">
        <v>40556</v>
      </c>
      <c r="C295">
        <v>1</v>
      </c>
      <c r="D295">
        <v>0</v>
      </c>
      <c r="E295">
        <v>1</v>
      </c>
      <c r="F295">
        <v>16</v>
      </c>
      <c r="G295" t="b">
        <v>0</v>
      </c>
      <c r="H295">
        <v>4</v>
      </c>
      <c r="I295">
        <v>1</v>
      </c>
      <c r="J295">
        <v>0.24</v>
      </c>
    </row>
    <row r="296" spans="1:10" x14ac:dyDescent="0.25">
      <c r="A296">
        <v>295</v>
      </c>
      <c r="B296" s="3">
        <v>40556</v>
      </c>
      <c r="C296">
        <v>1</v>
      </c>
      <c r="D296">
        <v>0</v>
      </c>
      <c r="E296">
        <v>1</v>
      </c>
      <c r="F296">
        <v>17</v>
      </c>
      <c r="G296" t="b">
        <v>0</v>
      </c>
      <c r="H296">
        <v>4</v>
      </c>
      <c r="I296">
        <v>1</v>
      </c>
      <c r="J296">
        <v>0.2</v>
      </c>
    </row>
    <row r="297" spans="1:10" x14ac:dyDescent="0.25">
      <c r="A297">
        <v>296</v>
      </c>
      <c r="B297" s="3">
        <v>40556</v>
      </c>
      <c r="C297">
        <v>1</v>
      </c>
      <c r="D297">
        <v>0</v>
      </c>
      <c r="E297">
        <v>1</v>
      </c>
      <c r="F297">
        <v>18</v>
      </c>
      <c r="G297" t="b">
        <v>0</v>
      </c>
      <c r="H297">
        <v>4</v>
      </c>
      <c r="I297">
        <v>1</v>
      </c>
      <c r="J297">
        <v>0.2</v>
      </c>
    </row>
    <row r="298" spans="1:10" x14ac:dyDescent="0.25">
      <c r="A298">
        <v>297</v>
      </c>
      <c r="B298" s="3">
        <v>40556</v>
      </c>
      <c r="C298">
        <v>1</v>
      </c>
      <c r="D298">
        <v>0</v>
      </c>
      <c r="E298">
        <v>1</v>
      </c>
      <c r="F298">
        <v>19</v>
      </c>
      <c r="G298" t="b">
        <v>0</v>
      </c>
      <c r="H298">
        <v>4</v>
      </c>
      <c r="I298">
        <v>1</v>
      </c>
      <c r="J298">
        <v>0.16</v>
      </c>
    </row>
    <row r="299" spans="1:10" x14ac:dyDescent="0.25">
      <c r="A299">
        <v>298</v>
      </c>
      <c r="B299" s="3">
        <v>40556</v>
      </c>
      <c r="C299">
        <v>1</v>
      </c>
      <c r="D299">
        <v>0</v>
      </c>
      <c r="E299">
        <v>1</v>
      </c>
      <c r="F299">
        <v>20</v>
      </c>
      <c r="G299" t="b">
        <v>0</v>
      </c>
      <c r="H299">
        <v>4</v>
      </c>
      <c r="I299">
        <v>1</v>
      </c>
      <c r="J299">
        <v>0.16</v>
      </c>
    </row>
    <row r="300" spans="1:10" x14ac:dyDescent="0.25">
      <c r="A300">
        <v>299</v>
      </c>
      <c r="B300" s="3">
        <v>40556</v>
      </c>
      <c r="C300">
        <v>1</v>
      </c>
      <c r="D300">
        <v>0</v>
      </c>
      <c r="E300">
        <v>1</v>
      </c>
      <c r="F300">
        <v>21</v>
      </c>
      <c r="G300" t="b">
        <v>0</v>
      </c>
      <c r="H300">
        <v>4</v>
      </c>
      <c r="I300">
        <v>1</v>
      </c>
      <c r="J300">
        <v>0.14000000000000001</v>
      </c>
    </row>
    <row r="301" spans="1:10" x14ac:dyDescent="0.25">
      <c r="A301">
        <v>300</v>
      </c>
      <c r="B301" s="3">
        <v>40556</v>
      </c>
      <c r="C301">
        <v>1</v>
      </c>
      <c r="D301">
        <v>0</v>
      </c>
      <c r="E301">
        <v>1</v>
      </c>
      <c r="F301">
        <v>22</v>
      </c>
      <c r="G301" t="b">
        <v>0</v>
      </c>
      <c r="H301">
        <v>4</v>
      </c>
      <c r="I301">
        <v>1</v>
      </c>
      <c r="J301">
        <v>0.14000000000000001</v>
      </c>
    </row>
    <row r="302" spans="1:10" x14ac:dyDescent="0.25">
      <c r="A302">
        <v>301</v>
      </c>
      <c r="B302" s="3">
        <v>40556</v>
      </c>
      <c r="C302">
        <v>1</v>
      </c>
      <c r="D302">
        <v>0</v>
      </c>
      <c r="E302">
        <v>1</v>
      </c>
      <c r="F302">
        <v>23</v>
      </c>
      <c r="G302" t="b">
        <v>0</v>
      </c>
      <c r="H302">
        <v>4</v>
      </c>
      <c r="I302">
        <v>1</v>
      </c>
      <c r="J302">
        <v>0.12</v>
      </c>
    </row>
    <row r="303" spans="1:10" x14ac:dyDescent="0.25">
      <c r="A303">
        <v>302</v>
      </c>
      <c r="B303" s="3">
        <v>40557</v>
      </c>
      <c r="C303">
        <v>1</v>
      </c>
      <c r="D303">
        <v>0</v>
      </c>
      <c r="E303">
        <v>1</v>
      </c>
      <c r="F303">
        <v>0</v>
      </c>
      <c r="G303" t="b">
        <v>0</v>
      </c>
      <c r="H303">
        <v>5</v>
      </c>
      <c r="I303">
        <v>1</v>
      </c>
      <c r="J303">
        <v>0.12</v>
      </c>
    </row>
    <row r="304" spans="1:10" x14ac:dyDescent="0.25">
      <c r="A304">
        <v>303</v>
      </c>
      <c r="B304" s="3">
        <v>40557</v>
      </c>
      <c r="C304">
        <v>1</v>
      </c>
      <c r="D304">
        <v>0</v>
      </c>
      <c r="E304">
        <v>1</v>
      </c>
      <c r="F304">
        <v>1</v>
      </c>
      <c r="G304" t="b">
        <v>0</v>
      </c>
      <c r="H304">
        <v>5</v>
      </c>
      <c r="I304">
        <v>1</v>
      </c>
      <c r="J304">
        <v>0.1</v>
      </c>
    </row>
    <row r="305" spans="1:10" x14ac:dyDescent="0.25">
      <c r="A305">
        <v>304</v>
      </c>
      <c r="B305" s="3">
        <v>40557</v>
      </c>
      <c r="C305">
        <v>1</v>
      </c>
      <c r="D305">
        <v>0</v>
      </c>
      <c r="E305">
        <v>1</v>
      </c>
      <c r="F305">
        <v>2</v>
      </c>
      <c r="G305" t="b">
        <v>0</v>
      </c>
      <c r="H305">
        <v>5</v>
      </c>
      <c r="I305">
        <v>1</v>
      </c>
      <c r="J305">
        <v>0.1</v>
      </c>
    </row>
    <row r="306" spans="1:10" x14ac:dyDescent="0.25">
      <c r="A306">
        <v>305</v>
      </c>
      <c r="B306" s="3">
        <v>40557</v>
      </c>
      <c r="C306">
        <v>1</v>
      </c>
      <c r="D306">
        <v>0</v>
      </c>
      <c r="E306">
        <v>1</v>
      </c>
      <c r="F306">
        <v>3</v>
      </c>
      <c r="G306" t="b">
        <v>0</v>
      </c>
      <c r="H306">
        <v>5</v>
      </c>
      <c r="I306">
        <v>1</v>
      </c>
      <c r="J306">
        <v>0.1</v>
      </c>
    </row>
    <row r="307" spans="1:10" x14ac:dyDescent="0.25">
      <c r="A307">
        <v>306</v>
      </c>
      <c r="B307" s="3">
        <v>40557</v>
      </c>
      <c r="C307">
        <v>1</v>
      </c>
      <c r="D307">
        <v>0</v>
      </c>
      <c r="E307">
        <v>1</v>
      </c>
      <c r="F307">
        <v>5</v>
      </c>
      <c r="G307" t="b">
        <v>0</v>
      </c>
      <c r="H307">
        <v>5</v>
      </c>
      <c r="I307">
        <v>1</v>
      </c>
      <c r="J307">
        <v>0.1</v>
      </c>
    </row>
    <row r="308" spans="1:10" x14ac:dyDescent="0.25">
      <c r="A308">
        <v>307</v>
      </c>
      <c r="B308" s="3">
        <v>40557</v>
      </c>
      <c r="C308">
        <v>1</v>
      </c>
      <c r="D308">
        <v>0</v>
      </c>
      <c r="E308">
        <v>1</v>
      </c>
      <c r="F308">
        <v>6</v>
      </c>
      <c r="G308" t="b">
        <v>0</v>
      </c>
      <c r="H308">
        <v>5</v>
      </c>
      <c r="I308">
        <v>1</v>
      </c>
      <c r="J308">
        <v>0.1</v>
      </c>
    </row>
    <row r="309" spans="1:10" x14ac:dyDescent="0.25">
      <c r="A309">
        <v>308</v>
      </c>
      <c r="B309" s="3">
        <v>40557</v>
      </c>
      <c r="C309">
        <v>1</v>
      </c>
      <c r="D309">
        <v>0</v>
      </c>
      <c r="E309">
        <v>1</v>
      </c>
      <c r="F309">
        <v>7</v>
      </c>
      <c r="G309" t="b">
        <v>0</v>
      </c>
      <c r="H309">
        <v>5</v>
      </c>
      <c r="I309">
        <v>1</v>
      </c>
      <c r="J309">
        <v>0.1</v>
      </c>
    </row>
    <row r="310" spans="1:10" x14ac:dyDescent="0.25">
      <c r="A310">
        <v>309</v>
      </c>
      <c r="B310" s="3">
        <v>40557</v>
      </c>
      <c r="C310">
        <v>1</v>
      </c>
      <c r="D310">
        <v>0</v>
      </c>
      <c r="E310">
        <v>1</v>
      </c>
      <c r="F310">
        <v>8</v>
      </c>
      <c r="G310" t="b">
        <v>0</v>
      </c>
      <c r="H310">
        <v>5</v>
      </c>
      <c r="I310">
        <v>1</v>
      </c>
      <c r="J310">
        <v>0.12</v>
      </c>
    </row>
    <row r="311" spans="1:10" x14ac:dyDescent="0.25">
      <c r="A311">
        <v>310</v>
      </c>
      <c r="B311" s="3">
        <v>40557</v>
      </c>
      <c r="C311">
        <v>1</v>
      </c>
      <c r="D311">
        <v>0</v>
      </c>
      <c r="E311">
        <v>1</v>
      </c>
      <c r="F311">
        <v>9</v>
      </c>
      <c r="G311" t="b">
        <v>0</v>
      </c>
      <c r="H311">
        <v>5</v>
      </c>
      <c r="I311">
        <v>1</v>
      </c>
      <c r="J311">
        <v>0.14000000000000001</v>
      </c>
    </row>
    <row r="312" spans="1:10" x14ac:dyDescent="0.25">
      <c r="A312">
        <v>311</v>
      </c>
      <c r="B312" s="3">
        <v>40557</v>
      </c>
      <c r="C312">
        <v>1</v>
      </c>
      <c r="D312">
        <v>0</v>
      </c>
      <c r="E312">
        <v>1</v>
      </c>
      <c r="F312">
        <v>10</v>
      </c>
      <c r="G312" t="b">
        <v>0</v>
      </c>
      <c r="H312">
        <v>5</v>
      </c>
      <c r="I312">
        <v>1</v>
      </c>
      <c r="J312">
        <v>0.18</v>
      </c>
    </row>
    <row r="313" spans="1:10" x14ac:dyDescent="0.25">
      <c r="A313">
        <v>312</v>
      </c>
      <c r="B313" s="3">
        <v>40557</v>
      </c>
      <c r="C313">
        <v>1</v>
      </c>
      <c r="D313">
        <v>0</v>
      </c>
      <c r="E313">
        <v>1</v>
      </c>
      <c r="F313">
        <v>11</v>
      </c>
      <c r="G313" t="b">
        <v>0</v>
      </c>
      <c r="H313">
        <v>5</v>
      </c>
      <c r="I313">
        <v>1</v>
      </c>
      <c r="J313">
        <v>0.18</v>
      </c>
    </row>
    <row r="314" spans="1:10" x14ac:dyDescent="0.25">
      <c r="A314">
        <v>313</v>
      </c>
      <c r="B314" s="3">
        <v>40557</v>
      </c>
      <c r="C314">
        <v>1</v>
      </c>
      <c r="D314">
        <v>0</v>
      </c>
      <c r="E314">
        <v>1</v>
      </c>
      <c r="F314">
        <v>12</v>
      </c>
      <c r="G314" t="b">
        <v>0</v>
      </c>
      <c r="H314">
        <v>5</v>
      </c>
      <c r="I314">
        <v>1</v>
      </c>
      <c r="J314">
        <v>0.2</v>
      </c>
    </row>
    <row r="315" spans="1:10" x14ac:dyDescent="0.25">
      <c r="A315">
        <v>314</v>
      </c>
      <c r="B315" s="3">
        <v>40557</v>
      </c>
      <c r="C315">
        <v>1</v>
      </c>
      <c r="D315">
        <v>0</v>
      </c>
      <c r="E315">
        <v>1</v>
      </c>
      <c r="F315">
        <v>13</v>
      </c>
      <c r="G315" t="b">
        <v>0</v>
      </c>
      <c r="H315">
        <v>5</v>
      </c>
      <c r="I315">
        <v>1</v>
      </c>
      <c r="J315">
        <v>0.22</v>
      </c>
    </row>
    <row r="316" spans="1:10" x14ac:dyDescent="0.25">
      <c r="A316">
        <v>315</v>
      </c>
      <c r="B316" s="3">
        <v>40557</v>
      </c>
      <c r="C316">
        <v>1</v>
      </c>
      <c r="D316">
        <v>0</v>
      </c>
      <c r="E316">
        <v>1</v>
      </c>
      <c r="F316">
        <v>14</v>
      </c>
      <c r="G316" t="b">
        <v>0</v>
      </c>
      <c r="H316">
        <v>5</v>
      </c>
      <c r="I316">
        <v>1</v>
      </c>
      <c r="J316">
        <v>0.22</v>
      </c>
    </row>
    <row r="317" spans="1:10" x14ac:dyDescent="0.25">
      <c r="A317">
        <v>316</v>
      </c>
      <c r="B317" s="3">
        <v>40557</v>
      </c>
      <c r="C317">
        <v>1</v>
      </c>
      <c r="D317">
        <v>0</v>
      </c>
      <c r="E317">
        <v>1</v>
      </c>
      <c r="F317">
        <v>15</v>
      </c>
      <c r="G317" t="b">
        <v>0</v>
      </c>
      <c r="H317">
        <v>5</v>
      </c>
      <c r="I317">
        <v>1</v>
      </c>
      <c r="J317">
        <v>0.24</v>
      </c>
    </row>
    <row r="318" spans="1:10" x14ac:dyDescent="0.25">
      <c r="A318">
        <v>317</v>
      </c>
      <c r="B318" s="3">
        <v>40557</v>
      </c>
      <c r="C318">
        <v>1</v>
      </c>
      <c r="D318">
        <v>0</v>
      </c>
      <c r="E318">
        <v>1</v>
      </c>
      <c r="F318">
        <v>16</v>
      </c>
      <c r="G318" t="b">
        <v>0</v>
      </c>
      <c r="H318">
        <v>5</v>
      </c>
      <c r="I318">
        <v>1</v>
      </c>
      <c r="J318">
        <v>0.22</v>
      </c>
    </row>
    <row r="319" spans="1:10" x14ac:dyDescent="0.25">
      <c r="A319">
        <v>318</v>
      </c>
      <c r="B319" s="3">
        <v>40557</v>
      </c>
      <c r="C319">
        <v>1</v>
      </c>
      <c r="D319">
        <v>0</v>
      </c>
      <c r="E319">
        <v>1</v>
      </c>
      <c r="F319">
        <v>17</v>
      </c>
      <c r="G319" t="b">
        <v>0</v>
      </c>
      <c r="H319">
        <v>5</v>
      </c>
      <c r="I319">
        <v>1</v>
      </c>
      <c r="J319">
        <v>0.22</v>
      </c>
    </row>
    <row r="320" spans="1:10" x14ac:dyDescent="0.25">
      <c r="A320">
        <v>319</v>
      </c>
      <c r="B320" s="3">
        <v>40557</v>
      </c>
      <c r="C320">
        <v>1</v>
      </c>
      <c r="D320">
        <v>0</v>
      </c>
      <c r="E320">
        <v>1</v>
      </c>
      <c r="F320">
        <v>18</v>
      </c>
      <c r="G320" t="b">
        <v>0</v>
      </c>
      <c r="H320">
        <v>5</v>
      </c>
      <c r="I320">
        <v>1</v>
      </c>
      <c r="J320">
        <v>0.2</v>
      </c>
    </row>
    <row r="321" spans="1:10" x14ac:dyDescent="0.25">
      <c r="A321">
        <v>320</v>
      </c>
      <c r="B321" s="3">
        <v>40557</v>
      </c>
      <c r="C321">
        <v>1</v>
      </c>
      <c r="D321">
        <v>0</v>
      </c>
      <c r="E321">
        <v>1</v>
      </c>
      <c r="F321">
        <v>19</v>
      </c>
      <c r="G321" t="b">
        <v>0</v>
      </c>
      <c r="H321">
        <v>5</v>
      </c>
      <c r="I321">
        <v>1</v>
      </c>
      <c r="J321">
        <v>0.16</v>
      </c>
    </row>
    <row r="322" spans="1:10" x14ac:dyDescent="0.25">
      <c r="A322">
        <v>321</v>
      </c>
      <c r="B322" s="3">
        <v>40557</v>
      </c>
      <c r="C322">
        <v>1</v>
      </c>
      <c r="D322">
        <v>0</v>
      </c>
      <c r="E322">
        <v>1</v>
      </c>
      <c r="F322">
        <v>20</v>
      </c>
      <c r="G322" t="b">
        <v>0</v>
      </c>
      <c r="H322">
        <v>5</v>
      </c>
      <c r="I322">
        <v>1</v>
      </c>
      <c r="J322">
        <v>0.18</v>
      </c>
    </row>
    <row r="323" spans="1:10" x14ac:dyDescent="0.25">
      <c r="A323">
        <v>322</v>
      </c>
      <c r="B323" s="3">
        <v>40557</v>
      </c>
      <c r="C323">
        <v>1</v>
      </c>
      <c r="D323">
        <v>0</v>
      </c>
      <c r="E323">
        <v>1</v>
      </c>
      <c r="F323">
        <v>21</v>
      </c>
      <c r="G323" t="b">
        <v>0</v>
      </c>
      <c r="H323">
        <v>5</v>
      </c>
      <c r="I323">
        <v>1</v>
      </c>
      <c r="J323">
        <v>0.16</v>
      </c>
    </row>
    <row r="324" spans="1:10" x14ac:dyDescent="0.25">
      <c r="A324">
        <v>323</v>
      </c>
      <c r="B324" s="3">
        <v>40557</v>
      </c>
      <c r="C324">
        <v>1</v>
      </c>
      <c r="D324">
        <v>0</v>
      </c>
      <c r="E324">
        <v>1</v>
      </c>
      <c r="F324">
        <v>22</v>
      </c>
      <c r="G324" t="b">
        <v>0</v>
      </c>
      <c r="H324">
        <v>5</v>
      </c>
      <c r="I324">
        <v>2</v>
      </c>
      <c r="J324">
        <v>0.16</v>
      </c>
    </row>
    <row r="325" spans="1:10" x14ac:dyDescent="0.25">
      <c r="A325">
        <v>324</v>
      </c>
      <c r="B325" s="3">
        <v>40557</v>
      </c>
      <c r="C325">
        <v>1</v>
      </c>
      <c r="D325">
        <v>0</v>
      </c>
      <c r="E325">
        <v>1</v>
      </c>
      <c r="F325">
        <v>23</v>
      </c>
      <c r="G325" t="b">
        <v>0</v>
      </c>
      <c r="H325">
        <v>5</v>
      </c>
      <c r="I325">
        <v>2</v>
      </c>
      <c r="J325">
        <v>0.18</v>
      </c>
    </row>
    <row r="326" spans="1:10" x14ac:dyDescent="0.25">
      <c r="A326">
        <v>325</v>
      </c>
      <c r="B326" s="3">
        <v>40558</v>
      </c>
      <c r="C326">
        <v>1</v>
      </c>
      <c r="D326">
        <v>0</v>
      </c>
      <c r="E326">
        <v>1</v>
      </c>
      <c r="F326">
        <v>0</v>
      </c>
      <c r="G326" t="b">
        <v>0</v>
      </c>
      <c r="H326">
        <v>6</v>
      </c>
      <c r="I326">
        <v>1</v>
      </c>
      <c r="J326">
        <v>0.18</v>
      </c>
    </row>
    <row r="327" spans="1:10" x14ac:dyDescent="0.25">
      <c r="A327">
        <v>326</v>
      </c>
      <c r="B327" s="3">
        <v>40558</v>
      </c>
      <c r="C327">
        <v>1</v>
      </c>
      <c r="D327">
        <v>0</v>
      </c>
      <c r="E327">
        <v>1</v>
      </c>
      <c r="F327">
        <v>1</v>
      </c>
      <c r="G327" t="b">
        <v>0</v>
      </c>
      <c r="H327">
        <v>6</v>
      </c>
      <c r="I327">
        <v>2</v>
      </c>
      <c r="J327">
        <v>0.16</v>
      </c>
    </row>
    <row r="328" spans="1:10" x14ac:dyDescent="0.25">
      <c r="A328">
        <v>327</v>
      </c>
      <c r="B328" s="3">
        <v>40558</v>
      </c>
      <c r="C328">
        <v>1</v>
      </c>
      <c r="D328">
        <v>0</v>
      </c>
      <c r="E328">
        <v>1</v>
      </c>
      <c r="F328">
        <v>2</v>
      </c>
      <c r="G328" t="b">
        <v>0</v>
      </c>
      <c r="H328">
        <v>6</v>
      </c>
      <c r="I328">
        <v>2</v>
      </c>
      <c r="J328">
        <v>0.16</v>
      </c>
    </row>
    <row r="329" spans="1:10" x14ac:dyDescent="0.25">
      <c r="A329">
        <v>328</v>
      </c>
      <c r="B329" s="3">
        <v>40558</v>
      </c>
      <c r="C329">
        <v>1</v>
      </c>
      <c r="D329">
        <v>0</v>
      </c>
      <c r="E329">
        <v>1</v>
      </c>
      <c r="F329">
        <v>3</v>
      </c>
      <c r="G329" t="b">
        <v>0</v>
      </c>
      <c r="H329">
        <v>6</v>
      </c>
      <c r="I329">
        <v>2</v>
      </c>
      <c r="J329">
        <v>0.16</v>
      </c>
    </row>
    <row r="330" spans="1:10" x14ac:dyDescent="0.25">
      <c r="A330">
        <v>329</v>
      </c>
      <c r="B330" s="3">
        <v>40558</v>
      </c>
      <c r="C330">
        <v>1</v>
      </c>
      <c r="D330">
        <v>0</v>
      </c>
      <c r="E330">
        <v>1</v>
      </c>
      <c r="F330">
        <v>4</v>
      </c>
      <c r="G330" t="b">
        <v>0</v>
      </c>
      <c r="H330">
        <v>6</v>
      </c>
      <c r="I330">
        <v>2</v>
      </c>
      <c r="J330">
        <v>0.16</v>
      </c>
    </row>
    <row r="331" spans="1:10" x14ac:dyDescent="0.25">
      <c r="A331">
        <v>330</v>
      </c>
      <c r="B331" s="3">
        <v>40558</v>
      </c>
      <c r="C331">
        <v>1</v>
      </c>
      <c r="D331">
        <v>0</v>
      </c>
      <c r="E331">
        <v>1</v>
      </c>
      <c r="F331">
        <v>5</v>
      </c>
      <c r="G331" t="b">
        <v>0</v>
      </c>
      <c r="H331">
        <v>6</v>
      </c>
      <c r="I331">
        <v>1</v>
      </c>
      <c r="J331">
        <v>0.16</v>
      </c>
    </row>
    <row r="332" spans="1:10" x14ac:dyDescent="0.25">
      <c r="A332">
        <v>331</v>
      </c>
      <c r="B332" s="3">
        <v>40558</v>
      </c>
      <c r="C332">
        <v>1</v>
      </c>
      <c r="D332">
        <v>0</v>
      </c>
      <c r="E332">
        <v>1</v>
      </c>
      <c r="F332">
        <v>6</v>
      </c>
      <c r="G332" t="b">
        <v>0</v>
      </c>
      <c r="H332">
        <v>6</v>
      </c>
      <c r="I332">
        <v>1</v>
      </c>
      <c r="J332">
        <v>0.14000000000000001</v>
      </c>
    </row>
    <row r="333" spans="1:10" x14ac:dyDescent="0.25">
      <c r="A333">
        <v>332</v>
      </c>
      <c r="B333" s="3">
        <v>40558</v>
      </c>
      <c r="C333">
        <v>1</v>
      </c>
      <c r="D333">
        <v>0</v>
      </c>
      <c r="E333">
        <v>1</v>
      </c>
      <c r="F333">
        <v>7</v>
      </c>
      <c r="G333" t="b">
        <v>0</v>
      </c>
      <c r="H333">
        <v>6</v>
      </c>
      <c r="I333">
        <v>1</v>
      </c>
      <c r="J333">
        <v>0.14000000000000001</v>
      </c>
    </row>
    <row r="334" spans="1:10" x14ac:dyDescent="0.25">
      <c r="A334">
        <v>333</v>
      </c>
      <c r="B334" s="3">
        <v>40558</v>
      </c>
      <c r="C334">
        <v>1</v>
      </c>
      <c r="D334">
        <v>0</v>
      </c>
      <c r="E334">
        <v>1</v>
      </c>
      <c r="F334">
        <v>8</v>
      </c>
      <c r="G334" t="b">
        <v>0</v>
      </c>
      <c r="H334">
        <v>6</v>
      </c>
      <c r="I334">
        <v>1</v>
      </c>
      <c r="J334">
        <v>0.14000000000000001</v>
      </c>
    </row>
    <row r="335" spans="1:10" x14ac:dyDescent="0.25">
      <c r="A335">
        <v>334</v>
      </c>
      <c r="B335" s="3">
        <v>40558</v>
      </c>
      <c r="C335">
        <v>1</v>
      </c>
      <c r="D335">
        <v>0</v>
      </c>
      <c r="E335">
        <v>1</v>
      </c>
      <c r="F335">
        <v>9</v>
      </c>
      <c r="G335" t="b">
        <v>0</v>
      </c>
      <c r="H335">
        <v>6</v>
      </c>
      <c r="I335">
        <v>1</v>
      </c>
      <c r="J335">
        <v>0.16</v>
      </c>
    </row>
    <row r="336" spans="1:10" x14ac:dyDescent="0.25">
      <c r="A336">
        <v>335</v>
      </c>
      <c r="B336" s="3">
        <v>40558</v>
      </c>
      <c r="C336">
        <v>1</v>
      </c>
      <c r="D336">
        <v>0</v>
      </c>
      <c r="E336">
        <v>1</v>
      </c>
      <c r="F336">
        <v>10</v>
      </c>
      <c r="G336" t="b">
        <v>0</v>
      </c>
      <c r="H336">
        <v>6</v>
      </c>
      <c r="I336">
        <v>1</v>
      </c>
      <c r="J336">
        <v>0.18</v>
      </c>
    </row>
    <row r="337" spans="1:10" x14ac:dyDescent="0.25">
      <c r="A337">
        <v>336</v>
      </c>
      <c r="B337" s="3">
        <v>40558</v>
      </c>
      <c r="C337">
        <v>1</v>
      </c>
      <c r="D337">
        <v>0</v>
      </c>
      <c r="E337">
        <v>1</v>
      </c>
      <c r="F337">
        <v>11</v>
      </c>
      <c r="G337" t="b">
        <v>0</v>
      </c>
      <c r="H337">
        <v>6</v>
      </c>
      <c r="I337">
        <v>1</v>
      </c>
      <c r="J337">
        <v>0.2</v>
      </c>
    </row>
    <row r="338" spans="1:10" x14ac:dyDescent="0.25">
      <c r="A338">
        <v>337</v>
      </c>
      <c r="B338" s="3">
        <v>40558</v>
      </c>
      <c r="C338">
        <v>1</v>
      </c>
      <c r="D338">
        <v>0</v>
      </c>
      <c r="E338">
        <v>1</v>
      </c>
      <c r="F338">
        <v>12</v>
      </c>
      <c r="G338" t="b">
        <v>0</v>
      </c>
      <c r="H338">
        <v>6</v>
      </c>
      <c r="I338">
        <v>1</v>
      </c>
      <c r="J338">
        <v>0.24</v>
      </c>
    </row>
    <row r="339" spans="1:10" x14ac:dyDescent="0.25">
      <c r="A339">
        <v>338</v>
      </c>
      <c r="B339" s="3">
        <v>40558</v>
      </c>
      <c r="C339">
        <v>1</v>
      </c>
      <c r="D339">
        <v>0</v>
      </c>
      <c r="E339">
        <v>1</v>
      </c>
      <c r="F339">
        <v>13</v>
      </c>
      <c r="G339" t="b">
        <v>0</v>
      </c>
      <c r="H339">
        <v>6</v>
      </c>
      <c r="I339">
        <v>1</v>
      </c>
      <c r="J339">
        <v>0.28000000000000003</v>
      </c>
    </row>
    <row r="340" spans="1:10" x14ac:dyDescent="0.25">
      <c r="A340">
        <v>339</v>
      </c>
      <c r="B340" s="3">
        <v>40558</v>
      </c>
      <c r="C340">
        <v>1</v>
      </c>
      <c r="D340">
        <v>0</v>
      </c>
      <c r="E340">
        <v>1</v>
      </c>
      <c r="F340">
        <v>14</v>
      </c>
      <c r="G340" t="b">
        <v>0</v>
      </c>
      <c r="H340">
        <v>6</v>
      </c>
      <c r="I340">
        <v>1</v>
      </c>
      <c r="J340">
        <v>0.3</v>
      </c>
    </row>
    <row r="341" spans="1:10" x14ac:dyDescent="0.25">
      <c r="A341">
        <v>340</v>
      </c>
      <c r="B341" s="3">
        <v>40558</v>
      </c>
      <c r="C341">
        <v>1</v>
      </c>
      <c r="D341">
        <v>0</v>
      </c>
      <c r="E341">
        <v>1</v>
      </c>
      <c r="F341">
        <v>15</v>
      </c>
      <c r="G341" t="b">
        <v>0</v>
      </c>
      <c r="H341">
        <v>6</v>
      </c>
      <c r="I341">
        <v>2</v>
      </c>
      <c r="J341">
        <v>0.32</v>
      </c>
    </row>
    <row r="342" spans="1:10" x14ac:dyDescent="0.25">
      <c r="A342">
        <v>341</v>
      </c>
      <c r="B342" s="3">
        <v>40558</v>
      </c>
      <c r="C342">
        <v>1</v>
      </c>
      <c r="D342">
        <v>0</v>
      </c>
      <c r="E342">
        <v>1</v>
      </c>
      <c r="F342">
        <v>16</v>
      </c>
      <c r="G342" t="b">
        <v>0</v>
      </c>
      <c r="H342">
        <v>6</v>
      </c>
      <c r="I342">
        <v>2</v>
      </c>
      <c r="J342">
        <v>0.34</v>
      </c>
    </row>
    <row r="343" spans="1:10" x14ac:dyDescent="0.25">
      <c r="A343">
        <v>342</v>
      </c>
      <c r="B343" s="3">
        <v>40558</v>
      </c>
      <c r="C343">
        <v>1</v>
      </c>
      <c r="D343">
        <v>0</v>
      </c>
      <c r="E343">
        <v>1</v>
      </c>
      <c r="F343">
        <v>17</v>
      </c>
      <c r="G343" t="b">
        <v>0</v>
      </c>
      <c r="H343">
        <v>6</v>
      </c>
      <c r="I343">
        <v>2</v>
      </c>
      <c r="J343">
        <v>0.32</v>
      </c>
    </row>
    <row r="344" spans="1:10" x14ac:dyDescent="0.25">
      <c r="A344">
        <v>343</v>
      </c>
      <c r="B344" s="3">
        <v>40558</v>
      </c>
      <c r="C344">
        <v>1</v>
      </c>
      <c r="D344">
        <v>0</v>
      </c>
      <c r="E344">
        <v>1</v>
      </c>
      <c r="F344">
        <v>18</v>
      </c>
      <c r="G344" t="b">
        <v>0</v>
      </c>
      <c r="H344">
        <v>6</v>
      </c>
      <c r="I344">
        <v>2</v>
      </c>
      <c r="J344">
        <v>0.3</v>
      </c>
    </row>
    <row r="345" spans="1:10" x14ac:dyDescent="0.25">
      <c r="A345">
        <v>344</v>
      </c>
      <c r="B345" s="3">
        <v>40558</v>
      </c>
      <c r="C345">
        <v>1</v>
      </c>
      <c r="D345">
        <v>0</v>
      </c>
      <c r="E345">
        <v>1</v>
      </c>
      <c r="F345">
        <v>19</v>
      </c>
      <c r="G345" t="b">
        <v>0</v>
      </c>
      <c r="H345">
        <v>6</v>
      </c>
      <c r="I345">
        <v>2</v>
      </c>
      <c r="J345">
        <v>0.32</v>
      </c>
    </row>
    <row r="346" spans="1:10" x14ac:dyDescent="0.25">
      <c r="A346">
        <v>345</v>
      </c>
      <c r="B346" s="3">
        <v>40558</v>
      </c>
      <c r="C346">
        <v>1</v>
      </c>
      <c r="D346">
        <v>0</v>
      </c>
      <c r="E346">
        <v>1</v>
      </c>
      <c r="F346">
        <v>20</v>
      </c>
      <c r="G346" t="b">
        <v>0</v>
      </c>
      <c r="H346">
        <v>6</v>
      </c>
      <c r="I346">
        <v>2</v>
      </c>
      <c r="J346">
        <v>0.32</v>
      </c>
    </row>
    <row r="347" spans="1:10" x14ac:dyDescent="0.25">
      <c r="A347">
        <v>346</v>
      </c>
      <c r="B347" s="3">
        <v>40558</v>
      </c>
      <c r="C347">
        <v>1</v>
      </c>
      <c r="D347">
        <v>0</v>
      </c>
      <c r="E347">
        <v>1</v>
      </c>
      <c r="F347">
        <v>21</v>
      </c>
      <c r="G347" t="b">
        <v>0</v>
      </c>
      <c r="H347">
        <v>6</v>
      </c>
      <c r="I347">
        <v>2</v>
      </c>
      <c r="J347">
        <v>0.32</v>
      </c>
    </row>
    <row r="348" spans="1:10" x14ac:dyDescent="0.25">
      <c r="A348">
        <v>347</v>
      </c>
      <c r="B348" s="3">
        <v>40558</v>
      </c>
      <c r="C348">
        <v>1</v>
      </c>
      <c r="D348">
        <v>0</v>
      </c>
      <c r="E348">
        <v>1</v>
      </c>
      <c r="F348">
        <v>22</v>
      </c>
      <c r="G348" t="b">
        <v>0</v>
      </c>
      <c r="H348">
        <v>6</v>
      </c>
      <c r="I348">
        <v>2</v>
      </c>
      <c r="J348">
        <v>0.3</v>
      </c>
    </row>
    <row r="349" spans="1:10" x14ac:dyDescent="0.25">
      <c r="A349">
        <v>348</v>
      </c>
      <c r="B349" s="3">
        <v>40558</v>
      </c>
      <c r="C349">
        <v>1</v>
      </c>
      <c r="D349">
        <v>0</v>
      </c>
      <c r="E349">
        <v>1</v>
      </c>
      <c r="F349">
        <v>23</v>
      </c>
      <c r="G349" t="b">
        <v>0</v>
      </c>
      <c r="H349">
        <v>6</v>
      </c>
      <c r="I349">
        <v>1</v>
      </c>
      <c r="J349">
        <v>0.3</v>
      </c>
    </row>
    <row r="350" spans="1:10" x14ac:dyDescent="0.25">
      <c r="A350">
        <v>349</v>
      </c>
      <c r="B350" s="3">
        <v>40559</v>
      </c>
      <c r="C350">
        <v>1</v>
      </c>
      <c r="D350">
        <v>0</v>
      </c>
      <c r="E350">
        <v>1</v>
      </c>
      <c r="F350">
        <v>0</v>
      </c>
      <c r="G350" t="b">
        <v>0</v>
      </c>
      <c r="H350">
        <v>0</v>
      </c>
      <c r="I350">
        <v>1</v>
      </c>
      <c r="J350">
        <v>0.26</v>
      </c>
    </row>
    <row r="351" spans="1:10" x14ac:dyDescent="0.25">
      <c r="A351">
        <v>350</v>
      </c>
      <c r="B351" s="3">
        <v>40559</v>
      </c>
      <c r="C351">
        <v>1</v>
      </c>
      <c r="D351">
        <v>0</v>
      </c>
      <c r="E351">
        <v>1</v>
      </c>
      <c r="F351">
        <v>1</v>
      </c>
      <c r="G351" t="b">
        <v>0</v>
      </c>
      <c r="H351">
        <v>0</v>
      </c>
      <c r="I351">
        <v>1</v>
      </c>
      <c r="J351">
        <v>0.26</v>
      </c>
    </row>
    <row r="352" spans="1:10" x14ac:dyDescent="0.25">
      <c r="A352">
        <v>351</v>
      </c>
      <c r="B352" s="3">
        <v>40559</v>
      </c>
      <c r="C352">
        <v>1</v>
      </c>
      <c r="D352">
        <v>0</v>
      </c>
      <c r="E352">
        <v>1</v>
      </c>
      <c r="F352">
        <v>2</v>
      </c>
      <c r="G352" t="b">
        <v>0</v>
      </c>
      <c r="H352">
        <v>0</v>
      </c>
      <c r="I352">
        <v>1</v>
      </c>
      <c r="J352">
        <v>0.26</v>
      </c>
    </row>
    <row r="353" spans="1:10" x14ac:dyDescent="0.25">
      <c r="A353">
        <v>352</v>
      </c>
      <c r="B353" s="3">
        <v>40559</v>
      </c>
      <c r="C353">
        <v>1</v>
      </c>
      <c r="D353">
        <v>0</v>
      </c>
      <c r="E353">
        <v>1</v>
      </c>
      <c r="F353">
        <v>3</v>
      </c>
      <c r="G353" t="b">
        <v>0</v>
      </c>
      <c r="H353">
        <v>0</v>
      </c>
      <c r="I353">
        <v>1</v>
      </c>
      <c r="J353">
        <v>0.22</v>
      </c>
    </row>
    <row r="354" spans="1:10" x14ac:dyDescent="0.25">
      <c r="A354">
        <v>353</v>
      </c>
      <c r="B354" s="3">
        <v>40559</v>
      </c>
      <c r="C354">
        <v>1</v>
      </c>
      <c r="D354">
        <v>0</v>
      </c>
      <c r="E354">
        <v>1</v>
      </c>
      <c r="F354">
        <v>4</v>
      </c>
      <c r="G354" t="b">
        <v>0</v>
      </c>
      <c r="H354">
        <v>0</v>
      </c>
      <c r="I354">
        <v>1</v>
      </c>
      <c r="J354">
        <v>0.26</v>
      </c>
    </row>
    <row r="355" spans="1:10" x14ac:dyDescent="0.25">
      <c r="A355">
        <v>354</v>
      </c>
      <c r="B355" s="3">
        <v>40559</v>
      </c>
      <c r="C355">
        <v>1</v>
      </c>
      <c r="D355">
        <v>0</v>
      </c>
      <c r="E355">
        <v>1</v>
      </c>
      <c r="F355">
        <v>5</v>
      </c>
      <c r="G355" t="b">
        <v>0</v>
      </c>
      <c r="H355">
        <v>0</v>
      </c>
      <c r="I355">
        <v>2</v>
      </c>
      <c r="J355">
        <v>0.26</v>
      </c>
    </row>
    <row r="356" spans="1:10" x14ac:dyDescent="0.25">
      <c r="A356">
        <v>355</v>
      </c>
      <c r="B356" s="3">
        <v>40559</v>
      </c>
      <c r="C356">
        <v>1</v>
      </c>
      <c r="D356">
        <v>0</v>
      </c>
      <c r="E356">
        <v>1</v>
      </c>
      <c r="F356">
        <v>6</v>
      </c>
      <c r="G356" t="b">
        <v>0</v>
      </c>
      <c r="H356">
        <v>0</v>
      </c>
      <c r="I356">
        <v>2</v>
      </c>
      <c r="J356">
        <v>0.26</v>
      </c>
    </row>
    <row r="357" spans="1:10" x14ac:dyDescent="0.25">
      <c r="A357">
        <v>356</v>
      </c>
      <c r="B357" s="3">
        <v>40559</v>
      </c>
      <c r="C357">
        <v>1</v>
      </c>
      <c r="D357">
        <v>0</v>
      </c>
      <c r="E357">
        <v>1</v>
      </c>
      <c r="F357">
        <v>7</v>
      </c>
      <c r="G357" t="b">
        <v>0</v>
      </c>
      <c r="H357">
        <v>0</v>
      </c>
      <c r="I357">
        <v>2</v>
      </c>
      <c r="J357">
        <v>0.24</v>
      </c>
    </row>
    <row r="358" spans="1:10" x14ac:dyDescent="0.25">
      <c r="A358">
        <v>357</v>
      </c>
      <c r="B358" s="3">
        <v>40559</v>
      </c>
      <c r="C358">
        <v>1</v>
      </c>
      <c r="D358">
        <v>0</v>
      </c>
      <c r="E358">
        <v>1</v>
      </c>
      <c r="F358">
        <v>8</v>
      </c>
      <c r="G358" t="b">
        <v>0</v>
      </c>
      <c r="H358">
        <v>0</v>
      </c>
      <c r="I358">
        <v>1</v>
      </c>
      <c r="J358">
        <v>0.22</v>
      </c>
    </row>
    <row r="359" spans="1:10" x14ac:dyDescent="0.25">
      <c r="A359">
        <v>358</v>
      </c>
      <c r="B359" s="3">
        <v>40559</v>
      </c>
      <c r="C359">
        <v>1</v>
      </c>
      <c r="D359">
        <v>0</v>
      </c>
      <c r="E359">
        <v>1</v>
      </c>
      <c r="F359">
        <v>9</v>
      </c>
      <c r="G359" t="b">
        <v>0</v>
      </c>
      <c r="H359">
        <v>0</v>
      </c>
      <c r="I359">
        <v>1</v>
      </c>
      <c r="J359">
        <v>0.22</v>
      </c>
    </row>
    <row r="360" spans="1:10" x14ac:dyDescent="0.25">
      <c r="A360">
        <v>359</v>
      </c>
      <c r="B360" s="3">
        <v>40559</v>
      </c>
      <c r="C360">
        <v>1</v>
      </c>
      <c r="D360">
        <v>0</v>
      </c>
      <c r="E360">
        <v>1</v>
      </c>
      <c r="F360">
        <v>10</v>
      </c>
      <c r="G360" t="b">
        <v>0</v>
      </c>
      <c r="H360">
        <v>0</v>
      </c>
      <c r="I360">
        <v>1</v>
      </c>
      <c r="J360">
        <v>0.22</v>
      </c>
    </row>
    <row r="361" spans="1:10" x14ac:dyDescent="0.25">
      <c r="A361">
        <v>360</v>
      </c>
      <c r="B361" s="3">
        <v>40559</v>
      </c>
      <c r="C361">
        <v>1</v>
      </c>
      <c r="D361">
        <v>0</v>
      </c>
      <c r="E361">
        <v>1</v>
      </c>
      <c r="F361">
        <v>11</v>
      </c>
      <c r="G361" t="b">
        <v>0</v>
      </c>
      <c r="H361">
        <v>0</v>
      </c>
      <c r="I361">
        <v>1</v>
      </c>
      <c r="J361">
        <v>0.24</v>
      </c>
    </row>
    <row r="362" spans="1:10" x14ac:dyDescent="0.25">
      <c r="A362">
        <v>361</v>
      </c>
      <c r="B362" s="3">
        <v>40559</v>
      </c>
      <c r="C362">
        <v>1</v>
      </c>
      <c r="D362">
        <v>0</v>
      </c>
      <c r="E362">
        <v>1</v>
      </c>
      <c r="F362">
        <v>12</v>
      </c>
      <c r="G362" t="b">
        <v>0</v>
      </c>
      <c r="H362">
        <v>0</v>
      </c>
      <c r="I362">
        <v>1</v>
      </c>
      <c r="J362">
        <v>0.24</v>
      </c>
    </row>
    <row r="363" spans="1:10" x14ac:dyDescent="0.25">
      <c r="A363">
        <v>362</v>
      </c>
      <c r="B363" s="3">
        <v>40559</v>
      </c>
      <c r="C363">
        <v>1</v>
      </c>
      <c r="D363">
        <v>0</v>
      </c>
      <c r="E363">
        <v>1</v>
      </c>
      <c r="F363">
        <v>13</v>
      </c>
      <c r="G363" t="b">
        <v>0</v>
      </c>
      <c r="H363">
        <v>0</v>
      </c>
      <c r="I363">
        <v>1</v>
      </c>
      <c r="J363">
        <v>0.26</v>
      </c>
    </row>
    <row r="364" spans="1:10" x14ac:dyDescent="0.25">
      <c r="A364">
        <v>363</v>
      </c>
      <c r="B364" s="3">
        <v>40559</v>
      </c>
      <c r="C364">
        <v>1</v>
      </c>
      <c r="D364">
        <v>0</v>
      </c>
      <c r="E364">
        <v>1</v>
      </c>
      <c r="F364">
        <v>14</v>
      </c>
      <c r="G364" t="b">
        <v>0</v>
      </c>
      <c r="H364">
        <v>0</v>
      </c>
      <c r="I364">
        <v>1</v>
      </c>
      <c r="J364">
        <v>0.28000000000000003</v>
      </c>
    </row>
    <row r="365" spans="1:10" x14ac:dyDescent="0.25">
      <c r="A365">
        <v>364</v>
      </c>
      <c r="B365" s="3">
        <v>40559</v>
      </c>
      <c r="C365">
        <v>1</v>
      </c>
      <c r="D365">
        <v>0</v>
      </c>
      <c r="E365">
        <v>1</v>
      </c>
      <c r="F365">
        <v>15</v>
      </c>
      <c r="G365" t="b">
        <v>0</v>
      </c>
      <c r="H365">
        <v>0</v>
      </c>
      <c r="I365">
        <v>1</v>
      </c>
      <c r="J365">
        <v>0.26</v>
      </c>
    </row>
    <row r="366" spans="1:10" x14ac:dyDescent="0.25">
      <c r="A366">
        <v>365</v>
      </c>
      <c r="B366" s="3">
        <v>40559</v>
      </c>
      <c r="C366">
        <v>1</v>
      </c>
      <c r="D366">
        <v>0</v>
      </c>
      <c r="E366">
        <v>1</v>
      </c>
      <c r="F366">
        <v>16</v>
      </c>
      <c r="G366" t="b">
        <v>0</v>
      </c>
      <c r="H366">
        <v>0</v>
      </c>
      <c r="I366">
        <v>1</v>
      </c>
      <c r="J366">
        <v>0.24</v>
      </c>
    </row>
    <row r="367" spans="1:10" x14ac:dyDescent="0.25">
      <c r="A367">
        <v>366</v>
      </c>
      <c r="B367" s="3">
        <v>40559</v>
      </c>
      <c r="C367">
        <v>1</v>
      </c>
      <c r="D367">
        <v>0</v>
      </c>
      <c r="E367">
        <v>1</v>
      </c>
      <c r="F367">
        <v>17</v>
      </c>
      <c r="G367" t="b">
        <v>0</v>
      </c>
      <c r="H367">
        <v>0</v>
      </c>
      <c r="I367">
        <v>1</v>
      </c>
      <c r="J367">
        <v>0.22</v>
      </c>
    </row>
    <row r="368" spans="1:10" x14ac:dyDescent="0.25">
      <c r="A368">
        <v>367</v>
      </c>
      <c r="B368" s="3">
        <v>40559</v>
      </c>
      <c r="C368">
        <v>1</v>
      </c>
      <c r="D368">
        <v>0</v>
      </c>
      <c r="E368">
        <v>1</v>
      </c>
      <c r="F368">
        <v>18</v>
      </c>
      <c r="G368" t="b">
        <v>0</v>
      </c>
      <c r="H368">
        <v>0</v>
      </c>
      <c r="I368">
        <v>1</v>
      </c>
      <c r="J368">
        <v>0.2</v>
      </c>
    </row>
    <row r="369" spans="1:10" x14ac:dyDescent="0.25">
      <c r="A369">
        <v>368</v>
      </c>
      <c r="B369" s="3">
        <v>40559</v>
      </c>
      <c r="C369">
        <v>1</v>
      </c>
      <c r="D369">
        <v>0</v>
      </c>
      <c r="E369">
        <v>1</v>
      </c>
      <c r="F369">
        <v>19</v>
      </c>
      <c r="G369" t="b">
        <v>0</v>
      </c>
      <c r="H369">
        <v>0</v>
      </c>
      <c r="I369">
        <v>1</v>
      </c>
      <c r="J369">
        <v>0.18</v>
      </c>
    </row>
    <row r="370" spans="1:10" x14ac:dyDescent="0.25">
      <c r="A370">
        <v>369</v>
      </c>
      <c r="B370" s="3">
        <v>40559</v>
      </c>
      <c r="C370">
        <v>1</v>
      </c>
      <c r="D370">
        <v>0</v>
      </c>
      <c r="E370">
        <v>1</v>
      </c>
      <c r="F370">
        <v>20</v>
      </c>
      <c r="G370" t="b">
        <v>0</v>
      </c>
      <c r="H370">
        <v>0</v>
      </c>
      <c r="I370">
        <v>1</v>
      </c>
      <c r="J370">
        <v>0.18</v>
      </c>
    </row>
    <row r="371" spans="1:10" x14ac:dyDescent="0.25">
      <c r="A371">
        <v>370</v>
      </c>
      <c r="B371" s="3">
        <v>40559</v>
      </c>
      <c r="C371">
        <v>1</v>
      </c>
      <c r="D371">
        <v>0</v>
      </c>
      <c r="E371">
        <v>1</v>
      </c>
      <c r="F371">
        <v>21</v>
      </c>
      <c r="G371" t="b">
        <v>0</v>
      </c>
      <c r="H371">
        <v>0</v>
      </c>
      <c r="I371">
        <v>1</v>
      </c>
      <c r="J371">
        <v>0.18</v>
      </c>
    </row>
    <row r="372" spans="1:10" x14ac:dyDescent="0.25">
      <c r="A372">
        <v>371</v>
      </c>
      <c r="B372" s="3">
        <v>40559</v>
      </c>
      <c r="C372">
        <v>1</v>
      </c>
      <c r="D372">
        <v>0</v>
      </c>
      <c r="E372">
        <v>1</v>
      </c>
      <c r="F372">
        <v>22</v>
      </c>
      <c r="G372" t="b">
        <v>0</v>
      </c>
      <c r="H372">
        <v>0</v>
      </c>
      <c r="I372">
        <v>2</v>
      </c>
      <c r="J372">
        <v>0.2</v>
      </c>
    </row>
    <row r="373" spans="1:10" x14ac:dyDescent="0.25">
      <c r="A373">
        <v>372</v>
      </c>
      <c r="B373" s="3">
        <v>40559</v>
      </c>
      <c r="C373">
        <v>1</v>
      </c>
      <c r="D373">
        <v>0</v>
      </c>
      <c r="E373">
        <v>1</v>
      </c>
      <c r="F373">
        <v>23</v>
      </c>
      <c r="G373" t="b">
        <v>0</v>
      </c>
      <c r="H373">
        <v>0</v>
      </c>
      <c r="I373">
        <v>2</v>
      </c>
      <c r="J373">
        <v>0.2</v>
      </c>
    </row>
    <row r="374" spans="1:10" x14ac:dyDescent="0.25">
      <c r="A374">
        <v>373</v>
      </c>
      <c r="B374" s="3">
        <v>40560</v>
      </c>
      <c r="C374">
        <v>1</v>
      </c>
      <c r="D374">
        <v>0</v>
      </c>
      <c r="E374">
        <v>1</v>
      </c>
      <c r="F374">
        <v>0</v>
      </c>
      <c r="G374" t="b">
        <v>1</v>
      </c>
      <c r="H374">
        <v>1</v>
      </c>
      <c r="I374">
        <v>2</v>
      </c>
      <c r="J374">
        <v>0.2</v>
      </c>
    </row>
    <row r="375" spans="1:10" x14ac:dyDescent="0.25">
      <c r="A375">
        <v>374</v>
      </c>
      <c r="B375" s="3">
        <v>40560</v>
      </c>
      <c r="C375">
        <v>1</v>
      </c>
      <c r="D375">
        <v>0</v>
      </c>
      <c r="E375">
        <v>1</v>
      </c>
      <c r="F375">
        <v>1</v>
      </c>
      <c r="G375" t="b">
        <v>1</v>
      </c>
      <c r="H375">
        <v>1</v>
      </c>
      <c r="I375">
        <v>2</v>
      </c>
      <c r="J375">
        <v>0.2</v>
      </c>
    </row>
    <row r="376" spans="1:10" x14ac:dyDescent="0.25">
      <c r="A376">
        <v>375</v>
      </c>
      <c r="B376" s="3">
        <v>40560</v>
      </c>
      <c r="C376">
        <v>1</v>
      </c>
      <c r="D376">
        <v>0</v>
      </c>
      <c r="E376">
        <v>1</v>
      </c>
      <c r="F376">
        <v>2</v>
      </c>
      <c r="G376" t="b">
        <v>1</v>
      </c>
      <c r="H376">
        <v>1</v>
      </c>
      <c r="I376">
        <v>2</v>
      </c>
      <c r="J376">
        <v>0.18</v>
      </c>
    </row>
    <row r="377" spans="1:10" x14ac:dyDescent="0.25">
      <c r="A377">
        <v>376</v>
      </c>
      <c r="B377" s="3">
        <v>40560</v>
      </c>
      <c r="C377">
        <v>1</v>
      </c>
      <c r="D377">
        <v>0</v>
      </c>
      <c r="E377">
        <v>1</v>
      </c>
      <c r="F377">
        <v>3</v>
      </c>
      <c r="G377" t="b">
        <v>1</v>
      </c>
      <c r="H377">
        <v>1</v>
      </c>
      <c r="I377">
        <v>2</v>
      </c>
      <c r="J377">
        <v>0.18</v>
      </c>
    </row>
    <row r="378" spans="1:10" x14ac:dyDescent="0.25">
      <c r="A378">
        <v>377</v>
      </c>
      <c r="B378" s="3">
        <v>40560</v>
      </c>
      <c r="C378">
        <v>1</v>
      </c>
      <c r="D378">
        <v>0</v>
      </c>
      <c r="E378">
        <v>1</v>
      </c>
      <c r="F378">
        <v>4</v>
      </c>
      <c r="G378" t="b">
        <v>1</v>
      </c>
      <c r="H378">
        <v>1</v>
      </c>
      <c r="I378">
        <v>2</v>
      </c>
      <c r="J378">
        <v>0.18</v>
      </c>
    </row>
    <row r="379" spans="1:10" x14ac:dyDescent="0.25">
      <c r="A379">
        <v>378</v>
      </c>
      <c r="B379" s="3">
        <v>40560</v>
      </c>
      <c r="C379">
        <v>1</v>
      </c>
      <c r="D379">
        <v>0</v>
      </c>
      <c r="E379">
        <v>1</v>
      </c>
      <c r="F379">
        <v>5</v>
      </c>
      <c r="G379" t="b">
        <v>1</v>
      </c>
      <c r="H379">
        <v>1</v>
      </c>
      <c r="I379">
        <v>2</v>
      </c>
      <c r="J379">
        <v>0.18</v>
      </c>
    </row>
    <row r="380" spans="1:10" x14ac:dyDescent="0.25">
      <c r="A380">
        <v>379</v>
      </c>
      <c r="B380" s="3">
        <v>40560</v>
      </c>
      <c r="C380">
        <v>1</v>
      </c>
      <c r="D380">
        <v>0</v>
      </c>
      <c r="E380">
        <v>1</v>
      </c>
      <c r="F380">
        <v>6</v>
      </c>
      <c r="G380" t="b">
        <v>1</v>
      </c>
      <c r="H380">
        <v>1</v>
      </c>
      <c r="I380">
        <v>2</v>
      </c>
      <c r="J380">
        <v>0.18</v>
      </c>
    </row>
    <row r="381" spans="1:10" x14ac:dyDescent="0.25">
      <c r="A381">
        <v>380</v>
      </c>
      <c r="B381" s="3">
        <v>40560</v>
      </c>
      <c r="C381">
        <v>1</v>
      </c>
      <c r="D381">
        <v>0</v>
      </c>
      <c r="E381">
        <v>1</v>
      </c>
      <c r="F381">
        <v>7</v>
      </c>
      <c r="G381" t="b">
        <v>1</v>
      </c>
      <c r="H381">
        <v>1</v>
      </c>
      <c r="I381">
        <v>2</v>
      </c>
      <c r="J381">
        <v>0.16</v>
      </c>
    </row>
    <row r="382" spans="1:10" x14ac:dyDescent="0.25">
      <c r="A382">
        <v>381</v>
      </c>
      <c r="B382" s="3">
        <v>40560</v>
      </c>
      <c r="C382">
        <v>1</v>
      </c>
      <c r="D382">
        <v>0</v>
      </c>
      <c r="E382">
        <v>1</v>
      </c>
      <c r="F382">
        <v>8</v>
      </c>
      <c r="G382" t="b">
        <v>1</v>
      </c>
      <c r="H382">
        <v>1</v>
      </c>
      <c r="I382">
        <v>2</v>
      </c>
      <c r="J382">
        <v>0.16</v>
      </c>
    </row>
    <row r="383" spans="1:10" x14ac:dyDescent="0.25">
      <c r="A383">
        <v>382</v>
      </c>
      <c r="B383" s="3">
        <v>40560</v>
      </c>
      <c r="C383">
        <v>1</v>
      </c>
      <c r="D383">
        <v>0</v>
      </c>
      <c r="E383">
        <v>1</v>
      </c>
      <c r="F383">
        <v>9</v>
      </c>
      <c r="G383" t="b">
        <v>1</v>
      </c>
      <c r="H383">
        <v>1</v>
      </c>
      <c r="I383">
        <v>2</v>
      </c>
      <c r="J383">
        <v>0.16</v>
      </c>
    </row>
    <row r="384" spans="1:10" x14ac:dyDescent="0.25">
      <c r="A384">
        <v>383</v>
      </c>
      <c r="B384" s="3">
        <v>40560</v>
      </c>
      <c r="C384">
        <v>1</v>
      </c>
      <c r="D384">
        <v>0</v>
      </c>
      <c r="E384">
        <v>1</v>
      </c>
      <c r="F384">
        <v>10</v>
      </c>
      <c r="G384" t="b">
        <v>1</v>
      </c>
      <c r="H384">
        <v>1</v>
      </c>
      <c r="I384">
        <v>2</v>
      </c>
      <c r="J384">
        <v>0.16</v>
      </c>
    </row>
    <row r="385" spans="1:10" x14ac:dyDescent="0.25">
      <c r="A385">
        <v>384</v>
      </c>
      <c r="B385" s="3">
        <v>40560</v>
      </c>
      <c r="C385">
        <v>1</v>
      </c>
      <c r="D385">
        <v>0</v>
      </c>
      <c r="E385">
        <v>1</v>
      </c>
      <c r="F385">
        <v>11</v>
      </c>
      <c r="G385" t="b">
        <v>1</v>
      </c>
      <c r="H385">
        <v>1</v>
      </c>
      <c r="I385">
        <v>2</v>
      </c>
      <c r="J385">
        <v>0.16</v>
      </c>
    </row>
    <row r="386" spans="1:10" x14ac:dyDescent="0.25">
      <c r="A386">
        <v>385</v>
      </c>
      <c r="B386" s="3">
        <v>40560</v>
      </c>
      <c r="C386">
        <v>1</v>
      </c>
      <c r="D386">
        <v>0</v>
      </c>
      <c r="E386">
        <v>1</v>
      </c>
      <c r="F386">
        <v>12</v>
      </c>
      <c r="G386" t="b">
        <v>1</v>
      </c>
      <c r="H386">
        <v>1</v>
      </c>
      <c r="I386">
        <v>2</v>
      </c>
      <c r="J386">
        <v>0.18</v>
      </c>
    </row>
    <row r="387" spans="1:10" x14ac:dyDescent="0.25">
      <c r="A387">
        <v>386</v>
      </c>
      <c r="B387" s="3">
        <v>40560</v>
      </c>
      <c r="C387">
        <v>1</v>
      </c>
      <c r="D387">
        <v>0</v>
      </c>
      <c r="E387">
        <v>1</v>
      </c>
      <c r="F387">
        <v>13</v>
      </c>
      <c r="G387" t="b">
        <v>1</v>
      </c>
      <c r="H387">
        <v>1</v>
      </c>
      <c r="I387">
        <v>2</v>
      </c>
      <c r="J387">
        <v>0.18</v>
      </c>
    </row>
    <row r="388" spans="1:10" x14ac:dyDescent="0.25">
      <c r="A388">
        <v>387</v>
      </c>
      <c r="B388" s="3">
        <v>40560</v>
      </c>
      <c r="C388">
        <v>1</v>
      </c>
      <c r="D388">
        <v>0</v>
      </c>
      <c r="E388">
        <v>1</v>
      </c>
      <c r="F388">
        <v>14</v>
      </c>
      <c r="G388" t="b">
        <v>1</v>
      </c>
      <c r="H388">
        <v>1</v>
      </c>
      <c r="I388">
        <v>2</v>
      </c>
      <c r="J388">
        <v>0.18</v>
      </c>
    </row>
    <row r="389" spans="1:10" x14ac:dyDescent="0.25">
      <c r="A389">
        <v>388</v>
      </c>
      <c r="B389" s="3">
        <v>40560</v>
      </c>
      <c r="C389">
        <v>1</v>
      </c>
      <c r="D389">
        <v>0</v>
      </c>
      <c r="E389">
        <v>1</v>
      </c>
      <c r="F389">
        <v>15</v>
      </c>
      <c r="G389" t="b">
        <v>1</v>
      </c>
      <c r="H389">
        <v>1</v>
      </c>
      <c r="I389">
        <v>2</v>
      </c>
      <c r="J389">
        <v>0.2</v>
      </c>
    </row>
    <row r="390" spans="1:10" x14ac:dyDescent="0.25">
      <c r="A390">
        <v>389</v>
      </c>
      <c r="B390" s="3">
        <v>40560</v>
      </c>
      <c r="C390">
        <v>1</v>
      </c>
      <c r="D390">
        <v>0</v>
      </c>
      <c r="E390">
        <v>1</v>
      </c>
      <c r="F390">
        <v>16</v>
      </c>
      <c r="G390" t="b">
        <v>1</v>
      </c>
      <c r="H390">
        <v>1</v>
      </c>
      <c r="I390">
        <v>2</v>
      </c>
      <c r="J390">
        <v>0.2</v>
      </c>
    </row>
    <row r="391" spans="1:10" x14ac:dyDescent="0.25">
      <c r="A391">
        <v>390</v>
      </c>
      <c r="B391" s="3">
        <v>40560</v>
      </c>
      <c r="C391">
        <v>1</v>
      </c>
      <c r="D391">
        <v>0</v>
      </c>
      <c r="E391">
        <v>1</v>
      </c>
      <c r="F391">
        <v>17</v>
      </c>
      <c r="G391" t="b">
        <v>1</v>
      </c>
      <c r="H391">
        <v>1</v>
      </c>
      <c r="I391">
        <v>1</v>
      </c>
      <c r="J391">
        <v>0.2</v>
      </c>
    </row>
    <row r="392" spans="1:10" x14ac:dyDescent="0.25">
      <c r="A392">
        <v>391</v>
      </c>
      <c r="B392" s="3">
        <v>40560</v>
      </c>
      <c r="C392">
        <v>1</v>
      </c>
      <c r="D392">
        <v>0</v>
      </c>
      <c r="E392">
        <v>1</v>
      </c>
      <c r="F392">
        <v>18</v>
      </c>
      <c r="G392" t="b">
        <v>1</v>
      </c>
      <c r="H392">
        <v>1</v>
      </c>
      <c r="I392">
        <v>2</v>
      </c>
      <c r="J392">
        <v>0.18</v>
      </c>
    </row>
    <row r="393" spans="1:10" x14ac:dyDescent="0.25">
      <c r="A393">
        <v>392</v>
      </c>
      <c r="B393" s="3">
        <v>40560</v>
      </c>
      <c r="C393">
        <v>1</v>
      </c>
      <c r="D393">
        <v>0</v>
      </c>
      <c r="E393">
        <v>1</v>
      </c>
      <c r="F393">
        <v>19</v>
      </c>
      <c r="G393" t="b">
        <v>1</v>
      </c>
      <c r="H393">
        <v>1</v>
      </c>
      <c r="I393">
        <v>3</v>
      </c>
      <c r="J393">
        <v>0.18</v>
      </c>
    </row>
    <row r="394" spans="1:10" x14ac:dyDescent="0.25">
      <c r="A394">
        <v>393</v>
      </c>
      <c r="B394" s="3">
        <v>40560</v>
      </c>
      <c r="C394">
        <v>1</v>
      </c>
      <c r="D394">
        <v>0</v>
      </c>
      <c r="E394">
        <v>1</v>
      </c>
      <c r="F394">
        <v>20</v>
      </c>
      <c r="G394" t="b">
        <v>1</v>
      </c>
      <c r="H394">
        <v>1</v>
      </c>
      <c r="I394">
        <v>3</v>
      </c>
      <c r="J394">
        <v>0.16</v>
      </c>
    </row>
    <row r="395" spans="1:10" x14ac:dyDescent="0.25">
      <c r="A395">
        <v>394</v>
      </c>
      <c r="B395" s="3">
        <v>40560</v>
      </c>
      <c r="C395">
        <v>1</v>
      </c>
      <c r="D395">
        <v>0</v>
      </c>
      <c r="E395">
        <v>1</v>
      </c>
      <c r="F395">
        <v>21</v>
      </c>
      <c r="G395" t="b">
        <v>1</v>
      </c>
      <c r="H395">
        <v>1</v>
      </c>
      <c r="I395">
        <v>3</v>
      </c>
      <c r="J395">
        <v>0.16</v>
      </c>
    </row>
    <row r="396" spans="1:10" x14ac:dyDescent="0.25">
      <c r="A396">
        <v>395</v>
      </c>
      <c r="B396" s="3">
        <v>40560</v>
      </c>
      <c r="C396">
        <v>1</v>
      </c>
      <c r="D396">
        <v>0</v>
      </c>
      <c r="E396">
        <v>1</v>
      </c>
      <c r="F396">
        <v>22</v>
      </c>
      <c r="G396" t="b">
        <v>1</v>
      </c>
      <c r="H396">
        <v>1</v>
      </c>
      <c r="I396">
        <v>3</v>
      </c>
      <c r="J396">
        <v>0.14000000000000001</v>
      </c>
    </row>
    <row r="397" spans="1:10" x14ac:dyDescent="0.25">
      <c r="A397">
        <v>396</v>
      </c>
      <c r="B397" s="3">
        <v>40560</v>
      </c>
      <c r="C397">
        <v>1</v>
      </c>
      <c r="D397">
        <v>0</v>
      </c>
      <c r="E397">
        <v>1</v>
      </c>
      <c r="F397">
        <v>23</v>
      </c>
      <c r="G397" t="b">
        <v>1</v>
      </c>
      <c r="H397">
        <v>1</v>
      </c>
      <c r="I397">
        <v>3</v>
      </c>
      <c r="J397">
        <v>0.16</v>
      </c>
    </row>
    <row r="398" spans="1:10" x14ac:dyDescent="0.25">
      <c r="A398">
        <v>397</v>
      </c>
      <c r="B398" s="3">
        <v>40561</v>
      </c>
      <c r="C398">
        <v>1</v>
      </c>
      <c r="D398">
        <v>0</v>
      </c>
      <c r="E398">
        <v>1</v>
      </c>
      <c r="F398">
        <v>12</v>
      </c>
      <c r="G398" t="b">
        <v>0</v>
      </c>
      <c r="H398">
        <v>2</v>
      </c>
      <c r="I398">
        <v>2</v>
      </c>
      <c r="J398">
        <v>0.2</v>
      </c>
    </row>
    <row r="399" spans="1:10" x14ac:dyDescent="0.25">
      <c r="A399">
        <v>398</v>
      </c>
      <c r="B399" s="3">
        <v>40561</v>
      </c>
      <c r="C399">
        <v>1</v>
      </c>
      <c r="D399">
        <v>0</v>
      </c>
      <c r="E399">
        <v>1</v>
      </c>
      <c r="F399">
        <v>13</v>
      </c>
      <c r="G399" t="b">
        <v>0</v>
      </c>
      <c r="H399">
        <v>2</v>
      </c>
      <c r="I399">
        <v>2</v>
      </c>
      <c r="J399">
        <v>0.2</v>
      </c>
    </row>
    <row r="400" spans="1:10" x14ac:dyDescent="0.25">
      <c r="A400">
        <v>399</v>
      </c>
      <c r="B400" s="3">
        <v>40561</v>
      </c>
      <c r="C400">
        <v>1</v>
      </c>
      <c r="D400">
        <v>0</v>
      </c>
      <c r="E400">
        <v>1</v>
      </c>
      <c r="F400">
        <v>14</v>
      </c>
      <c r="G400" t="b">
        <v>0</v>
      </c>
      <c r="H400">
        <v>2</v>
      </c>
      <c r="I400">
        <v>2</v>
      </c>
      <c r="J400">
        <v>0.22</v>
      </c>
    </row>
    <row r="401" spans="1:10" x14ac:dyDescent="0.25">
      <c r="A401">
        <v>400</v>
      </c>
      <c r="B401" s="3">
        <v>40561</v>
      </c>
      <c r="C401">
        <v>1</v>
      </c>
      <c r="D401">
        <v>0</v>
      </c>
      <c r="E401">
        <v>1</v>
      </c>
      <c r="F401">
        <v>15</v>
      </c>
      <c r="G401" t="b">
        <v>0</v>
      </c>
      <c r="H401">
        <v>2</v>
      </c>
      <c r="I401">
        <v>2</v>
      </c>
      <c r="J401">
        <v>0.22</v>
      </c>
    </row>
    <row r="402" spans="1:10" x14ac:dyDescent="0.25">
      <c r="A402">
        <v>401</v>
      </c>
      <c r="B402" s="3">
        <v>40561</v>
      </c>
      <c r="C402">
        <v>1</v>
      </c>
      <c r="D402">
        <v>0</v>
      </c>
      <c r="E402">
        <v>1</v>
      </c>
      <c r="F402">
        <v>16</v>
      </c>
      <c r="G402" t="b">
        <v>0</v>
      </c>
      <c r="H402">
        <v>2</v>
      </c>
      <c r="I402">
        <v>2</v>
      </c>
      <c r="J402">
        <v>0.22</v>
      </c>
    </row>
    <row r="403" spans="1:10" x14ac:dyDescent="0.25">
      <c r="A403">
        <v>402</v>
      </c>
      <c r="B403" s="3">
        <v>40561</v>
      </c>
      <c r="C403">
        <v>1</v>
      </c>
      <c r="D403">
        <v>0</v>
      </c>
      <c r="E403">
        <v>1</v>
      </c>
      <c r="F403">
        <v>17</v>
      </c>
      <c r="G403" t="b">
        <v>0</v>
      </c>
      <c r="H403">
        <v>2</v>
      </c>
      <c r="I403">
        <v>2</v>
      </c>
      <c r="J403">
        <v>0.22</v>
      </c>
    </row>
    <row r="404" spans="1:10" x14ac:dyDescent="0.25">
      <c r="A404">
        <v>403</v>
      </c>
      <c r="B404" s="3">
        <v>40561</v>
      </c>
      <c r="C404">
        <v>1</v>
      </c>
      <c r="D404">
        <v>0</v>
      </c>
      <c r="E404">
        <v>1</v>
      </c>
      <c r="F404">
        <v>18</v>
      </c>
      <c r="G404" t="b">
        <v>0</v>
      </c>
      <c r="H404">
        <v>2</v>
      </c>
      <c r="I404">
        <v>2</v>
      </c>
      <c r="J404">
        <v>0.22</v>
      </c>
    </row>
    <row r="405" spans="1:10" x14ac:dyDescent="0.25">
      <c r="A405">
        <v>404</v>
      </c>
      <c r="B405" s="3">
        <v>40561</v>
      </c>
      <c r="C405">
        <v>1</v>
      </c>
      <c r="D405">
        <v>0</v>
      </c>
      <c r="E405">
        <v>1</v>
      </c>
      <c r="F405">
        <v>19</v>
      </c>
      <c r="G405" t="b">
        <v>0</v>
      </c>
      <c r="H405">
        <v>2</v>
      </c>
      <c r="I405">
        <v>2</v>
      </c>
      <c r="J405">
        <v>0.22</v>
      </c>
    </row>
    <row r="406" spans="1:10" x14ac:dyDescent="0.25">
      <c r="A406">
        <v>405</v>
      </c>
      <c r="B406" s="3">
        <v>40561</v>
      </c>
      <c r="C406">
        <v>1</v>
      </c>
      <c r="D406">
        <v>0</v>
      </c>
      <c r="E406">
        <v>1</v>
      </c>
      <c r="F406">
        <v>20</v>
      </c>
      <c r="G406" t="b">
        <v>0</v>
      </c>
      <c r="H406">
        <v>2</v>
      </c>
      <c r="I406">
        <v>2</v>
      </c>
      <c r="J406">
        <v>0.22</v>
      </c>
    </row>
    <row r="407" spans="1:10" x14ac:dyDescent="0.25">
      <c r="A407">
        <v>406</v>
      </c>
      <c r="B407" s="3">
        <v>40561</v>
      </c>
      <c r="C407">
        <v>1</v>
      </c>
      <c r="D407">
        <v>0</v>
      </c>
      <c r="E407">
        <v>1</v>
      </c>
      <c r="F407">
        <v>21</v>
      </c>
      <c r="G407" t="b">
        <v>0</v>
      </c>
      <c r="H407">
        <v>2</v>
      </c>
      <c r="I407">
        <v>2</v>
      </c>
      <c r="J407">
        <v>0.22</v>
      </c>
    </row>
    <row r="408" spans="1:10" x14ac:dyDescent="0.25">
      <c r="A408">
        <v>407</v>
      </c>
      <c r="B408" s="3">
        <v>40561</v>
      </c>
      <c r="C408">
        <v>1</v>
      </c>
      <c r="D408">
        <v>0</v>
      </c>
      <c r="E408">
        <v>1</v>
      </c>
      <c r="F408">
        <v>22</v>
      </c>
      <c r="G408" t="b">
        <v>0</v>
      </c>
      <c r="H408">
        <v>2</v>
      </c>
      <c r="I408">
        <v>2</v>
      </c>
      <c r="J408">
        <v>0.22</v>
      </c>
    </row>
    <row r="409" spans="1:10" x14ac:dyDescent="0.25">
      <c r="A409">
        <v>408</v>
      </c>
      <c r="B409" s="3">
        <v>40561</v>
      </c>
      <c r="C409">
        <v>1</v>
      </c>
      <c r="D409">
        <v>0</v>
      </c>
      <c r="E409">
        <v>1</v>
      </c>
      <c r="F409">
        <v>23</v>
      </c>
      <c r="G409" t="b">
        <v>0</v>
      </c>
      <c r="H409">
        <v>2</v>
      </c>
      <c r="I409">
        <v>2</v>
      </c>
      <c r="J409">
        <v>0.22</v>
      </c>
    </row>
    <row r="410" spans="1:10" x14ac:dyDescent="0.25">
      <c r="A410">
        <v>409</v>
      </c>
      <c r="B410" s="3">
        <v>40562</v>
      </c>
      <c r="C410">
        <v>1</v>
      </c>
      <c r="D410">
        <v>0</v>
      </c>
      <c r="E410">
        <v>1</v>
      </c>
      <c r="F410">
        <v>0</v>
      </c>
      <c r="G410" t="b">
        <v>0</v>
      </c>
      <c r="H410">
        <v>3</v>
      </c>
      <c r="I410">
        <v>2</v>
      </c>
      <c r="J410">
        <v>0.22</v>
      </c>
    </row>
    <row r="411" spans="1:10" x14ac:dyDescent="0.25">
      <c r="A411">
        <v>410</v>
      </c>
      <c r="B411" s="3">
        <v>40562</v>
      </c>
      <c r="C411">
        <v>1</v>
      </c>
      <c r="D411">
        <v>0</v>
      </c>
      <c r="E411">
        <v>1</v>
      </c>
      <c r="F411">
        <v>1</v>
      </c>
      <c r="G411" t="b">
        <v>0</v>
      </c>
      <c r="H411">
        <v>3</v>
      </c>
      <c r="I411">
        <v>3</v>
      </c>
      <c r="J411">
        <v>0.22</v>
      </c>
    </row>
    <row r="412" spans="1:10" x14ac:dyDescent="0.25">
      <c r="A412">
        <v>411</v>
      </c>
      <c r="B412" s="3">
        <v>40562</v>
      </c>
      <c r="C412">
        <v>1</v>
      </c>
      <c r="D412">
        <v>0</v>
      </c>
      <c r="E412">
        <v>1</v>
      </c>
      <c r="F412">
        <v>2</v>
      </c>
      <c r="G412" t="b">
        <v>0</v>
      </c>
      <c r="H412">
        <v>3</v>
      </c>
      <c r="I412">
        <v>3</v>
      </c>
      <c r="J412">
        <v>0.22</v>
      </c>
    </row>
    <row r="413" spans="1:10" x14ac:dyDescent="0.25">
      <c r="A413">
        <v>412</v>
      </c>
      <c r="B413" s="3">
        <v>40562</v>
      </c>
      <c r="C413">
        <v>1</v>
      </c>
      <c r="D413">
        <v>0</v>
      </c>
      <c r="E413">
        <v>1</v>
      </c>
      <c r="F413">
        <v>4</v>
      </c>
      <c r="G413" t="b">
        <v>0</v>
      </c>
      <c r="H413">
        <v>3</v>
      </c>
      <c r="I413">
        <v>3</v>
      </c>
      <c r="J413">
        <v>0.22</v>
      </c>
    </row>
    <row r="414" spans="1:10" x14ac:dyDescent="0.25">
      <c r="A414">
        <v>413</v>
      </c>
      <c r="B414" s="3">
        <v>40562</v>
      </c>
      <c r="C414">
        <v>1</v>
      </c>
      <c r="D414">
        <v>0</v>
      </c>
      <c r="E414">
        <v>1</v>
      </c>
      <c r="F414">
        <v>5</v>
      </c>
      <c r="G414" t="b">
        <v>0</v>
      </c>
      <c r="H414">
        <v>3</v>
      </c>
      <c r="I414">
        <v>2</v>
      </c>
      <c r="J414">
        <v>0.22</v>
      </c>
    </row>
    <row r="415" spans="1:10" x14ac:dyDescent="0.25">
      <c r="A415">
        <v>414</v>
      </c>
      <c r="B415" s="3">
        <v>40562</v>
      </c>
      <c r="C415">
        <v>1</v>
      </c>
      <c r="D415">
        <v>0</v>
      </c>
      <c r="E415">
        <v>1</v>
      </c>
      <c r="F415">
        <v>6</v>
      </c>
      <c r="G415" t="b">
        <v>0</v>
      </c>
      <c r="H415">
        <v>3</v>
      </c>
      <c r="I415">
        <v>2</v>
      </c>
      <c r="J415">
        <v>0.22</v>
      </c>
    </row>
    <row r="416" spans="1:10" x14ac:dyDescent="0.25">
      <c r="A416">
        <v>415</v>
      </c>
      <c r="B416" s="3">
        <v>40562</v>
      </c>
      <c r="C416">
        <v>1</v>
      </c>
      <c r="D416">
        <v>0</v>
      </c>
      <c r="E416">
        <v>1</v>
      </c>
      <c r="F416">
        <v>7</v>
      </c>
      <c r="G416" t="b">
        <v>0</v>
      </c>
      <c r="H416">
        <v>3</v>
      </c>
      <c r="I416">
        <v>2</v>
      </c>
      <c r="J416">
        <v>0.24</v>
      </c>
    </row>
    <row r="417" spans="1:10" x14ac:dyDescent="0.25">
      <c r="A417">
        <v>416</v>
      </c>
      <c r="B417" s="3">
        <v>40562</v>
      </c>
      <c r="C417">
        <v>1</v>
      </c>
      <c r="D417">
        <v>0</v>
      </c>
      <c r="E417">
        <v>1</v>
      </c>
      <c r="F417">
        <v>8</v>
      </c>
      <c r="G417" t="b">
        <v>0</v>
      </c>
      <c r="H417">
        <v>3</v>
      </c>
      <c r="I417">
        <v>2</v>
      </c>
      <c r="J417">
        <v>0.24</v>
      </c>
    </row>
    <row r="418" spans="1:10" x14ac:dyDescent="0.25">
      <c r="A418">
        <v>417</v>
      </c>
      <c r="B418" s="3">
        <v>40562</v>
      </c>
      <c r="C418">
        <v>1</v>
      </c>
      <c r="D418">
        <v>0</v>
      </c>
      <c r="E418">
        <v>1</v>
      </c>
      <c r="F418">
        <v>9</v>
      </c>
      <c r="G418" t="b">
        <v>0</v>
      </c>
      <c r="H418">
        <v>3</v>
      </c>
      <c r="I418">
        <v>2</v>
      </c>
      <c r="J418">
        <v>0.24</v>
      </c>
    </row>
    <row r="419" spans="1:10" x14ac:dyDescent="0.25">
      <c r="A419">
        <v>418</v>
      </c>
      <c r="B419" s="3">
        <v>40562</v>
      </c>
      <c r="C419">
        <v>1</v>
      </c>
      <c r="D419">
        <v>0</v>
      </c>
      <c r="E419">
        <v>1</v>
      </c>
      <c r="F419">
        <v>10</v>
      </c>
      <c r="G419" t="b">
        <v>0</v>
      </c>
      <c r="H419">
        <v>3</v>
      </c>
      <c r="I419">
        <v>2</v>
      </c>
      <c r="J419">
        <v>0.26</v>
      </c>
    </row>
    <row r="420" spans="1:10" x14ac:dyDescent="0.25">
      <c r="A420">
        <v>419</v>
      </c>
      <c r="B420" s="3">
        <v>40562</v>
      </c>
      <c r="C420">
        <v>1</v>
      </c>
      <c r="D420">
        <v>0</v>
      </c>
      <c r="E420">
        <v>1</v>
      </c>
      <c r="F420">
        <v>11</v>
      </c>
      <c r="G420" t="b">
        <v>0</v>
      </c>
      <c r="H420">
        <v>3</v>
      </c>
      <c r="I420">
        <v>2</v>
      </c>
      <c r="J420">
        <v>0.28000000000000003</v>
      </c>
    </row>
    <row r="421" spans="1:10" x14ac:dyDescent="0.25">
      <c r="A421">
        <v>420</v>
      </c>
      <c r="B421" s="3">
        <v>40562</v>
      </c>
      <c r="C421">
        <v>1</v>
      </c>
      <c r="D421">
        <v>0</v>
      </c>
      <c r="E421">
        <v>1</v>
      </c>
      <c r="F421">
        <v>12</v>
      </c>
      <c r="G421" t="b">
        <v>0</v>
      </c>
      <c r="H421">
        <v>3</v>
      </c>
      <c r="I421">
        <v>2</v>
      </c>
      <c r="J421">
        <v>0.3</v>
      </c>
    </row>
    <row r="422" spans="1:10" x14ac:dyDescent="0.25">
      <c r="A422">
        <v>421</v>
      </c>
      <c r="B422" s="3">
        <v>40562</v>
      </c>
      <c r="C422">
        <v>1</v>
      </c>
      <c r="D422">
        <v>0</v>
      </c>
      <c r="E422">
        <v>1</v>
      </c>
      <c r="F422">
        <v>13</v>
      </c>
      <c r="G422" t="b">
        <v>0</v>
      </c>
      <c r="H422">
        <v>3</v>
      </c>
      <c r="I422">
        <v>1</v>
      </c>
      <c r="J422">
        <v>0.4</v>
      </c>
    </row>
    <row r="423" spans="1:10" x14ac:dyDescent="0.25">
      <c r="A423">
        <v>422</v>
      </c>
      <c r="B423" s="3">
        <v>40562</v>
      </c>
      <c r="C423">
        <v>1</v>
      </c>
      <c r="D423">
        <v>0</v>
      </c>
      <c r="E423">
        <v>1</v>
      </c>
      <c r="F423">
        <v>14</v>
      </c>
      <c r="G423" t="b">
        <v>0</v>
      </c>
      <c r="H423">
        <v>3</v>
      </c>
      <c r="I423">
        <v>1</v>
      </c>
      <c r="J423">
        <v>0.4</v>
      </c>
    </row>
    <row r="424" spans="1:10" x14ac:dyDescent="0.25">
      <c r="A424">
        <v>423</v>
      </c>
      <c r="B424" s="3">
        <v>40562</v>
      </c>
      <c r="C424">
        <v>1</v>
      </c>
      <c r="D424">
        <v>0</v>
      </c>
      <c r="E424">
        <v>1</v>
      </c>
      <c r="F424">
        <v>15</v>
      </c>
      <c r="G424" t="b">
        <v>0</v>
      </c>
      <c r="H424">
        <v>3</v>
      </c>
      <c r="I424">
        <v>1</v>
      </c>
      <c r="J424">
        <v>0.4</v>
      </c>
    </row>
    <row r="425" spans="1:10" x14ac:dyDescent="0.25">
      <c r="A425">
        <v>424</v>
      </c>
      <c r="B425" s="3">
        <v>40562</v>
      </c>
      <c r="C425">
        <v>1</v>
      </c>
      <c r="D425">
        <v>0</v>
      </c>
      <c r="E425">
        <v>1</v>
      </c>
      <c r="F425">
        <v>16</v>
      </c>
      <c r="G425" t="b">
        <v>0</v>
      </c>
      <c r="H425">
        <v>3</v>
      </c>
      <c r="I425">
        <v>1</v>
      </c>
      <c r="J425">
        <v>0.38</v>
      </c>
    </row>
    <row r="426" spans="1:10" x14ac:dyDescent="0.25">
      <c r="A426">
        <v>425</v>
      </c>
      <c r="B426" s="3">
        <v>40562</v>
      </c>
      <c r="C426">
        <v>1</v>
      </c>
      <c r="D426">
        <v>0</v>
      </c>
      <c r="E426">
        <v>1</v>
      </c>
      <c r="F426">
        <v>17</v>
      </c>
      <c r="G426" t="b">
        <v>0</v>
      </c>
      <c r="H426">
        <v>3</v>
      </c>
      <c r="I426">
        <v>1</v>
      </c>
      <c r="J426">
        <v>0.36</v>
      </c>
    </row>
    <row r="427" spans="1:10" x14ac:dyDescent="0.25">
      <c r="A427">
        <v>426</v>
      </c>
      <c r="B427" s="3">
        <v>40562</v>
      </c>
      <c r="C427">
        <v>1</v>
      </c>
      <c r="D427">
        <v>0</v>
      </c>
      <c r="E427">
        <v>1</v>
      </c>
      <c r="F427">
        <v>18</v>
      </c>
      <c r="G427" t="b">
        <v>0</v>
      </c>
      <c r="H427">
        <v>3</v>
      </c>
      <c r="I427">
        <v>1</v>
      </c>
      <c r="J427">
        <v>0.34</v>
      </c>
    </row>
    <row r="428" spans="1:10" x14ac:dyDescent="0.25">
      <c r="A428">
        <v>427</v>
      </c>
      <c r="B428" s="3">
        <v>40562</v>
      </c>
      <c r="C428">
        <v>1</v>
      </c>
      <c r="D428">
        <v>0</v>
      </c>
      <c r="E428">
        <v>1</v>
      </c>
      <c r="F428">
        <v>19</v>
      </c>
      <c r="G428" t="b">
        <v>0</v>
      </c>
      <c r="H428">
        <v>3</v>
      </c>
      <c r="I428">
        <v>1</v>
      </c>
      <c r="J428">
        <v>0.32</v>
      </c>
    </row>
    <row r="429" spans="1:10" x14ac:dyDescent="0.25">
      <c r="A429">
        <v>428</v>
      </c>
      <c r="B429" s="3">
        <v>40562</v>
      </c>
      <c r="C429">
        <v>1</v>
      </c>
      <c r="D429">
        <v>0</v>
      </c>
      <c r="E429">
        <v>1</v>
      </c>
      <c r="F429">
        <v>20</v>
      </c>
      <c r="G429" t="b">
        <v>0</v>
      </c>
      <c r="H429">
        <v>3</v>
      </c>
      <c r="I429">
        <v>1</v>
      </c>
      <c r="J429">
        <v>0.32</v>
      </c>
    </row>
    <row r="430" spans="1:10" x14ac:dyDescent="0.25">
      <c r="A430">
        <v>429</v>
      </c>
      <c r="B430" s="3">
        <v>40562</v>
      </c>
      <c r="C430">
        <v>1</v>
      </c>
      <c r="D430">
        <v>0</v>
      </c>
      <c r="E430">
        <v>1</v>
      </c>
      <c r="F430">
        <v>21</v>
      </c>
      <c r="G430" t="b">
        <v>0</v>
      </c>
      <c r="H430">
        <v>3</v>
      </c>
      <c r="I430">
        <v>1</v>
      </c>
      <c r="J430">
        <v>0.32</v>
      </c>
    </row>
    <row r="431" spans="1:10" x14ac:dyDescent="0.25">
      <c r="A431">
        <v>430</v>
      </c>
      <c r="B431" s="3">
        <v>40562</v>
      </c>
      <c r="C431">
        <v>1</v>
      </c>
      <c r="D431">
        <v>0</v>
      </c>
      <c r="E431">
        <v>1</v>
      </c>
      <c r="F431">
        <v>22</v>
      </c>
      <c r="G431" t="b">
        <v>0</v>
      </c>
      <c r="H431">
        <v>3</v>
      </c>
      <c r="I431">
        <v>1</v>
      </c>
      <c r="J431">
        <v>0.3</v>
      </c>
    </row>
    <row r="432" spans="1:10" x14ac:dyDescent="0.25">
      <c r="A432">
        <v>431</v>
      </c>
      <c r="B432" s="3">
        <v>40562</v>
      </c>
      <c r="C432">
        <v>1</v>
      </c>
      <c r="D432">
        <v>0</v>
      </c>
      <c r="E432">
        <v>1</v>
      </c>
      <c r="F432">
        <v>23</v>
      </c>
      <c r="G432" t="b">
        <v>0</v>
      </c>
      <c r="H432">
        <v>3</v>
      </c>
      <c r="I432">
        <v>1</v>
      </c>
      <c r="J432">
        <v>0.3</v>
      </c>
    </row>
    <row r="433" spans="1:10" x14ac:dyDescent="0.25">
      <c r="A433">
        <v>432</v>
      </c>
      <c r="B433" s="3">
        <v>40563</v>
      </c>
      <c r="C433">
        <v>1</v>
      </c>
      <c r="D433">
        <v>0</v>
      </c>
      <c r="E433">
        <v>1</v>
      </c>
      <c r="F433">
        <v>0</v>
      </c>
      <c r="G433" t="b">
        <v>0</v>
      </c>
      <c r="H433">
        <v>4</v>
      </c>
      <c r="I433">
        <v>1</v>
      </c>
      <c r="J433">
        <v>0.26</v>
      </c>
    </row>
    <row r="434" spans="1:10" x14ac:dyDescent="0.25">
      <c r="A434">
        <v>433</v>
      </c>
      <c r="B434" s="3">
        <v>40563</v>
      </c>
      <c r="C434">
        <v>1</v>
      </c>
      <c r="D434">
        <v>0</v>
      </c>
      <c r="E434">
        <v>1</v>
      </c>
      <c r="F434">
        <v>1</v>
      </c>
      <c r="G434" t="b">
        <v>0</v>
      </c>
      <c r="H434">
        <v>4</v>
      </c>
      <c r="I434">
        <v>1</v>
      </c>
      <c r="J434">
        <v>0.26</v>
      </c>
    </row>
    <row r="435" spans="1:10" x14ac:dyDescent="0.25">
      <c r="A435">
        <v>434</v>
      </c>
      <c r="B435" s="3">
        <v>40563</v>
      </c>
      <c r="C435">
        <v>1</v>
      </c>
      <c r="D435">
        <v>0</v>
      </c>
      <c r="E435">
        <v>1</v>
      </c>
      <c r="F435">
        <v>2</v>
      </c>
      <c r="G435" t="b">
        <v>0</v>
      </c>
      <c r="H435">
        <v>4</v>
      </c>
      <c r="I435">
        <v>1</v>
      </c>
      <c r="J435">
        <v>0.26</v>
      </c>
    </row>
    <row r="436" spans="1:10" x14ac:dyDescent="0.25">
      <c r="A436">
        <v>435</v>
      </c>
      <c r="B436" s="3">
        <v>40563</v>
      </c>
      <c r="C436">
        <v>1</v>
      </c>
      <c r="D436">
        <v>0</v>
      </c>
      <c r="E436">
        <v>1</v>
      </c>
      <c r="F436">
        <v>3</v>
      </c>
      <c r="G436" t="b">
        <v>0</v>
      </c>
      <c r="H436">
        <v>4</v>
      </c>
      <c r="I436">
        <v>1</v>
      </c>
      <c r="J436">
        <v>0.26</v>
      </c>
    </row>
    <row r="437" spans="1:10" x14ac:dyDescent="0.25">
      <c r="A437">
        <v>436</v>
      </c>
      <c r="B437" s="3">
        <v>40563</v>
      </c>
      <c r="C437">
        <v>1</v>
      </c>
      <c r="D437">
        <v>0</v>
      </c>
      <c r="E437">
        <v>1</v>
      </c>
      <c r="F437">
        <v>4</v>
      </c>
      <c r="G437" t="b">
        <v>0</v>
      </c>
      <c r="H437">
        <v>4</v>
      </c>
      <c r="I437">
        <v>1</v>
      </c>
      <c r="J437">
        <v>0.26</v>
      </c>
    </row>
    <row r="438" spans="1:10" x14ac:dyDescent="0.25">
      <c r="A438">
        <v>437</v>
      </c>
      <c r="B438" s="3">
        <v>40563</v>
      </c>
      <c r="C438">
        <v>1</v>
      </c>
      <c r="D438">
        <v>0</v>
      </c>
      <c r="E438">
        <v>1</v>
      </c>
      <c r="F438">
        <v>5</v>
      </c>
      <c r="G438" t="b">
        <v>0</v>
      </c>
      <c r="H438">
        <v>4</v>
      </c>
      <c r="I438">
        <v>1</v>
      </c>
      <c r="J438">
        <v>0.24</v>
      </c>
    </row>
    <row r="439" spans="1:10" x14ac:dyDescent="0.25">
      <c r="A439">
        <v>438</v>
      </c>
      <c r="B439" s="3">
        <v>40563</v>
      </c>
      <c r="C439">
        <v>1</v>
      </c>
      <c r="D439">
        <v>0</v>
      </c>
      <c r="E439">
        <v>1</v>
      </c>
      <c r="F439">
        <v>6</v>
      </c>
      <c r="G439" t="b">
        <v>0</v>
      </c>
      <c r="H439">
        <v>4</v>
      </c>
      <c r="I439">
        <v>1</v>
      </c>
      <c r="J439">
        <v>0.22</v>
      </c>
    </row>
    <row r="440" spans="1:10" x14ac:dyDescent="0.25">
      <c r="A440">
        <v>439</v>
      </c>
      <c r="B440" s="3">
        <v>40563</v>
      </c>
      <c r="C440">
        <v>1</v>
      </c>
      <c r="D440">
        <v>0</v>
      </c>
      <c r="E440">
        <v>1</v>
      </c>
      <c r="F440">
        <v>7</v>
      </c>
      <c r="G440" t="b">
        <v>0</v>
      </c>
      <c r="H440">
        <v>4</v>
      </c>
      <c r="I440">
        <v>1</v>
      </c>
      <c r="J440">
        <v>0.22</v>
      </c>
    </row>
    <row r="441" spans="1:10" x14ac:dyDescent="0.25">
      <c r="A441">
        <v>440</v>
      </c>
      <c r="B441" s="3">
        <v>40563</v>
      </c>
      <c r="C441">
        <v>1</v>
      </c>
      <c r="D441">
        <v>0</v>
      </c>
      <c r="E441">
        <v>1</v>
      </c>
      <c r="F441">
        <v>8</v>
      </c>
      <c r="G441" t="b">
        <v>0</v>
      </c>
      <c r="H441">
        <v>4</v>
      </c>
      <c r="I441">
        <v>1</v>
      </c>
      <c r="J441">
        <v>0.22</v>
      </c>
    </row>
    <row r="442" spans="1:10" x14ac:dyDescent="0.25">
      <c r="A442">
        <v>441</v>
      </c>
      <c r="B442" s="3">
        <v>40563</v>
      </c>
      <c r="C442">
        <v>1</v>
      </c>
      <c r="D442">
        <v>0</v>
      </c>
      <c r="E442">
        <v>1</v>
      </c>
      <c r="F442">
        <v>9</v>
      </c>
      <c r="G442" t="b">
        <v>0</v>
      </c>
      <c r="H442">
        <v>4</v>
      </c>
      <c r="I442">
        <v>2</v>
      </c>
      <c r="J442">
        <v>0.24</v>
      </c>
    </row>
    <row r="443" spans="1:10" x14ac:dyDescent="0.25">
      <c r="A443">
        <v>442</v>
      </c>
      <c r="B443" s="3">
        <v>40563</v>
      </c>
      <c r="C443">
        <v>1</v>
      </c>
      <c r="D443">
        <v>0</v>
      </c>
      <c r="E443">
        <v>1</v>
      </c>
      <c r="F443">
        <v>10</v>
      </c>
      <c r="G443" t="b">
        <v>0</v>
      </c>
      <c r="H443">
        <v>4</v>
      </c>
      <c r="I443">
        <v>1</v>
      </c>
      <c r="J443">
        <v>0.26</v>
      </c>
    </row>
    <row r="444" spans="1:10" x14ac:dyDescent="0.25">
      <c r="A444">
        <v>443</v>
      </c>
      <c r="B444" s="3">
        <v>40563</v>
      </c>
      <c r="C444">
        <v>1</v>
      </c>
      <c r="D444">
        <v>0</v>
      </c>
      <c r="E444">
        <v>1</v>
      </c>
      <c r="F444">
        <v>11</v>
      </c>
      <c r="G444" t="b">
        <v>0</v>
      </c>
      <c r="H444">
        <v>4</v>
      </c>
      <c r="I444">
        <v>2</v>
      </c>
      <c r="J444">
        <v>0.28000000000000003</v>
      </c>
    </row>
    <row r="445" spans="1:10" x14ac:dyDescent="0.25">
      <c r="A445">
        <v>444</v>
      </c>
      <c r="B445" s="3">
        <v>40563</v>
      </c>
      <c r="C445">
        <v>1</v>
      </c>
      <c r="D445">
        <v>0</v>
      </c>
      <c r="E445">
        <v>1</v>
      </c>
      <c r="F445">
        <v>12</v>
      </c>
      <c r="G445" t="b">
        <v>0</v>
      </c>
      <c r="H445">
        <v>4</v>
      </c>
      <c r="I445">
        <v>2</v>
      </c>
      <c r="J445">
        <v>0.3</v>
      </c>
    </row>
    <row r="446" spans="1:10" x14ac:dyDescent="0.25">
      <c r="A446">
        <v>445</v>
      </c>
      <c r="B446" s="3">
        <v>40563</v>
      </c>
      <c r="C446">
        <v>1</v>
      </c>
      <c r="D446">
        <v>0</v>
      </c>
      <c r="E446">
        <v>1</v>
      </c>
      <c r="F446">
        <v>13</v>
      </c>
      <c r="G446" t="b">
        <v>0</v>
      </c>
      <c r="H446">
        <v>4</v>
      </c>
      <c r="I446">
        <v>2</v>
      </c>
      <c r="J446">
        <v>0.28000000000000003</v>
      </c>
    </row>
    <row r="447" spans="1:10" x14ac:dyDescent="0.25">
      <c r="A447">
        <v>446</v>
      </c>
      <c r="B447" s="3">
        <v>40563</v>
      </c>
      <c r="C447">
        <v>1</v>
      </c>
      <c r="D447">
        <v>0</v>
      </c>
      <c r="E447">
        <v>1</v>
      </c>
      <c r="F447">
        <v>14</v>
      </c>
      <c r="G447" t="b">
        <v>0</v>
      </c>
      <c r="H447">
        <v>4</v>
      </c>
      <c r="I447">
        <v>2</v>
      </c>
      <c r="J447">
        <v>0.3</v>
      </c>
    </row>
    <row r="448" spans="1:10" x14ac:dyDescent="0.25">
      <c r="A448">
        <v>447</v>
      </c>
      <c r="B448" s="3">
        <v>40563</v>
      </c>
      <c r="C448">
        <v>1</v>
      </c>
      <c r="D448">
        <v>0</v>
      </c>
      <c r="E448">
        <v>1</v>
      </c>
      <c r="F448">
        <v>15</v>
      </c>
      <c r="G448" t="b">
        <v>0</v>
      </c>
      <c r="H448">
        <v>4</v>
      </c>
      <c r="I448">
        <v>2</v>
      </c>
      <c r="J448">
        <v>0.32</v>
      </c>
    </row>
    <row r="449" spans="1:10" x14ac:dyDescent="0.25">
      <c r="A449">
        <v>448</v>
      </c>
      <c r="B449" s="3">
        <v>40563</v>
      </c>
      <c r="C449">
        <v>1</v>
      </c>
      <c r="D449">
        <v>0</v>
      </c>
      <c r="E449">
        <v>1</v>
      </c>
      <c r="F449">
        <v>16</v>
      </c>
      <c r="G449" t="b">
        <v>0</v>
      </c>
      <c r="H449">
        <v>4</v>
      </c>
      <c r="I449">
        <v>2</v>
      </c>
      <c r="J449">
        <v>0.3</v>
      </c>
    </row>
    <row r="450" spans="1:10" x14ac:dyDescent="0.25">
      <c r="A450">
        <v>449</v>
      </c>
      <c r="B450" s="3">
        <v>40563</v>
      </c>
      <c r="C450">
        <v>1</v>
      </c>
      <c r="D450">
        <v>0</v>
      </c>
      <c r="E450">
        <v>1</v>
      </c>
      <c r="F450">
        <v>17</v>
      </c>
      <c r="G450" t="b">
        <v>0</v>
      </c>
      <c r="H450">
        <v>4</v>
      </c>
      <c r="I450">
        <v>2</v>
      </c>
      <c r="J450">
        <v>0.3</v>
      </c>
    </row>
    <row r="451" spans="1:10" x14ac:dyDescent="0.25">
      <c r="A451">
        <v>450</v>
      </c>
      <c r="B451" s="3">
        <v>40563</v>
      </c>
      <c r="C451">
        <v>1</v>
      </c>
      <c r="D451">
        <v>0</v>
      </c>
      <c r="E451">
        <v>1</v>
      </c>
      <c r="F451">
        <v>18</v>
      </c>
      <c r="G451" t="b">
        <v>0</v>
      </c>
      <c r="H451">
        <v>4</v>
      </c>
      <c r="I451">
        <v>2</v>
      </c>
      <c r="J451">
        <v>0.26</v>
      </c>
    </row>
    <row r="452" spans="1:10" x14ac:dyDescent="0.25">
      <c r="A452">
        <v>451</v>
      </c>
      <c r="B452" s="3">
        <v>40563</v>
      </c>
      <c r="C452">
        <v>1</v>
      </c>
      <c r="D452">
        <v>0</v>
      </c>
      <c r="E452">
        <v>1</v>
      </c>
      <c r="F452">
        <v>19</v>
      </c>
      <c r="G452" t="b">
        <v>0</v>
      </c>
      <c r="H452">
        <v>4</v>
      </c>
      <c r="I452">
        <v>1</v>
      </c>
      <c r="J452">
        <v>0.26</v>
      </c>
    </row>
    <row r="453" spans="1:10" x14ac:dyDescent="0.25">
      <c r="A453">
        <v>452</v>
      </c>
      <c r="B453" s="3">
        <v>40563</v>
      </c>
      <c r="C453">
        <v>1</v>
      </c>
      <c r="D453">
        <v>0</v>
      </c>
      <c r="E453">
        <v>1</v>
      </c>
      <c r="F453">
        <v>20</v>
      </c>
      <c r="G453" t="b">
        <v>0</v>
      </c>
      <c r="H453">
        <v>4</v>
      </c>
      <c r="I453">
        <v>2</v>
      </c>
      <c r="J453">
        <v>0.26</v>
      </c>
    </row>
    <row r="454" spans="1:10" x14ac:dyDescent="0.25">
      <c r="A454">
        <v>453</v>
      </c>
      <c r="B454" s="3">
        <v>40563</v>
      </c>
      <c r="C454">
        <v>1</v>
      </c>
      <c r="D454">
        <v>0</v>
      </c>
      <c r="E454">
        <v>1</v>
      </c>
      <c r="F454">
        <v>21</v>
      </c>
      <c r="G454" t="b">
        <v>0</v>
      </c>
      <c r="H454">
        <v>4</v>
      </c>
      <c r="I454">
        <v>2</v>
      </c>
      <c r="J454">
        <v>0.24</v>
      </c>
    </row>
    <row r="455" spans="1:10" x14ac:dyDescent="0.25">
      <c r="A455">
        <v>454</v>
      </c>
      <c r="B455" s="3">
        <v>40563</v>
      </c>
      <c r="C455">
        <v>1</v>
      </c>
      <c r="D455">
        <v>0</v>
      </c>
      <c r="E455">
        <v>1</v>
      </c>
      <c r="F455">
        <v>22</v>
      </c>
      <c r="G455" t="b">
        <v>0</v>
      </c>
      <c r="H455">
        <v>4</v>
      </c>
      <c r="I455">
        <v>2</v>
      </c>
      <c r="J455">
        <v>0.24</v>
      </c>
    </row>
    <row r="456" spans="1:10" x14ac:dyDescent="0.25">
      <c r="A456">
        <v>455</v>
      </c>
      <c r="B456" s="3">
        <v>40563</v>
      </c>
      <c r="C456">
        <v>1</v>
      </c>
      <c r="D456">
        <v>0</v>
      </c>
      <c r="E456">
        <v>1</v>
      </c>
      <c r="F456">
        <v>23</v>
      </c>
      <c r="G456" t="b">
        <v>0</v>
      </c>
      <c r="H456">
        <v>4</v>
      </c>
      <c r="I456">
        <v>2</v>
      </c>
      <c r="J456">
        <v>0.24</v>
      </c>
    </row>
    <row r="457" spans="1:10" x14ac:dyDescent="0.25">
      <c r="A457">
        <v>456</v>
      </c>
      <c r="B457" s="3">
        <v>40564</v>
      </c>
      <c r="C457">
        <v>1</v>
      </c>
      <c r="D457">
        <v>0</v>
      </c>
      <c r="E457">
        <v>1</v>
      </c>
      <c r="F457">
        <v>0</v>
      </c>
      <c r="G457" t="b">
        <v>0</v>
      </c>
      <c r="H457">
        <v>5</v>
      </c>
      <c r="I457">
        <v>2</v>
      </c>
      <c r="J457">
        <v>0.24</v>
      </c>
    </row>
    <row r="458" spans="1:10" x14ac:dyDescent="0.25">
      <c r="A458">
        <v>457</v>
      </c>
      <c r="B458" s="3">
        <v>40564</v>
      </c>
      <c r="C458">
        <v>1</v>
      </c>
      <c r="D458">
        <v>0</v>
      </c>
      <c r="E458">
        <v>1</v>
      </c>
      <c r="F458">
        <v>1</v>
      </c>
      <c r="G458" t="b">
        <v>0</v>
      </c>
      <c r="H458">
        <v>5</v>
      </c>
      <c r="I458">
        <v>2</v>
      </c>
      <c r="J458">
        <v>0.24</v>
      </c>
    </row>
    <row r="459" spans="1:10" x14ac:dyDescent="0.25">
      <c r="A459">
        <v>458</v>
      </c>
      <c r="B459" s="3">
        <v>40564</v>
      </c>
      <c r="C459">
        <v>1</v>
      </c>
      <c r="D459">
        <v>0</v>
      </c>
      <c r="E459">
        <v>1</v>
      </c>
      <c r="F459">
        <v>2</v>
      </c>
      <c r="G459" t="b">
        <v>0</v>
      </c>
      <c r="H459">
        <v>5</v>
      </c>
      <c r="I459">
        <v>3</v>
      </c>
      <c r="J459">
        <v>0.24</v>
      </c>
    </row>
    <row r="460" spans="1:10" x14ac:dyDescent="0.25">
      <c r="A460">
        <v>459</v>
      </c>
      <c r="B460" s="3">
        <v>40564</v>
      </c>
      <c r="C460">
        <v>1</v>
      </c>
      <c r="D460">
        <v>0</v>
      </c>
      <c r="E460">
        <v>1</v>
      </c>
      <c r="F460">
        <v>3</v>
      </c>
      <c r="G460" t="b">
        <v>0</v>
      </c>
      <c r="H460">
        <v>5</v>
      </c>
      <c r="I460">
        <v>3</v>
      </c>
      <c r="J460">
        <v>0.22</v>
      </c>
    </row>
    <row r="461" spans="1:10" x14ac:dyDescent="0.25">
      <c r="A461">
        <v>460</v>
      </c>
      <c r="B461" s="3">
        <v>40564</v>
      </c>
      <c r="C461">
        <v>1</v>
      </c>
      <c r="D461">
        <v>0</v>
      </c>
      <c r="E461">
        <v>1</v>
      </c>
      <c r="F461">
        <v>4</v>
      </c>
      <c r="G461" t="b">
        <v>0</v>
      </c>
      <c r="H461">
        <v>5</v>
      </c>
      <c r="I461">
        <v>2</v>
      </c>
      <c r="J461">
        <v>0.22</v>
      </c>
    </row>
    <row r="462" spans="1:10" x14ac:dyDescent="0.25">
      <c r="A462">
        <v>461</v>
      </c>
      <c r="B462" s="3">
        <v>40564</v>
      </c>
      <c r="C462">
        <v>1</v>
      </c>
      <c r="D462">
        <v>0</v>
      </c>
      <c r="E462">
        <v>1</v>
      </c>
      <c r="F462">
        <v>5</v>
      </c>
      <c r="G462" t="b">
        <v>0</v>
      </c>
      <c r="H462">
        <v>5</v>
      </c>
      <c r="I462">
        <v>1</v>
      </c>
      <c r="J462">
        <v>0.24</v>
      </c>
    </row>
    <row r="463" spans="1:10" x14ac:dyDescent="0.25">
      <c r="A463">
        <v>462</v>
      </c>
      <c r="B463" s="3">
        <v>40564</v>
      </c>
      <c r="C463">
        <v>1</v>
      </c>
      <c r="D463">
        <v>0</v>
      </c>
      <c r="E463">
        <v>1</v>
      </c>
      <c r="F463">
        <v>6</v>
      </c>
      <c r="G463" t="b">
        <v>0</v>
      </c>
      <c r="H463">
        <v>5</v>
      </c>
      <c r="I463">
        <v>1</v>
      </c>
      <c r="J463">
        <v>0.22</v>
      </c>
    </row>
    <row r="464" spans="1:10" x14ac:dyDescent="0.25">
      <c r="A464">
        <v>463</v>
      </c>
      <c r="B464" s="3">
        <v>40564</v>
      </c>
      <c r="C464">
        <v>1</v>
      </c>
      <c r="D464">
        <v>0</v>
      </c>
      <c r="E464">
        <v>1</v>
      </c>
      <c r="F464">
        <v>7</v>
      </c>
      <c r="G464" t="b">
        <v>0</v>
      </c>
      <c r="H464">
        <v>5</v>
      </c>
      <c r="I464">
        <v>1</v>
      </c>
      <c r="J464">
        <v>0.2</v>
      </c>
    </row>
    <row r="465" spans="1:10" x14ac:dyDescent="0.25">
      <c r="A465">
        <v>464</v>
      </c>
      <c r="B465" s="3">
        <v>40564</v>
      </c>
      <c r="C465">
        <v>1</v>
      </c>
      <c r="D465">
        <v>0</v>
      </c>
      <c r="E465">
        <v>1</v>
      </c>
      <c r="F465">
        <v>8</v>
      </c>
      <c r="G465" t="b">
        <v>0</v>
      </c>
      <c r="H465">
        <v>5</v>
      </c>
      <c r="I465">
        <v>1</v>
      </c>
      <c r="J465">
        <v>0.2</v>
      </c>
    </row>
    <row r="466" spans="1:10" x14ac:dyDescent="0.25">
      <c r="A466">
        <v>465</v>
      </c>
      <c r="B466" s="3">
        <v>40564</v>
      </c>
      <c r="C466">
        <v>1</v>
      </c>
      <c r="D466">
        <v>0</v>
      </c>
      <c r="E466">
        <v>1</v>
      </c>
      <c r="F466">
        <v>9</v>
      </c>
      <c r="G466" t="b">
        <v>0</v>
      </c>
      <c r="H466">
        <v>5</v>
      </c>
      <c r="I466">
        <v>1</v>
      </c>
      <c r="J466">
        <v>0.2</v>
      </c>
    </row>
    <row r="467" spans="1:10" x14ac:dyDescent="0.25">
      <c r="A467">
        <v>466</v>
      </c>
      <c r="B467" s="3">
        <v>40564</v>
      </c>
      <c r="C467">
        <v>1</v>
      </c>
      <c r="D467">
        <v>0</v>
      </c>
      <c r="E467">
        <v>1</v>
      </c>
      <c r="F467">
        <v>10</v>
      </c>
      <c r="G467" t="b">
        <v>0</v>
      </c>
      <c r="H467">
        <v>5</v>
      </c>
      <c r="I467">
        <v>1</v>
      </c>
      <c r="J467">
        <v>0.2</v>
      </c>
    </row>
    <row r="468" spans="1:10" x14ac:dyDescent="0.25">
      <c r="A468">
        <v>467</v>
      </c>
      <c r="B468" s="3">
        <v>40564</v>
      </c>
      <c r="C468">
        <v>1</v>
      </c>
      <c r="D468">
        <v>0</v>
      </c>
      <c r="E468">
        <v>1</v>
      </c>
      <c r="F468">
        <v>11</v>
      </c>
      <c r="G468" t="b">
        <v>0</v>
      </c>
      <c r="H468">
        <v>5</v>
      </c>
      <c r="I468">
        <v>1</v>
      </c>
      <c r="J468">
        <v>0.22</v>
      </c>
    </row>
    <row r="469" spans="1:10" x14ac:dyDescent="0.25">
      <c r="A469">
        <v>468</v>
      </c>
      <c r="B469" s="3">
        <v>40564</v>
      </c>
      <c r="C469">
        <v>1</v>
      </c>
      <c r="D469">
        <v>0</v>
      </c>
      <c r="E469">
        <v>1</v>
      </c>
      <c r="F469">
        <v>12</v>
      </c>
      <c r="G469" t="b">
        <v>0</v>
      </c>
      <c r="H469">
        <v>5</v>
      </c>
      <c r="I469">
        <v>1</v>
      </c>
      <c r="J469">
        <v>0.22</v>
      </c>
    </row>
    <row r="470" spans="1:10" x14ac:dyDescent="0.25">
      <c r="A470">
        <v>469</v>
      </c>
      <c r="B470" s="3">
        <v>40564</v>
      </c>
      <c r="C470">
        <v>1</v>
      </c>
      <c r="D470">
        <v>0</v>
      </c>
      <c r="E470">
        <v>1</v>
      </c>
      <c r="F470">
        <v>13</v>
      </c>
      <c r="G470" t="b">
        <v>0</v>
      </c>
      <c r="H470">
        <v>5</v>
      </c>
      <c r="I470">
        <v>1</v>
      </c>
      <c r="J470">
        <v>0.2</v>
      </c>
    </row>
    <row r="471" spans="1:10" x14ac:dyDescent="0.25">
      <c r="A471">
        <v>470</v>
      </c>
      <c r="B471" s="3">
        <v>40564</v>
      </c>
      <c r="C471">
        <v>1</v>
      </c>
      <c r="D471">
        <v>0</v>
      </c>
      <c r="E471">
        <v>1</v>
      </c>
      <c r="F471">
        <v>14</v>
      </c>
      <c r="G471" t="b">
        <v>0</v>
      </c>
      <c r="H471">
        <v>5</v>
      </c>
      <c r="I471">
        <v>1</v>
      </c>
      <c r="J471">
        <v>0.2</v>
      </c>
    </row>
    <row r="472" spans="1:10" x14ac:dyDescent="0.25">
      <c r="A472">
        <v>471</v>
      </c>
      <c r="B472" s="3">
        <v>40564</v>
      </c>
      <c r="C472">
        <v>1</v>
      </c>
      <c r="D472">
        <v>0</v>
      </c>
      <c r="E472">
        <v>1</v>
      </c>
      <c r="F472">
        <v>15</v>
      </c>
      <c r="G472" t="b">
        <v>0</v>
      </c>
      <c r="H472">
        <v>5</v>
      </c>
      <c r="I472">
        <v>1</v>
      </c>
      <c r="J472">
        <v>0.16</v>
      </c>
    </row>
    <row r="473" spans="1:10" x14ac:dyDescent="0.25">
      <c r="A473">
        <v>472</v>
      </c>
      <c r="B473" s="3">
        <v>40564</v>
      </c>
      <c r="C473">
        <v>1</v>
      </c>
      <c r="D473">
        <v>0</v>
      </c>
      <c r="E473">
        <v>1</v>
      </c>
      <c r="F473">
        <v>16</v>
      </c>
      <c r="G473" t="b">
        <v>0</v>
      </c>
      <c r="H473">
        <v>5</v>
      </c>
      <c r="I473">
        <v>1</v>
      </c>
      <c r="J473">
        <v>0.16</v>
      </c>
    </row>
    <row r="474" spans="1:10" x14ac:dyDescent="0.25">
      <c r="A474">
        <v>473</v>
      </c>
      <c r="B474" s="3">
        <v>40564</v>
      </c>
      <c r="C474">
        <v>1</v>
      </c>
      <c r="D474">
        <v>0</v>
      </c>
      <c r="E474">
        <v>1</v>
      </c>
      <c r="F474">
        <v>17</v>
      </c>
      <c r="G474" t="b">
        <v>0</v>
      </c>
      <c r="H474">
        <v>5</v>
      </c>
      <c r="I474">
        <v>1</v>
      </c>
      <c r="J474">
        <v>0.14000000000000001</v>
      </c>
    </row>
    <row r="475" spans="1:10" x14ac:dyDescent="0.25">
      <c r="A475">
        <v>474</v>
      </c>
      <c r="B475" s="3">
        <v>40564</v>
      </c>
      <c r="C475">
        <v>1</v>
      </c>
      <c r="D475">
        <v>0</v>
      </c>
      <c r="E475">
        <v>1</v>
      </c>
      <c r="F475">
        <v>18</v>
      </c>
      <c r="G475" t="b">
        <v>0</v>
      </c>
      <c r="H475">
        <v>5</v>
      </c>
      <c r="I475">
        <v>1</v>
      </c>
      <c r="J475">
        <v>0.12</v>
      </c>
    </row>
    <row r="476" spans="1:10" x14ac:dyDescent="0.25">
      <c r="A476">
        <v>475</v>
      </c>
      <c r="B476" s="3">
        <v>40564</v>
      </c>
      <c r="C476">
        <v>1</v>
      </c>
      <c r="D476">
        <v>0</v>
      </c>
      <c r="E476">
        <v>1</v>
      </c>
      <c r="F476">
        <v>19</v>
      </c>
      <c r="G476" t="b">
        <v>0</v>
      </c>
      <c r="H476">
        <v>5</v>
      </c>
      <c r="I476">
        <v>1</v>
      </c>
      <c r="J476">
        <v>0.12</v>
      </c>
    </row>
    <row r="477" spans="1:10" x14ac:dyDescent="0.25">
      <c r="A477">
        <v>476</v>
      </c>
      <c r="B477" s="3">
        <v>40564</v>
      </c>
      <c r="C477">
        <v>1</v>
      </c>
      <c r="D477">
        <v>0</v>
      </c>
      <c r="E477">
        <v>1</v>
      </c>
      <c r="F477">
        <v>20</v>
      </c>
      <c r="G477" t="b">
        <v>0</v>
      </c>
      <c r="H477">
        <v>5</v>
      </c>
      <c r="I477">
        <v>1</v>
      </c>
      <c r="J477">
        <v>0.1</v>
      </c>
    </row>
    <row r="478" spans="1:10" x14ac:dyDescent="0.25">
      <c r="A478">
        <v>477</v>
      </c>
      <c r="B478" s="3">
        <v>40564</v>
      </c>
      <c r="C478">
        <v>1</v>
      </c>
      <c r="D478">
        <v>0</v>
      </c>
      <c r="E478">
        <v>1</v>
      </c>
      <c r="F478">
        <v>21</v>
      </c>
      <c r="G478" t="b">
        <v>0</v>
      </c>
      <c r="H478">
        <v>5</v>
      </c>
      <c r="I478">
        <v>1</v>
      </c>
      <c r="J478">
        <v>0.08</v>
      </c>
    </row>
    <row r="479" spans="1:10" x14ac:dyDescent="0.25">
      <c r="A479">
        <v>478</v>
      </c>
      <c r="B479" s="3">
        <v>40564</v>
      </c>
      <c r="C479">
        <v>1</v>
      </c>
      <c r="D479">
        <v>0</v>
      </c>
      <c r="E479">
        <v>1</v>
      </c>
      <c r="F479">
        <v>22</v>
      </c>
      <c r="G479" t="b">
        <v>0</v>
      </c>
      <c r="H479">
        <v>5</v>
      </c>
      <c r="I479">
        <v>1</v>
      </c>
      <c r="J479">
        <v>0.06</v>
      </c>
    </row>
    <row r="480" spans="1:10" x14ac:dyDescent="0.25">
      <c r="A480">
        <v>479</v>
      </c>
      <c r="B480" s="3">
        <v>40564</v>
      </c>
      <c r="C480">
        <v>1</v>
      </c>
      <c r="D480">
        <v>0</v>
      </c>
      <c r="E480">
        <v>1</v>
      </c>
      <c r="F480">
        <v>23</v>
      </c>
      <c r="G480" t="b">
        <v>0</v>
      </c>
      <c r="H480">
        <v>5</v>
      </c>
      <c r="I480">
        <v>1</v>
      </c>
      <c r="J480">
        <v>0.06</v>
      </c>
    </row>
    <row r="481" spans="1:10" x14ac:dyDescent="0.25">
      <c r="A481">
        <v>480</v>
      </c>
      <c r="B481" s="3">
        <v>40565</v>
      </c>
      <c r="C481">
        <v>1</v>
      </c>
      <c r="D481">
        <v>0</v>
      </c>
      <c r="E481">
        <v>1</v>
      </c>
      <c r="F481">
        <v>0</v>
      </c>
      <c r="G481" t="b">
        <v>0</v>
      </c>
      <c r="H481">
        <v>6</v>
      </c>
      <c r="I481">
        <v>1</v>
      </c>
      <c r="J481">
        <v>0.04</v>
      </c>
    </row>
    <row r="482" spans="1:10" x14ac:dyDescent="0.25">
      <c r="A482">
        <v>481</v>
      </c>
      <c r="B482" s="3">
        <v>40565</v>
      </c>
      <c r="C482">
        <v>1</v>
      </c>
      <c r="D482">
        <v>0</v>
      </c>
      <c r="E482">
        <v>1</v>
      </c>
      <c r="F482">
        <v>1</v>
      </c>
      <c r="G482" t="b">
        <v>0</v>
      </c>
      <c r="H482">
        <v>6</v>
      </c>
      <c r="I482">
        <v>2</v>
      </c>
      <c r="J482">
        <v>0.04</v>
      </c>
    </row>
    <row r="483" spans="1:10" x14ac:dyDescent="0.25">
      <c r="A483">
        <v>482</v>
      </c>
      <c r="B483" s="3">
        <v>40565</v>
      </c>
      <c r="C483">
        <v>1</v>
      </c>
      <c r="D483">
        <v>0</v>
      </c>
      <c r="E483">
        <v>1</v>
      </c>
      <c r="F483">
        <v>2</v>
      </c>
      <c r="G483" t="b">
        <v>0</v>
      </c>
      <c r="H483">
        <v>6</v>
      </c>
      <c r="I483">
        <v>2</v>
      </c>
      <c r="J483">
        <v>0.04</v>
      </c>
    </row>
    <row r="484" spans="1:10" x14ac:dyDescent="0.25">
      <c r="A484">
        <v>483</v>
      </c>
      <c r="B484" s="3">
        <v>40565</v>
      </c>
      <c r="C484">
        <v>1</v>
      </c>
      <c r="D484">
        <v>0</v>
      </c>
      <c r="E484">
        <v>1</v>
      </c>
      <c r="F484">
        <v>3</v>
      </c>
      <c r="G484" t="b">
        <v>0</v>
      </c>
      <c r="H484">
        <v>6</v>
      </c>
      <c r="I484">
        <v>2</v>
      </c>
      <c r="J484">
        <v>0.04</v>
      </c>
    </row>
    <row r="485" spans="1:10" x14ac:dyDescent="0.25">
      <c r="A485">
        <v>484</v>
      </c>
      <c r="B485" s="3">
        <v>40565</v>
      </c>
      <c r="C485">
        <v>1</v>
      </c>
      <c r="D485">
        <v>0</v>
      </c>
      <c r="E485">
        <v>1</v>
      </c>
      <c r="F485">
        <v>4</v>
      </c>
      <c r="G485" t="b">
        <v>0</v>
      </c>
      <c r="H485">
        <v>6</v>
      </c>
      <c r="I485">
        <v>2</v>
      </c>
      <c r="J485">
        <v>0.02</v>
      </c>
    </row>
    <row r="486" spans="1:10" x14ac:dyDescent="0.25">
      <c r="A486">
        <v>485</v>
      </c>
      <c r="B486" s="3">
        <v>40565</v>
      </c>
      <c r="C486">
        <v>1</v>
      </c>
      <c r="D486">
        <v>0</v>
      </c>
      <c r="E486">
        <v>1</v>
      </c>
      <c r="F486">
        <v>6</v>
      </c>
      <c r="G486" t="b">
        <v>0</v>
      </c>
      <c r="H486">
        <v>6</v>
      </c>
      <c r="I486">
        <v>2</v>
      </c>
      <c r="J486">
        <v>0.02</v>
      </c>
    </row>
    <row r="487" spans="1:10" x14ac:dyDescent="0.25">
      <c r="A487">
        <v>486</v>
      </c>
      <c r="B487" s="3">
        <v>40565</v>
      </c>
      <c r="C487">
        <v>1</v>
      </c>
      <c r="D487">
        <v>0</v>
      </c>
      <c r="E487">
        <v>1</v>
      </c>
      <c r="F487">
        <v>7</v>
      </c>
      <c r="G487" t="b">
        <v>0</v>
      </c>
      <c r="H487">
        <v>6</v>
      </c>
      <c r="I487">
        <v>1</v>
      </c>
      <c r="J487">
        <v>0.02</v>
      </c>
    </row>
    <row r="488" spans="1:10" x14ac:dyDescent="0.25">
      <c r="A488">
        <v>487</v>
      </c>
      <c r="B488" s="3">
        <v>40565</v>
      </c>
      <c r="C488">
        <v>1</v>
      </c>
      <c r="D488">
        <v>0</v>
      </c>
      <c r="E488">
        <v>1</v>
      </c>
      <c r="F488">
        <v>8</v>
      </c>
      <c r="G488" t="b">
        <v>0</v>
      </c>
      <c r="H488">
        <v>6</v>
      </c>
      <c r="I488">
        <v>1</v>
      </c>
      <c r="J488">
        <v>0.02</v>
      </c>
    </row>
    <row r="489" spans="1:10" x14ac:dyDescent="0.25">
      <c r="A489">
        <v>488</v>
      </c>
      <c r="B489" s="3">
        <v>40565</v>
      </c>
      <c r="C489">
        <v>1</v>
      </c>
      <c r="D489">
        <v>0</v>
      </c>
      <c r="E489">
        <v>1</v>
      </c>
      <c r="F489">
        <v>9</v>
      </c>
      <c r="G489" t="b">
        <v>0</v>
      </c>
      <c r="H489">
        <v>6</v>
      </c>
      <c r="I489">
        <v>1</v>
      </c>
      <c r="J489">
        <v>0.04</v>
      </c>
    </row>
    <row r="490" spans="1:10" x14ac:dyDescent="0.25">
      <c r="A490">
        <v>489</v>
      </c>
      <c r="B490" s="3">
        <v>40565</v>
      </c>
      <c r="C490">
        <v>1</v>
      </c>
      <c r="D490">
        <v>0</v>
      </c>
      <c r="E490">
        <v>1</v>
      </c>
      <c r="F490">
        <v>10</v>
      </c>
      <c r="G490" t="b">
        <v>0</v>
      </c>
      <c r="H490">
        <v>6</v>
      </c>
      <c r="I490">
        <v>2</v>
      </c>
      <c r="J490">
        <v>0.04</v>
      </c>
    </row>
    <row r="491" spans="1:10" x14ac:dyDescent="0.25">
      <c r="A491">
        <v>490</v>
      </c>
      <c r="B491" s="3">
        <v>40565</v>
      </c>
      <c r="C491">
        <v>1</v>
      </c>
      <c r="D491">
        <v>0</v>
      </c>
      <c r="E491">
        <v>1</v>
      </c>
      <c r="F491">
        <v>11</v>
      </c>
      <c r="G491" t="b">
        <v>0</v>
      </c>
      <c r="H491">
        <v>6</v>
      </c>
      <c r="I491">
        <v>2</v>
      </c>
      <c r="J491">
        <v>0.06</v>
      </c>
    </row>
    <row r="492" spans="1:10" x14ac:dyDescent="0.25">
      <c r="A492">
        <v>491</v>
      </c>
      <c r="B492" s="3">
        <v>40565</v>
      </c>
      <c r="C492">
        <v>1</v>
      </c>
      <c r="D492">
        <v>0</v>
      </c>
      <c r="E492">
        <v>1</v>
      </c>
      <c r="F492">
        <v>12</v>
      </c>
      <c r="G492" t="b">
        <v>0</v>
      </c>
      <c r="H492">
        <v>6</v>
      </c>
      <c r="I492">
        <v>2</v>
      </c>
      <c r="J492">
        <v>0.06</v>
      </c>
    </row>
    <row r="493" spans="1:10" x14ac:dyDescent="0.25">
      <c r="A493">
        <v>492</v>
      </c>
      <c r="B493" s="3">
        <v>40565</v>
      </c>
      <c r="C493">
        <v>1</v>
      </c>
      <c r="D493">
        <v>0</v>
      </c>
      <c r="E493">
        <v>1</v>
      </c>
      <c r="F493">
        <v>13</v>
      </c>
      <c r="G493" t="b">
        <v>0</v>
      </c>
      <c r="H493">
        <v>6</v>
      </c>
      <c r="I493">
        <v>1</v>
      </c>
      <c r="J493">
        <v>0.08</v>
      </c>
    </row>
    <row r="494" spans="1:10" x14ac:dyDescent="0.25">
      <c r="A494">
        <v>493</v>
      </c>
      <c r="B494" s="3">
        <v>40565</v>
      </c>
      <c r="C494">
        <v>1</v>
      </c>
      <c r="D494">
        <v>0</v>
      </c>
      <c r="E494">
        <v>1</v>
      </c>
      <c r="F494">
        <v>14</v>
      </c>
      <c r="G494" t="b">
        <v>0</v>
      </c>
      <c r="H494">
        <v>6</v>
      </c>
      <c r="I494">
        <v>1</v>
      </c>
      <c r="J494">
        <v>0.1</v>
      </c>
    </row>
    <row r="495" spans="1:10" x14ac:dyDescent="0.25">
      <c r="A495">
        <v>494</v>
      </c>
      <c r="B495" s="3">
        <v>40565</v>
      </c>
      <c r="C495">
        <v>1</v>
      </c>
      <c r="D495">
        <v>0</v>
      </c>
      <c r="E495">
        <v>1</v>
      </c>
      <c r="F495">
        <v>15</v>
      </c>
      <c r="G495" t="b">
        <v>0</v>
      </c>
      <c r="H495">
        <v>6</v>
      </c>
      <c r="I495">
        <v>1</v>
      </c>
      <c r="J495">
        <v>0.12</v>
      </c>
    </row>
    <row r="496" spans="1:10" x14ac:dyDescent="0.25">
      <c r="A496">
        <v>495</v>
      </c>
      <c r="B496" s="3">
        <v>40565</v>
      </c>
      <c r="C496">
        <v>1</v>
      </c>
      <c r="D496">
        <v>0</v>
      </c>
      <c r="E496">
        <v>1</v>
      </c>
      <c r="F496">
        <v>16</v>
      </c>
      <c r="G496" t="b">
        <v>0</v>
      </c>
      <c r="H496">
        <v>6</v>
      </c>
      <c r="I496">
        <v>1</v>
      </c>
      <c r="J496">
        <v>0.12</v>
      </c>
    </row>
    <row r="497" spans="1:10" x14ac:dyDescent="0.25">
      <c r="A497">
        <v>496</v>
      </c>
      <c r="B497" s="3">
        <v>40565</v>
      </c>
      <c r="C497">
        <v>1</v>
      </c>
      <c r="D497">
        <v>0</v>
      </c>
      <c r="E497">
        <v>1</v>
      </c>
      <c r="F497">
        <v>17</v>
      </c>
      <c r="G497" t="b">
        <v>0</v>
      </c>
      <c r="H497">
        <v>6</v>
      </c>
      <c r="I497">
        <v>1</v>
      </c>
      <c r="J497">
        <v>0.12</v>
      </c>
    </row>
    <row r="498" spans="1:10" x14ac:dyDescent="0.25">
      <c r="A498">
        <v>497</v>
      </c>
      <c r="B498" s="3">
        <v>40565</v>
      </c>
      <c r="C498">
        <v>1</v>
      </c>
      <c r="D498">
        <v>0</v>
      </c>
      <c r="E498">
        <v>1</v>
      </c>
      <c r="F498">
        <v>18</v>
      </c>
      <c r="G498" t="b">
        <v>0</v>
      </c>
      <c r="H498">
        <v>6</v>
      </c>
      <c r="I498">
        <v>1</v>
      </c>
      <c r="J498">
        <v>0.08</v>
      </c>
    </row>
    <row r="499" spans="1:10" x14ac:dyDescent="0.25">
      <c r="A499">
        <v>498</v>
      </c>
      <c r="B499" s="3">
        <v>40565</v>
      </c>
      <c r="C499">
        <v>1</v>
      </c>
      <c r="D499">
        <v>0</v>
      </c>
      <c r="E499">
        <v>1</v>
      </c>
      <c r="F499">
        <v>19</v>
      </c>
      <c r="G499" t="b">
        <v>0</v>
      </c>
      <c r="H499">
        <v>6</v>
      </c>
      <c r="I499">
        <v>1</v>
      </c>
      <c r="J499">
        <v>0.08</v>
      </c>
    </row>
    <row r="500" spans="1:10" x14ac:dyDescent="0.25">
      <c r="A500">
        <v>499</v>
      </c>
      <c r="B500" s="3">
        <v>40565</v>
      </c>
      <c r="C500">
        <v>1</v>
      </c>
      <c r="D500">
        <v>0</v>
      </c>
      <c r="E500">
        <v>1</v>
      </c>
      <c r="F500">
        <v>20</v>
      </c>
      <c r="G500" t="b">
        <v>0</v>
      </c>
      <c r="H500">
        <v>6</v>
      </c>
      <c r="I500">
        <v>1</v>
      </c>
      <c r="J500">
        <v>0.06</v>
      </c>
    </row>
    <row r="501" spans="1:10" x14ac:dyDescent="0.25">
      <c r="A501">
        <v>500</v>
      </c>
      <c r="B501" s="3">
        <v>40565</v>
      </c>
      <c r="C501">
        <v>1</v>
      </c>
      <c r="D501">
        <v>0</v>
      </c>
      <c r="E501">
        <v>1</v>
      </c>
      <c r="F501">
        <v>21</v>
      </c>
      <c r="G501" t="b">
        <v>0</v>
      </c>
      <c r="H501">
        <v>6</v>
      </c>
      <c r="I501">
        <v>1</v>
      </c>
      <c r="J501">
        <v>0.06</v>
      </c>
    </row>
    <row r="502" spans="1:10" x14ac:dyDescent="0.25">
      <c r="A502">
        <v>501</v>
      </c>
      <c r="B502" s="3">
        <v>40565</v>
      </c>
      <c r="C502">
        <v>1</v>
      </c>
      <c r="D502">
        <v>0</v>
      </c>
      <c r="E502">
        <v>1</v>
      </c>
      <c r="F502">
        <v>22</v>
      </c>
      <c r="G502" t="b">
        <v>0</v>
      </c>
      <c r="H502">
        <v>6</v>
      </c>
      <c r="I502">
        <v>1</v>
      </c>
      <c r="J502">
        <v>0.06</v>
      </c>
    </row>
    <row r="503" spans="1:10" x14ac:dyDescent="0.25">
      <c r="A503">
        <v>502</v>
      </c>
      <c r="B503" s="3">
        <v>40565</v>
      </c>
      <c r="C503">
        <v>1</v>
      </c>
      <c r="D503">
        <v>0</v>
      </c>
      <c r="E503">
        <v>1</v>
      </c>
      <c r="F503">
        <v>23</v>
      </c>
      <c r="G503" t="b">
        <v>0</v>
      </c>
      <c r="H503">
        <v>6</v>
      </c>
      <c r="I503">
        <v>1</v>
      </c>
      <c r="J503">
        <v>0.04</v>
      </c>
    </row>
    <row r="504" spans="1:10" x14ac:dyDescent="0.25">
      <c r="A504">
        <v>503</v>
      </c>
      <c r="B504" s="3">
        <v>40566</v>
      </c>
      <c r="C504">
        <v>1</v>
      </c>
      <c r="D504">
        <v>0</v>
      </c>
      <c r="E504">
        <v>1</v>
      </c>
      <c r="F504">
        <v>0</v>
      </c>
      <c r="G504" t="b">
        <v>0</v>
      </c>
      <c r="H504">
        <v>0</v>
      </c>
      <c r="I504">
        <v>1</v>
      </c>
      <c r="J504">
        <v>0.04</v>
      </c>
    </row>
    <row r="505" spans="1:10" x14ac:dyDescent="0.25">
      <c r="A505">
        <v>504</v>
      </c>
      <c r="B505" s="3">
        <v>40566</v>
      </c>
      <c r="C505">
        <v>1</v>
      </c>
      <c r="D505">
        <v>0</v>
      </c>
      <c r="E505">
        <v>1</v>
      </c>
      <c r="F505">
        <v>1</v>
      </c>
      <c r="G505" t="b">
        <v>0</v>
      </c>
      <c r="H505">
        <v>0</v>
      </c>
      <c r="I505">
        <v>1</v>
      </c>
      <c r="J505">
        <v>0.04</v>
      </c>
    </row>
    <row r="506" spans="1:10" x14ac:dyDescent="0.25">
      <c r="A506">
        <v>505</v>
      </c>
      <c r="B506" s="3">
        <v>40566</v>
      </c>
      <c r="C506">
        <v>1</v>
      </c>
      <c r="D506">
        <v>0</v>
      </c>
      <c r="E506">
        <v>1</v>
      </c>
      <c r="F506">
        <v>2</v>
      </c>
      <c r="G506" t="b">
        <v>0</v>
      </c>
      <c r="H506">
        <v>0</v>
      </c>
      <c r="I506">
        <v>1</v>
      </c>
      <c r="J506">
        <v>0.02</v>
      </c>
    </row>
    <row r="507" spans="1:10" x14ac:dyDescent="0.25">
      <c r="A507">
        <v>506</v>
      </c>
      <c r="B507" s="3">
        <v>40566</v>
      </c>
      <c r="C507">
        <v>1</v>
      </c>
      <c r="D507">
        <v>0</v>
      </c>
      <c r="E507">
        <v>1</v>
      </c>
      <c r="F507">
        <v>3</v>
      </c>
      <c r="G507" t="b">
        <v>0</v>
      </c>
      <c r="H507">
        <v>0</v>
      </c>
      <c r="I507">
        <v>1</v>
      </c>
      <c r="J507">
        <v>0.02</v>
      </c>
    </row>
    <row r="508" spans="1:10" x14ac:dyDescent="0.25">
      <c r="A508">
        <v>507</v>
      </c>
      <c r="B508" s="3">
        <v>40566</v>
      </c>
      <c r="C508">
        <v>1</v>
      </c>
      <c r="D508">
        <v>0</v>
      </c>
      <c r="E508">
        <v>1</v>
      </c>
      <c r="F508">
        <v>5</v>
      </c>
      <c r="G508" t="b">
        <v>0</v>
      </c>
      <c r="H508">
        <v>0</v>
      </c>
      <c r="I508">
        <v>2</v>
      </c>
      <c r="J508">
        <v>0.04</v>
      </c>
    </row>
    <row r="509" spans="1:10" x14ac:dyDescent="0.25">
      <c r="A509">
        <v>508</v>
      </c>
      <c r="B509" s="3">
        <v>40566</v>
      </c>
      <c r="C509">
        <v>1</v>
      </c>
      <c r="D509">
        <v>0</v>
      </c>
      <c r="E509">
        <v>1</v>
      </c>
      <c r="F509">
        <v>6</v>
      </c>
      <c r="G509" t="b">
        <v>0</v>
      </c>
      <c r="H509">
        <v>0</v>
      </c>
      <c r="I509">
        <v>2</v>
      </c>
      <c r="J509">
        <v>0.04</v>
      </c>
    </row>
    <row r="510" spans="1:10" x14ac:dyDescent="0.25">
      <c r="A510">
        <v>509</v>
      </c>
      <c r="B510" s="3">
        <v>40566</v>
      </c>
      <c r="C510">
        <v>1</v>
      </c>
      <c r="D510">
        <v>0</v>
      </c>
      <c r="E510">
        <v>1</v>
      </c>
      <c r="F510">
        <v>7</v>
      </c>
      <c r="G510" t="b">
        <v>0</v>
      </c>
      <c r="H510">
        <v>0</v>
      </c>
      <c r="I510">
        <v>1</v>
      </c>
      <c r="J510">
        <v>0.08</v>
      </c>
    </row>
    <row r="511" spans="1:10" x14ac:dyDescent="0.25">
      <c r="A511">
        <v>510</v>
      </c>
      <c r="B511" s="3">
        <v>40566</v>
      </c>
      <c r="C511">
        <v>1</v>
      </c>
      <c r="D511">
        <v>0</v>
      </c>
      <c r="E511">
        <v>1</v>
      </c>
      <c r="F511">
        <v>8</v>
      </c>
      <c r="G511" t="b">
        <v>0</v>
      </c>
      <c r="H511">
        <v>0</v>
      </c>
      <c r="I511">
        <v>1</v>
      </c>
      <c r="J511">
        <v>0.06</v>
      </c>
    </row>
    <row r="512" spans="1:10" x14ac:dyDescent="0.25">
      <c r="A512">
        <v>511</v>
      </c>
      <c r="B512" s="3">
        <v>40566</v>
      </c>
      <c r="C512">
        <v>1</v>
      </c>
      <c r="D512">
        <v>0</v>
      </c>
      <c r="E512">
        <v>1</v>
      </c>
      <c r="F512">
        <v>9</v>
      </c>
      <c r="G512" t="b">
        <v>0</v>
      </c>
      <c r="H512">
        <v>0</v>
      </c>
      <c r="I512">
        <v>1</v>
      </c>
      <c r="J512">
        <v>0.1</v>
      </c>
    </row>
    <row r="513" spans="1:10" x14ac:dyDescent="0.25">
      <c r="A513">
        <v>512</v>
      </c>
      <c r="B513" s="3">
        <v>40566</v>
      </c>
      <c r="C513">
        <v>1</v>
      </c>
      <c r="D513">
        <v>0</v>
      </c>
      <c r="E513">
        <v>1</v>
      </c>
      <c r="F513">
        <v>10</v>
      </c>
      <c r="G513" t="b">
        <v>0</v>
      </c>
      <c r="H513">
        <v>0</v>
      </c>
      <c r="I513">
        <v>1</v>
      </c>
      <c r="J513">
        <v>0.14000000000000001</v>
      </c>
    </row>
    <row r="514" spans="1:10" x14ac:dyDescent="0.25">
      <c r="A514">
        <v>513</v>
      </c>
      <c r="B514" s="3">
        <v>40566</v>
      </c>
      <c r="C514">
        <v>1</v>
      </c>
      <c r="D514">
        <v>0</v>
      </c>
      <c r="E514">
        <v>1</v>
      </c>
      <c r="F514">
        <v>11</v>
      </c>
      <c r="G514" t="b">
        <v>0</v>
      </c>
      <c r="H514">
        <v>0</v>
      </c>
      <c r="I514">
        <v>1</v>
      </c>
      <c r="J514">
        <v>0.14000000000000001</v>
      </c>
    </row>
    <row r="515" spans="1:10" x14ac:dyDescent="0.25">
      <c r="A515">
        <v>514</v>
      </c>
      <c r="B515" s="3">
        <v>40566</v>
      </c>
      <c r="C515">
        <v>1</v>
      </c>
      <c r="D515">
        <v>0</v>
      </c>
      <c r="E515">
        <v>1</v>
      </c>
      <c r="F515">
        <v>12</v>
      </c>
      <c r="G515" t="b">
        <v>0</v>
      </c>
      <c r="H515">
        <v>0</v>
      </c>
      <c r="I515">
        <v>1</v>
      </c>
      <c r="J515">
        <v>0.16</v>
      </c>
    </row>
    <row r="516" spans="1:10" x14ac:dyDescent="0.25">
      <c r="A516">
        <v>515</v>
      </c>
      <c r="B516" s="3">
        <v>40566</v>
      </c>
      <c r="C516">
        <v>1</v>
      </c>
      <c r="D516">
        <v>0</v>
      </c>
      <c r="E516">
        <v>1</v>
      </c>
      <c r="F516">
        <v>13</v>
      </c>
      <c r="G516" t="b">
        <v>0</v>
      </c>
      <c r="H516">
        <v>0</v>
      </c>
      <c r="I516">
        <v>1</v>
      </c>
      <c r="J516">
        <v>0.14000000000000001</v>
      </c>
    </row>
    <row r="517" spans="1:10" x14ac:dyDescent="0.25">
      <c r="A517">
        <v>516</v>
      </c>
      <c r="B517" s="3">
        <v>40566</v>
      </c>
      <c r="C517">
        <v>1</v>
      </c>
      <c r="D517">
        <v>0</v>
      </c>
      <c r="E517">
        <v>1</v>
      </c>
      <c r="F517">
        <v>14</v>
      </c>
      <c r="G517" t="b">
        <v>0</v>
      </c>
      <c r="H517">
        <v>0</v>
      </c>
      <c r="I517">
        <v>1</v>
      </c>
      <c r="J517">
        <v>0.16</v>
      </c>
    </row>
    <row r="518" spans="1:10" x14ac:dyDescent="0.25">
      <c r="A518">
        <v>517</v>
      </c>
      <c r="B518" s="3">
        <v>40566</v>
      </c>
      <c r="C518">
        <v>1</v>
      </c>
      <c r="D518">
        <v>0</v>
      </c>
      <c r="E518">
        <v>1</v>
      </c>
      <c r="F518">
        <v>15</v>
      </c>
      <c r="G518" t="b">
        <v>0</v>
      </c>
      <c r="H518">
        <v>0</v>
      </c>
      <c r="I518">
        <v>1</v>
      </c>
      <c r="J518">
        <v>0.16</v>
      </c>
    </row>
    <row r="519" spans="1:10" x14ac:dyDescent="0.25">
      <c r="A519">
        <v>518</v>
      </c>
      <c r="B519" s="3">
        <v>40566</v>
      </c>
      <c r="C519">
        <v>1</v>
      </c>
      <c r="D519">
        <v>0</v>
      </c>
      <c r="E519">
        <v>1</v>
      </c>
      <c r="F519">
        <v>16</v>
      </c>
      <c r="G519" t="b">
        <v>0</v>
      </c>
      <c r="H519">
        <v>0</v>
      </c>
      <c r="I519">
        <v>1</v>
      </c>
      <c r="J519">
        <v>0.16</v>
      </c>
    </row>
    <row r="520" spans="1:10" x14ac:dyDescent="0.25">
      <c r="A520">
        <v>519</v>
      </c>
      <c r="B520" s="3">
        <v>40566</v>
      </c>
      <c r="C520">
        <v>1</v>
      </c>
      <c r="D520">
        <v>0</v>
      </c>
      <c r="E520">
        <v>1</v>
      </c>
      <c r="F520">
        <v>17</v>
      </c>
      <c r="G520" t="b">
        <v>0</v>
      </c>
      <c r="H520">
        <v>0</v>
      </c>
      <c r="I520">
        <v>1</v>
      </c>
      <c r="J520">
        <v>0.14000000000000001</v>
      </c>
    </row>
    <row r="521" spans="1:10" x14ac:dyDescent="0.25">
      <c r="A521">
        <v>520</v>
      </c>
      <c r="B521" s="3">
        <v>40566</v>
      </c>
      <c r="C521">
        <v>1</v>
      </c>
      <c r="D521">
        <v>0</v>
      </c>
      <c r="E521">
        <v>1</v>
      </c>
      <c r="F521">
        <v>18</v>
      </c>
      <c r="G521" t="b">
        <v>0</v>
      </c>
      <c r="H521">
        <v>0</v>
      </c>
      <c r="I521">
        <v>1</v>
      </c>
      <c r="J521">
        <v>0.12</v>
      </c>
    </row>
    <row r="522" spans="1:10" x14ac:dyDescent="0.25">
      <c r="A522">
        <v>521</v>
      </c>
      <c r="B522" s="3">
        <v>40566</v>
      </c>
      <c r="C522">
        <v>1</v>
      </c>
      <c r="D522">
        <v>0</v>
      </c>
      <c r="E522">
        <v>1</v>
      </c>
      <c r="F522">
        <v>19</v>
      </c>
      <c r="G522" t="b">
        <v>0</v>
      </c>
      <c r="H522">
        <v>0</v>
      </c>
      <c r="I522">
        <v>1</v>
      </c>
      <c r="J522">
        <v>0.12</v>
      </c>
    </row>
    <row r="523" spans="1:10" x14ac:dyDescent="0.25">
      <c r="A523">
        <v>522</v>
      </c>
      <c r="B523" s="3">
        <v>40566</v>
      </c>
      <c r="C523">
        <v>1</v>
      </c>
      <c r="D523">
        <v>0</v>
      </c>
      <c r="E523">
        <v>1</v>
      </c>
      <c r="F523">
        <v>20</v>
      </c>
      <c r="G523" t="b">
        <v>0</v>
      </c>
      <c r="H523">
        <v>0</v>
      </c>
      <c r="I523">
        <v>1</v>
      </c>
      <c r="J523">
        <v>0.1</v>
      </c>
    </row>
    <row r="524" spans="1:10" x14ac:dyDescent="0.25">
      <c r="A524">
        <v>523</v>
      </c>
      <c r="B524" s="3">
        <v>40566</v>
      </c>
      <c r="C524">
        <v>1</v>
      </c>
      <c r="D524">
        <v>0</v>
      </c>
      <c r="E524">
        <v>1</v>
      </c>
      <c r="F524">
        <v>21</v>
      </c>
      <c r="G524" t="b">
        <v>0</v>
      </c>
      <c r="H524">
        <v>0</v>
      </c>
      <c r="I524">
        <v>1</v>
      </c>
      <c r="J524">
        <v>0.1</v>
      </c>
    </row>
    <row r="525" spans="1:10" x14ac:dyDescent="0.25">
      <c r="A525">
        <v>524</v>
      </c>
      <c r="B525" s="3">
        <v>40566</v>
      </c>
      <c r="C525">
        <v>1</v>
      </c>
      <c r="D525">
        <v>0</v>
      </c>
      <c r="E525">
        <v>1</v>
      </c>
      <c r="F525">
        <v>22</v>
      </c>
      <c r="G525" t="b">
        <v>0</v>
      </c>
      <c r="H525">
        <v>0</v>
      </c>
      <c r="I525">
        <v>1</v>
      </c>
      <c r="J525">
        <v>0.08</v>
      </c>
    </row>
    <row r="526" spans="1:10" x14ac:dyDescent="0.25">
      <c r="A526">
        <v>525</v>
      </c>
      <c r="B526" s="3">
        <v>40566</v>
      </c>
      <c r="C526">
        <v>1</v>
      </c>
      <c r="D526">
        <v>0</v>
      </c>
      <c r="E526">
        <v>1</v>
      </c>
      <c r="F526">
        <v>23</v>
      </c>
      <c r="G526" t="b">
        <v>0</v>
      </c>
      <c r="H526">
        <v>0</v>
      </c>
      <c r="I526">
        <v>1</v>
      </c>
      <c r="J526">
        <v>0.06</v>
      </c>
    </row>
    <row r="527" spans="1:10" x14ac:dyDescent="0.25">
      <c r="A527">
        <v>526</v>
      </c>
      <c r="B527" s="3">
        <v>40567</v>
      </c>
      <c r="C527">
        <v>1</v>
      </c>
      <c r="D527">
        <v>0</v>
      </c>
      <c r="E527">
        <v>1</v>
      </c>
      <c r="F527">
        <v>0</v>
      </c>
      <c r="G527" t="b">
        <v>0</v>
      </c>
      <c r="H527">
        <v>1</v>
      </c>
      <c r="I527">
        <v>1</v>
      </c>
      <c r="J527">
        <v>0.06</v>
      </c>
    </row>
    <row r="528" spans="1:10" x14ac:dyDescent="0.25">
      <c r="A528">
        <v>527</v>
      </c>
      <c r="B528" s="3">
        <v>40567</v>
      </c>
      <c r="C528">
        <v>1</v>
      </c>
      <c r="D528">
        <v>0</v>
      </c>
      <c r="E528">
        <v>1</v>
      </c>
      <c r="F528">
        <v>1</v>
      </c>
      <c r="G528" t="b">
        <v>0</v>
      </c>
      <c r="H528">
        <v>1</v>
      </c>
      <c r="I528">
        <v>1</v>
      </c>
      <c r="J528">
        <v>0.04</v>
      </c>
    </row>
    <row r="529" spans="1:10" x14ac:dyDescent="0.25">
      <c r="A529">
        <v>528</v>
      </c>
      <c r="B529" s="3">
        <v>40567</v>
      </c>
      <c r="C529">
        <v>1</v>
      </c>
      <c r="D529">
        <v>0</v>
      </c>
      <c r="E529">
        <v>1</v>
      </c>
      <c r="F529">
        <v>3</v>
      </c>
      <c r="G529" t="b">
        <v>0</v>
      </c>
      <c r="H529">
        <v>1</v>
      </c>
      <c r="I529">
        <v>1</v>
      </c>
      <c r="J529">
        <v>0.04</v>
      </c>
    </row>
    <row r="530" spans="1:10" x14ac:dyDescent="0.25">
      <c r="A530">
        <v>529</v>
      </c>
      <c r="B530" s="3">
        <v>40567</v>
      </c>
      <c r="C530">
        <v>1</v>
      </c>
      <c r="D530">
        <v>0</v>
      </c>
      <c r="E530">
        <v>1</v>
      </c>
      <c r="F530">
        <v>4</v>
      </c>
      <c r="G530" t="b">
        <v>0</v>
      </c>
      <c r="H530">
        <v>1</v>
      </c>
      <c r="I530">
        <v>1</v>
      </c>
      <c r="J530">
        <v>0.02</v>
      </c>
    </row>
    <row r="531" spans="1:10" x14ac:dyDescent="0.25">
      <c r="A531">
        <v>530</v>
      </c>
      <c r="B531" s="3">
        <v>40567</v>
      </c>
      <c r="C531">
        <v>1</v>
      </c>
      <c r="D531">
        <v>0</v>
      </c>
      <c r="E531">
        <v>1</v>
      </c>
      <c r="F531">
        <v>5</v>
      </c>
      <c r="G531" t="b">
        <v>0</v>
      </c>
      <c r="H531">
        <v>1</v>
      </c>
      <c r="I531">
        <v>1</v>
      </c>
      <c r="J531">
        <v>0.02</v>
      </c>
    </row>
    <row r="532" spans="1:10" x14ac:dyDescent="0.25">
      <c r="A532">
        <v>531</v>
      </c>
      <c r="B532" s="3">
        <v>40567</v>
      </c>
      <c r="C532">
        <v>1</v>
      </c>
      <c r="D532">
        <v>0</v>
      </c>
      <c r="E532">
        <v>1</v>
      </c>
      <c r="F532">
        <v>6</v>
      </c>
      <c r="G532" t="b">
        <v>0</v>
      </c>
      <c r="H532">
        <v>1</v>
      </c>
      <c r="I532">
        <v>1</v>
      </c>
      <c r="J532">
        <v>0.02</v>
      </c>
    </row>
    <row r="533" spans="1:10" x14ac:dyDescent="0.25">
      <c r="A533">
        <v>532</v>
      </c>
      <c r="B533" s="3">
        <v>40567</v>
      </c>
      <c r="C533">
        <v>1</v>
      </c>
      <c r="D533">
        <v>0</v>
      </c>
      <c r="E533">
        <v>1</v>
      </c>
      <c r="F533">
        <v>7</v>
      </c>
      <c r="G533" t="b">
        <v>0</v>
      </c>
      <c r="H533">
        <v>1</v>
      </c>
      <c r="I533">
        <v>1</v>
      </c>
      <c r="J533">
        <v>0.02</v>
      </c>
    </row>
    <row r="534" spans="1:10" x14ac:dyDescent="0.25">
      <c r="A534">
        <v>533</v>
      </c>
      <c r="B534" s="3">
        <v>40567</v>
      </c>
      <c r="C534">
        <v>1</v>
      </c>
      <c r="D534">
        <v>0</v>
      </c>
      <c r="E534">
        <v>1</v>
      </c>
      <c r="F534">
        <v>8</v>
      </c>
      <c r="G534" t="b">
        <v>0</v>
      </c>
      <c r="H534">
        <v>1</v>
      </c>
      <c r="I534">
        <v>1</v>
      </c>
      <c r="J534">
        <v>0.04</v>
      </c>
    </row>
    <row r="535" spans="1:10" x14ac:dyDescent="0.25">
      <c r="A535">
        <v>534</v>
      </c>
      <c r="B535" s="3">
        <v>40567</v>
      </c>
      <c r="C535">
        <v>1</v>
      </c>
      <c r="D535">
        <v>0</v>
      </c>
      <c r="E535">
        <v>1</v>
      </c>
      <c r="F535">
        <v>9</v>
      </c>
      <c r="G535" t="b">
        <v>0</v>
      </c>
      <c r="H535">
        <v>1</v>
      </c>
      <c r="I535">
        <v>1</v>
      </c>
      <c r="J535">
        <v>0.06</v>
      </c>
    </row>
    <row r="536" spans="1:10" x14ac:dyDescent="0.25">
      <c r="A536">
        <v>535</v>
      </c>
      <c r="B536" s="3">
        <v>40567</v>
      </c>
      <c r="C536">
        <v>1</v>
      </c>
      <c r="D536">
        <v>0</v>
      </c>
      <c r="E536">
        <v>1</v>
      </c>
      <c r="F536">
        <v>10</v>
      </c>
      <c r="G536" t="b">
        <v>0</v>
      </c>
      <c r="H536">
        <v>1</v>
      </c>
      <c r="I536">
        <v>1</v>
      </c>
      <c r="J536">
        <v>0.1</v>
      </c>
    </row>
    <row r="537" spans="1:10" x14ac:dyDescent="0.25">
      <c r="A537">
        <v>536</v>
      </c>
      <c r="B537" s="3">
        <v>40567</v>
      </c>
      <c r="C537">
        <v>1</v>
      </c>
      <c r="D537">
        <v>0</v>
      </c>
      <c r="E537">
        <v>1</v>
      </c>
      <c r="F537">
        <v>11</v>
      </c>
      <c r="G537" t="b">
        <v>0</v>
      </c>
      <c r="H537">
        <v>1</v>
      </c>
      <c r="I537">
        <v>1</v>
      </c>
      <c r="J537">
        <v>0.1</v>
      </c>
    </row>
    <row r="538" spans="1:10" x14ac:dyDescent="0.25">
      <c r="A538">
        <v>537</v>
      </c>
      <c r="B538" s="3">
        <v>40567</v>
      </c>
      <c r="C538">
        <v>1</v>
      </c>
      <c r="D538">
        <v>0</v>
      </c>
      <c r="E538">
        <v>1</v>
      </c>
      <c r="F538">
        <v>12</v>
      </c>
      <c r="G538" t="b">
        <v>0</v>
      </c>
      <c r="H538">
        <v>1</v>
      </c>
      <c r="I538">
        <v>2</v>
      </c>
      <c r="J538">
        <v>0.12</v>
      </c>
    </row>
    <row r="539" spans="1:10" x14ac:dyDescent="0.25">
      <c r="A539">
        <v>538</v>
      </c>
      <c r="B539" s="3">
        <v>40567</v>
      </c>
      <c r="C539">
        <v>1</v>
      </c>
      <c r="D539">
        <v>0</v>
      </c>
      <c r="E539">
        <v>1</v>
      </c>
      <c r="F539">
        <v>13</v>
      </c>
      <c r="G539" t="b">
        <v>0</v>
      </c>
      <c r="H539">
        <v>1</v>
      </c>
      <c r="I539">
        <v>2</v>
      </c>
      <c r="J539">
        <v>0.14000000000000001</v>
      </c>
    </row>
    <row r="540" spans="1:10" x14ac:dyDescent="0.25">
      <c r="A540">
        <v>539</v>
      </c>
      <c r="B540" s="3">
        <v>40567</v>
      </c>
      <c r="C540">
        <v>1</v>
      </c>
      <c r="D540">
        <v>0</v>
      </c>
      <c r="E540">
        <v>1</v>
      </c>
      <c r="F540">
        <v>14</v>
      </c>
      <c r="G540" t="b">
        <v>0</v>
      </c>
      <c r="H540">
        <v>1</v>
      </c>
      <c r="I540">
        <v>2</v>
      </c>
      <c r="J540">
        <v>0.14000000000000001</v>
      </c>
    </row>
    <row r="541" spans="1:10" x14ac:dyDescent="0.25">
      <c r="A541">
        <v>540</v>
      </c>
      <c r="B541" s="3">
        <v>40567</v>
      </c>
      <c r="C541">
        <v>1</v>
      </c>
      <c r="D541">
        <v>0</v>
      </c>
      <c r="E541">
        <v>1</v>
      </c>
      <c r="F541">
        <v>15</v>
      </c>
      <c r="G541" t="b">
        <v>0</v>
      </c>
      <c r="H541">
        <v>1</v>
      </c>
      <c r="I541">
        <v>1</v>
      </c>
      <c r="J541">
        <v>0.16</v>
      </c>
    </row>
    <row r="542" spans="1:10" x14ac:dyDescent="0.25">
      <c r="A542">
        <v>541</v>
      </c>
      <c r="B542" s="3">
        <v>40567</v>
      </c>
      <c r="C542">
        <v>1</v>
      </c>
      <c r="D542">
        <v>0</v>
      </c>
      <c r="E542">
        <v>1</v>
      </c>
      <c r="F542">
        <v>16</v>
      </c>
      <c r="G542" t="b">
        <v>0</v>
      </c>
      <c r="H542">
        <v>1</v>
      </c>
      <c r="I542">
        <v>1</v>
      </c>
      <c r="J542">
        <v>0.16</v>
      </c>
    </row>
    <row r="543" spans="1:10" x14ac:dyDescent="0.25">
      <c r="A543">
        <v>542</v>
      </c>
      <c r="B543" s="3">
        <v>40567</v>
      </c>
      <c r="C543">
        <v>1</v>
      </c>
      <c r="D543">
        <v>0</v>
      </c>
      <c r="E543">
        <v>1</v>
      </c>
      <c r="F543">
        <v>17</v>
      </c>
      <c r="G543" t="b">
        <v>0</v>
      </c>
      <c r="H543">
        <v>1</v>
      </c>
      <c r="I543">
        <v>1</v>
      </c>
      <c r="J543">
        <v>0.14000000000000001</v>
      </c>
    </row>
    <row r="544" spans="1:10" x14ac:dyDescent="0.25">
      <c r="A544">
        <v>543</v>
      </c>
      <c r="B544" s="3">
        <v>40567</v>
      </c>
      <c r="C544">
        <v>1</v>
      </c>
      <c r="D544">
        <v>0</v>
      </c>
      <c r="E544">
        <v>1</v>
      </c>
      <c r="F544">
        <v>18</v>
      </c>
      <c r="G544" t="b">
        <v>0</v>
      </c>
      <c r="H544">
        <v>1</v>
      </c>
      <c r="I544">
        <v>1</v>
      </c>
      <c r="J544">
        <v>0.14000000000000001</v>
      </c>
    </row>
    <row r="545" spans="1:10" x14ac:dyDescent="0.25">
      <c r="A545">
        <v>544</v>
      </c>
      <c r="B545" s="3">
        <v>40567</v>
      </c>
      <c r="C545">
        <v>1</v>
      </c>
      <c r="D545">
        <v>0</v>
      </c>
      <c r="E545">
        <v>1</v>
      </c>
      <c r="F545">
        <v>19</v>
      </c>
      <c r="G545" t="b">
        <v>0</v>
      </c>
      <c r="H545">
        <v>1</v>
      </c>
      <c r="I545">
        <v>1</v>
      </c>
      <c r="J545">
        <v>0.14000000000000001</v>
      </c>
    </row>
    <row r="546" spans="1:10" x14ac:dyDescent="0.25">
      <c r="A546">
        <v>545</v>
      </c>
      <c r="B546" s="3">
        <v>40567</v>
      </c>
      <c r="C546">
        <v>1</v>
      </c>
      <c r="D546">
        <v>0</v>
      </c>
      <c r="E546">
        <v>1</v>
      </c>
      <c r="F546">
        <v>20</v>
      </c>
      <c r="G546" t="b">
        <v>0</v>
      </c>
      <c r="H546">
        <v>1</v>
      </c>
      <c r="I546">
        <v>1</v>
      </c>
      <c r="J546">
        <v>0.14000000000000001</v>
      </c>
    </row>
    <row r="547" spans="1:10" x14ac:dyDescent="0.25">
      <c r="A547">
        <v>546</v>
      </c>
      <c r="B547" s="3">
        <v>40567</v>
      </c>
      <c r="C547">
        <v>1</v>
      </c>
      <c r="D547">
        <v>0</v>
      </c>
      <c r="E547">
        <v>1</v>
      </c>
      <c r="F547">
        <v>21</v>
      </c>
      <c r="G547" t="b">
        <v>0</v>
      </c>
      <c r="H547">
        <v>1</v>
      </c>
      <c r="I547">
        <v>1</v>
      </c>
      <c r="J547">
        <v>0.14000000000000001</v>
      </c>
    </row>
    <row r="548" spans="1:10" x14ac:dyDescent="0.25">
      <c r="A548">
        <v>547</v>
      </c>
      <c r="B548" s="3">
        <v>40567</v>
      </c>
      <c r="C548">
        <v>1</v>
      </c>
      <c r="D548">
        <v>0</v>
      </c>
      <c r="E548">
        <v>1</v>
      </c>
      <c r="F548">
        <v>22</v>
      </c>
      <c r="G548" t="b">
        <v>0</v>
      </c>
      <c r="H548">
        <v>1</v>
      </c>
      <c r="I548">
        <v>2</v>
      </c>
      <c r="J548">
        <v>0.14000000000000001</v>
      </c>
    </row>
    <row r="549" spans="1:10" x14ac:dyDescent="0.25">
      <c r="A549">
        <v>548</v>
      </c>
      <c r="B549" s="3">
        <v>40567</v>
      </c>
      <c r="C549">
        <v>1</v>
      </c>
      <c r="D549">
        <v>0</v>
      </c>
      <c r="E549">
        <v>1</v>
      </c>
      <c r="F549">
        <v>23</v>
      </c>
      <c r="G549" t="b">
        <v>0</v>
      </c>
      <c r="H549">
        <v>1</v>
      </c>
      <c r="I549">
        <v>2</v>
      </c>
      <c r="J549">
        <v>0.16</v>
      </c>
    </row>
    <row r="550" spans="1:10" x14ac:dyDescent="0.25">
      <c r="A550">
        <v>549</v>
      </c>
      <c r="B550" s="3">
        <v>40568</v>
      </c>
      <c r="C550">
        <v>1</v>
      </c>
      <c r="D550">
        <v>0</v>
      </c>
      <c r="E550">
        <v>1</v>
      </c>
      <c r="F550">
        <v>0</v>
      </c>
      <c r="G550" t="b">
        <v>0</v>
      </c>
      <c r="H550">
        <v>2</v>
      </c>
      <c r="I550">
        <v>2</v>
      </c>
      <c r="J550">
        <v>0.16</v>
      </c>
    </row>
    <row r="551" spans="1:10" x14ac:dyDescent="0.25">
      <c r="A551">
        <v>550</v>
      </c>
      <c r="B551" s="3">
        <v>40568</v>
      </c>
      <c r="C551">
        <v>1</v>
      </c>
      <c r="D551">
        <v>0</v>
      </c>
      <c r="E551">
        <v>1</v>
      </c>
      <c r="F551">
        <v>1</v>
      </c>
      <c r="G551" t="b">
        <v>0</v>
      </c>
      <c r="H551">
        <v>2</v>
      </c>
      <c r="I551">
        <v>2</v>
      </c>
      <c r="J551">
        <v>0.16</v>
      </c>
    </row>
    <row r="552" spans="1:10" x14ac:dyDescent="0.25">
      <c r="A552">
        <v>551</v>
      </c>
      <c r="B552" s="3">
        <v>40568</v>
      </c>
      <c r="C552">
        <v>1</v>
      </c>
      <c r="D552">
        <v>0</v>
      </c>
      <c r="E552">
        <v>1</v>
      </c>
      <c r="F552">
        <v>2</v>
      </c>
      <c r="G552" t="b">
        <v>0</v>
      </c>
      <c r="H552">
        <v>2</v>
      </c>
      <c r="I552">
        <v>1</v>
      </c>
      <c r="J552">
        <v>0.16</v>
      </c>
    </row>
    <row r="553" spans="1:10" x14ac:dyDescent="0.25">
      <c r="A553">
        <v>552</v>
      </c>
      <c r="B553" s="3">
        <v>40568</v>
      </c>
      <c r="C553">
        <v>1</v>
      </c>
      <c r="D553">
        <v>0</v>
      </c>
      <c r="E553">
        <v>1</v>
      </c>
      <c r="F553">
        <v>4</v>
      </c>
      <c r="G553" t="b">
        <v>0</v>
      </c>
      <c r="H553">
        <v>2</v>
      </c>
      <c r="I553">
        <v>1</v>
      </c>
      <c r="J553">
        <v>0.14000000000000001</v>
      </c>
    </row>
    <row r="554" spans="1:10" x14ac:dyDescent="0.25">
      <c r="A554">
        <v>553</v>
      </c>
      <c r="B554" s="3">
        <v>40568</v>
      </c>
      <c r="C554">
        <v>1</v>
      </c>
      <c r="D554">
        <v>0</v>
      </c>
      <c r="E554">
        <v>1</v>
      </c>
      <c r="F554">
        <v>5</v>
      </c>
      <c r="G554" t="b">
        <v>0</v>
      </c>
      <c r="H554">
        <v>2</v>
      </c>
      <c r="I554">
        <v>1</v>
      </c>
      <c r="J554">
        <v>0.14000000000000001</v>
      </c>
    </row>
    <row r="555" spans="1:10" x14ac:dyDescent="0.25">
      <c r="A555">
        <v>554</v>
      </c>
      <c r="B555" s="3">
        <v>40568</v>
      </c>
      <c r="C555">
        <v>1</v>
      </c>
      <c r="D555">
        <v>0</v>
      </c>
      <c r="E555">
        <v>1</v>
      </c>
      <c r="F555">
        <v>6</v>
      </c>
      <c r="G555" t="b">
        <v>0</v>
      </c>
      <c r="H555">
        <v>2</v>
      </c>
      <c r="I555">
        <v>1</v>
      </c>
      <c r="J555">
        <v>0.16</v>
      </c>
    </row>
    <row r="556" spans="1:10" x14ac:dyDescent="0.25">
      <c r="A556">
        <v>555</v>
      </c>
      <c r="B556" s="3">
        <v>40568</v>
      </c>
      <c r="C556">
        <v>1</v>
      </c>
      <c r="D556">
        <v>0</v>
      </c>
      <c r="E556">
        <v>1</v>
      </c>
      <c r="F556">
        <v>7</v>
      </c>
      <c r="G556" t="b">
        <v>0</v>
      </c>
      <c r="H556">
        <v>2</v>
      </c>
      <c r="I556">
        <v>1</v>
      </c>
      <c r="J556">
        <v>0.16</v>
      </c>
    </row>
    <row r="557" spans="1:10" x14ac:dyDescent="0.25">
      <c r="A557">
        <v>556</v>
      </c>
      <c r="B557" s="3">
        <v>40568</v>
      </c>
      <c r="C557">
        <v>1</v>
      </c>
      <c r="D557">
        <v>0</v>
      </c>
      <c r="E557">
        <v>1</v>
      </c>
      <c r="F557">
        <v>8</v>
      </c>
      <c r="G557" t="b">
        <v>0</v>
      </c>
      <c r="H557">
        <v>2</v>
      </c>
      <c r="I557">
        <v>2</v>
      </c>
      <c r="J557">
        <v>0.16</v>
      </c>
    </row>
    <row r="558" spans="1:10" x14ac:dyDescent="0.25">
      <c r="A558">
        <v>557</v>
      </c>
      <c r="B558" s="3">
        <v>40568</v>
      </c>
      <c r="C558">
        <v>1</v>
      </c>
      <c r="D558">
        <v>0</v>
      </c>
      <c r="E558">
        <v>1</v>
      </c>
      <c r="F558">
        <v>9</v>
      </c>
      <c r="G558" t="b">
        <v>0</v>
      </c>
      <c r="H558">
        <v>2</v>
      </c>
      <c r="I558">
        <v>2</v>
      </c>
      <c r="J558">
        <v>0.2</v>
      </c>
    </row>
    <row r="559" spans="1:10" x14ac:dyDescent="0.25">
      <c r="A559">
        <v>558</v>
      </c>
      <c r="B559" s="3">
        <v>40568</v>
      </c>
      <c r="C559">
        <v>1</v>
      </c>
      <c r="D559">
        <v>0</v>
      </c>
      <c r="E559">
        <v>1</v>
      </c>
      <c r="F559">
        <v>10</v>
      </c>
      <c r="G559" t="b">
        <v>0</v>
      </c>
      <c r="H559">
        <v>2</v>
      </c>
      <c r="I559">
        <v>2</v>
      </c>
      <c r="J559">
        <v>0.22</v>
      </c>
    </row>
    <row r="560" spans="1:10" x14ac:dyDescent="0.25">
      <c r="A560">
        <v>559</v>
      </c>
      <c r="B560" s="3">
        <v>40568</v>
      </c>
      <c r="C560">
        <v>1</v>
      </c>
      <c r="D560">
        <v>0</v>
      </c>
      <c r="E560">
        <v>1</v>
      </c>
      <c r="F560">
        <v>11</v>
      </c>
      <c r="G560" t="b">
        <v>0</v>
      </c>
      <c r="H560">
        <v>2</v>
      </c>
      <c r="I560">
        <v>2</v>
      </c>
      <c r="J560">
        <v>0.24</v>
      </c>
    </row>
    <row r="561" spans="1:10" x14ac:dyDescent="0.25">
      <c r="A561">
        <v>560</v>
      </c>
      <c r="B561" s="3">
        <v>40568</v>
      </c>
      <c r="C561">
        <v>1</v>
      </c>
      <c r="D561">
        <v>0</v>
      </c>
      <c r="E561">
        <v>1</v>
      </c>
      <c r="F561">
        <v>12</v>
      </c>
      <c r="G561" t="b">
        <v>0</v>
      </c>
      <c r="H561">
        <v>2</v>
      </c>
      <c r="I561">
        <v>2</v>
      </c>
      <c r="J561">
        <v>0.26</v>
      </c>
    </row>
    <row r="562" spans="1:10" x14ac:dyDescent="0.25">
      <c r="A562">
        <v>561</v>
      </c>
      <c r="B562" s="3">
        <v>40568</v>
      </c>
      <c r="C562">
        <v>1</v>
      </c>
      <c r="D562">
        <v>0</v>
      </c>
      <c r="E562">
        <v>1</v>
      </c>
      <c r="F562">
        <v>13</v>
      </c>
      <c r="G562" t="b">
        <v>0</v>
      </c>
      <c r="H562">
        <v>2</v>
      </c>
      <c r="I562">
        <v>2</v>
      </c>
      <c r="J562">
        <v>0.26</v>
      </c>
    </row>
    <row r="563" spans="1:10" x14ac:dyDescent="0.25">
      <c r="A563">
        <v>562</v>
      </c>
      <c r="B563" s="3">
        <v>40568</v>
      </c>
      <c r="C563">
        <v>1</v>
      </c>
      <c r="D563">
        <v>0</v>
      </c>
      <c r="E563">
        <v>1</v>
      </c>
      <c r="F563">
        <v>14</v>
      </c>
      <c r="G563" t="b">
        <v>0</v>
      </c>
      <c r="H563">
        <v>2</v>
      </c>
      <c r="I563">
        <v>2</v>
      </c>
      <c r="J563">
        <v>0.3</v>
      </c>
    </row>
    <row r="564" spans="1:10" x14ac:dyDescent="0.25">
      <c r="A564">
        <v>563</v>
      </c>
      <c r="B564" s="3">
        <v>40568</v>
      </c>
      <c r="C564">
        <v>1</v>
      </c>
      <c r="D564">
        <v>0</v>
      </c>
      <c r="E564">
        <v>1</v>
      </c>
      <c r="F564">
        <v>15</v>
      </c>
      <c r="G564" t="b">
        <v>0</v>
      </c>
      <c r="H564">
        <v>2</v>
      </c>
      <c r="I564">
        <v>2</v>
      </c>
      <c r="J564">
        <v>0.32</v>
      </c>
    </row>
    <row r="565" spans="1:10" x14ac:dyDescent="0.25">
      <c r="A565">
        <v>564</v>
      </c>
      <c r="B565" s="3">
        <v>40568</v>
      </c>
      <c r="C565">
        <v>1</v>
      </c>
      <c r="D565">
        <v>0</v>
      </c>
      <c r="E565">
        <v>1</v>
      </c>
      <c r="F565">
        <v>16</v>
      </c>
      <c r="G565" t="b">
        <v>0</v>
      </c>
      <c r="H565">
        <v>2</v>
      </c>
      <c r="I565">
        <v>2</v>
      </c>
      <c r="J565">
        <v>0.32</v>
      </c>
    </row>
    <row r="566" spans="1:10" x14ac:dyDescent="0.25">
      <c r="A566">
        <v>565</v>
      </c>
      <c r="B566" s="3">
        <v>40568</v>
      </c>
      <c r="C566">
        <v>1</v>
      </c>
      <c r="D566">
        <v>0</v>
      </c>
      <c r="E566">
        <v>1</v>
      </c>
      <c r="F566">
        <v>17</v>
      </c>
      <c r="G566" t="b">
        <v>0</v>
      </c>
      <c r="H566">
        <v>2</v>
      </c>
      <c r="I566">
        <v>1</v>
      </c>
      <c r="J566">
        <v>0.3</v>
      </c>
    </row>
    <row r="567" spans="1:10" x14ac:dyDescent="0.25">
      <c r="A567">
        <v>566</v>
      </c>
      <c r="B567" s="3">
        <v>40568</v>
      </c>
      <c r="C567">
        <v>1</v>
      </c>
      <c r="D567">
        <v>0</v>
      </c>
      <c r="E567">
        <v>1</v>
      </c>
      <c r="F567">
        <v>18</v>
      </c>
      <c r="G567" t="b">
        <v>0</v>
      </c>
      <c r="H567">
        <v>2</v>
      </c>
      <c r="I567">
        <v>2</v>
      </c>
      <c r="J567">
        <v>0.3</v>
      </c>
    </row>
    <row r="568" spans="1:10" x14ac:dyDescent="0.25">
      <c r="A568">
        <v>567</v>
      </c>
      <c r="B568" s="3">
        <v>40568</v>
      </c>
      <c r="C568">
        <v>1</v>
      </c>
      <c r="D568">
        <v>0</v>
      </c>
      <c r="E568">
        <v>1</v>
      </c>
      <c r="F568">
        <v>19</v>
      </c>
      <c r="G568" t="b">
        <v>0</v>
      </c>
      <c r="H568">
        <v>2</v>
      </c>
      <c r="I568">
        <v>2</v>
      </c>
      <c r="J568">
        <v>0.26</v>
      </c>
    </row>
    <row r="569" spans="1:10" x14ac:dyDescent="0.25">
      <c r="A569">
        <v>568</v>
      </c>
      <c r="B569" s="3">
        <v>40568</v>
      </c>
      <c r="C569">
        <v>1</v>
      </c>
      <c r="D569">
        <v>0</v>
      </c>
      <c r="E569">
        <v>1</v>
      </c>
      <c r="F569">
        <v>20</v>
      </c>
      <c r="G569" t="b">
        <v>0</v>
      </c>
      <c r="H569">
        <v>2</v>
      </c>
      <c r="I569">
        <v>1</v>
      </c>
      <c r="J569">
        <v>0.24</v>
      </c>
    </row>
    <row r="570" spans="1:10" x14ac:dyDescent="0.25">
      <c r="A570">
        <v>569</v>
      </c>
      <c r="B570" s="3">
        <v>40568</v>
      </c>
      <c r="C570">
        <v>1</v>
      </c>
      <c r="D570">
        <v>0</v>
      </c>
      <c r="E570">
        <v>1</v>
      </c>
      <c r="F570">
        <v>21</v>
      </c>
      <c r="G570" t="b">
        <v>0</v>
      </c>
      <c r="H570">
        <v>2</v>
      </c>
      <c r="I570">
        <v>1</v>
      </c>
      <c r="J570">
        <v>0.24</v>
      </c>
    </row>
    <row r="571" spans="1:10" x14ac:dyDescent="0.25">
      <c r="A571">
        <v>570</v>
      </c>
      <c r="B571" s="3">
        <v>40568</v>
      </c>
      <c r="C571">
        <v>1</v>
      </c>
      <c r="D571">
        <v>0</v>
      </c>
      <c r="E571">
        <v>1</v>
      </c>
      <c r="F571">
        <v>22</v>
      </c>
      <c r="G571" t="b">
        <v>0</v>
      </c>
      <c r="H571">
        <v>2</v>
      </c>
      <c r="I571">
        <v>1</v>
      </c>
      <c r="J571">
        <v>0.22</v>
      </c>
    </row>
    <row r="572" spans="1:10" x14ac:dyDescent="0.25">
      <c r="A572">
        <v>571</v>
      </c>
      <c r="B572" s="3">
        <v>40568</v>
      </c>
      <c r="C572">
        <v>1</v>
      </c>
      <c r="D572">
        <v>0</v>
      </c>
      <c r="E572">
        <v>1</v>
      </c>
      <c r="F572">
        <v>23</v>
      </c>
      <c r="G572" t="b">
        <v>0</v>
      </c>
      <c r="H572">
        <v>2</v>
      </c>
      <c r="I572">
        <v>2</v>
      </c>
      <c r="J572">
        <v>0.22</v>
      </c>
    </row>
    <row r="573" spans="1:10" x14ac:dyDescent="0.25">
      <c r="A573">
        <v>572</v>
      </c>
      <c r="B573" s="3">
        <v>40569</v>
      </c>
      <c r="C573">
        <v>1</v>
      </c>
      <c r="D573">
        <v>0</v>
      </c>
      <c r="E573">
        <v>1</v>
      </c>
      <c r="F573">
        <v>0</v>
      </c>
      <c r="G573" t="b">
        <v>0</v>
      </c>
      <c r="H573">
        <v>3</v>
      </c>
      <c r="I573">
        <v>2</v>
      </c>
      <c r="J573">
        <v>0.22</v>
      </c>
    </row>
    <row r="574" spans="1:10" x14ac:dyDescent="0.25">
      <c r="A574">
        <v>573</v>
      </c>
      <c r="B574" s="3">
        <v>40569</v>
      </c>
      <c r="C574">
        <v>1</v>
      </c>
      <c r="D574">
        <v>0</v>
      </c>
      <c r="E574">
        <v>1</v>
      </c>
      <c r="F574">
        <v>1</v>
      </c>
      <c r="G574" t="b">
        <v>0</v>
      </c>
      <c r="H574">
        <v>3</v>
      </c>
      <c r="I574">
        <v>2</v>
      </c>
      <c r="J574">
        <v>0.24</v>
      </c>
    </row>
    <row r="575" spans="1:10" x14ac:dyDescent="0.25">
      <c r="A575">
        <v>574</v>
      </c>
      <c r="B575" s="3">
        <v>40569</v>
      </c>
      <c r="C575">
        <v>1</v>
      </c>
      <c r="D575">
        <v>0</v>
      </c>
      <c r="E575">
        <v>1</v>
      </c>
      <c r="F575">
        <v>2</v>
      </c>
      <c r="G575" t="b">
        <v>0</v>
      </c>
      <c r="H575">
        <v>3</v>
      </c>
      <c r="I575">
        <v>3</v>
      </c>
      <c r="J575">
        <v>0.22</v>
      </c>
    </row>
    <row r="576" spans="1:10" x14ac:dyDescent="0.25">
      <c r="A576">
        <v>575</v>
      </c>
      <c r="B576" s="3">
        <v>40569</v>
      </c>
      <c r="C576">
        <v>1</v>
      </c>
      <c r="D576">
        <v>0</v>
      </c>
      <c r="E576">
        <v>1</v>
      </c>
      <c r="F576">
        <v>5</v>
      </c>
      <c r="G576" t="b">
        <v>0</v>
      </c>
      <c r="H576">
        <v>3</v>
      </c>
      <c r="I576">
        <v>3</v>
      </c>
      <c r="J576">
        <v>0.2</v>
      </c>
    </row>
    <row r="577" spans="1:10" x14ac:dyDescent="0.25">
      <c r="A577">
        <v>576</v>
      </c>
      <c r="B577" s="3">
        <v>40569</v>
      </c>
      <c r="C577">
        <v>1</v>
      </c>
      <c r="D577">
        <v>0</v>
      </c>
      <c r="E577">
        <v>1</v>
      </c>
      <c r="F577">
        <v>6</v>
      </c>
      <c r="G577" t="b">
        <v>0</v>
      </c>
      <c r="H577">
        <v>3</v>
      </c>
      <c r="I577">
        <v>3</v>
      </c>
      <c r="J577">
        <v>0.2</v>
      </c>
    </row>
    <row r="578" spans="1:10" x14ac:dyDescent="0.25">
      <c r="A578">
        <v>577</v>
      </c>
      <c r="B578" s="3">
        <v>40569</v>
      </c>
      <c r="C578">
        <v>1</v>
      </c>
      <c r="D578">
        <v>0</v>
      </c>
      <c r="E578">
        <v>1</v>
      </c>
      <c r="F578">
        <v>7</v>
      </c>
      <c r="G578" t="b">
        <v>0</v>
      </c>
      <c r="H578">
        <v>3</v>
      </c>
      <c r="I578">
        <v>3</v>
      </c>
      <c r="J578">
        <v>0.22</v>
      </c>
    </row>
    <row r="579" spans="1:10" x14ac:dyDescent="0.25">
      <c r="A579">
        <v>578</v>
      </c>
      <c r="B579" s="3">
        <v>40569</v>
      </c>
      <c r="C579">
        <v>1</v>
      </c>
      <c r="D579">
        <v>0</v>
      </c>
      <c r="E579">
        <v>1</v>
      </c>
      <c r="F579">
        <v>8</v>
      </c>
      <c r="G579" t="b">
        <v>0</v>
      </c>
      <c r="H579">
        <v>3</v>
      </c>
      <c r="I579">
        <v>3</v>
      </c>
      <c r="J579">
        <v>0.22</v>
      </c>
    </row>
    <row r="580" spans="1:10" x14ac:dyDescent="0.25">
      <c r="A580">
        <v>579</v>
      </c>
      <c r="B580" s="3">
        <v>40569</v>
      </c>
      <c r="C580">
        <v>1</v>
      </c>
      <c r="D580">
        <v>0</v>
      </c>
      <c r="E580">
        <v>1</v>
      </c>
      <c r="F580">
        <v>9</v>
      </c>
      <c r="G580" t="b">
        <v>0</v>
      </c>
      <c r="H580">
        <v>3</v>
      </c>
      <c r="I580">
        <v>3</v>
      </c>
      <c r="J580">
        <v>0.22</v>
      </c>
    </row>
    <row r="581" spans="1:10" x14ac:dyDescent="0.25">
      <c r="A581">
        <v>580</v>
      </c>
      <c r="B581" s="3">
        <v>40569</v>
      </c>
      <c r="C581">
        <v>1</v>
      </c>
      <c r="D581">
        <v>0</v>
      </c>
      <c r="E581">
        <v>1</v>
      </c>
      <c r="F581">
        <v>10</v>
      </c>
      <c r="G581" t="b">
        <v>0</v>
      </c>
      <c r="H581">
        <v>3</v>
      </c>
      <c r="I581">
        <v>3</v>
      </c>
      <c r="J581">
        <v>0.22</v>
      </c>
    </row>
    <row r="582" spans="1:10" x14ac:dyDescent="0.25">
      <c r="A582">
        <v>581</v>
      </c>
      <c r="B582" s="3">
        <v>40569</v>
      </c>
      <c r="C582">
        <v>1</v>
      </c>
      <c r="D582">
        <v>0</v>
      </c>
      <c r="E582">
        <v>1</v>
      </c>
      <c r="F582">
        <v>11</v>
      </c>
      <c r="G582" t="b">
        <v>0</v>
      </c>
      <c r="H582">
        <v>3</v>
      </c>
      <c r="I582">
        <v>3</v>
      </c>
      <c r="J582">
        <v>0.22</v>
      </c>
    </row>
    <row r="583" spans="1:10" x14ac:dyDescent="0.25">
      <c r="A583">
        <v>582</v>
      </c>
      <c r="B583" s="3">
        <v>40569</v>
      </c>
      <c r="C583">
        <v>1</v>
      </c>
      <c r="D583">
        <v>0</v>
      </c>
      <c r="E583">
        <v>1</v>
      </c>
      <c r="F583">
        <v>12</v>
      </c>
      <c r="G583" t="b">
        <v>0</v>
      </c>
      <c r="H583">
        <v>3</v>
      </c>
      <c r="I583">
        <v>3</v>
      </c>
      <c r="J583">
        <v>0.22</v>
      </c>
    </row>
    <row r="584" spans="1:10" x14ac:dyDescent="0.25">
      <c r="A584">
        <v>583</v>
      </c>
      <c r="B584" s="3">
        <v>40569</v>
      </c>
      <c r="C584">
        <v>1</v>
      </c>
      <c r="D584">
        <v>0</v>
      </c>
      <c r="E584">
        <v>1</v>
      </c>
      <c r="F584">
        <v>13</v>
      </c>
      <c r="G584" t="b">
        <v>0</v>
      </c>
      <c r="H584">
        <v>3</v>
      </c>
      <c r="I584">
        <v>3</v>
      </c>
      <c r="J584">
        <v>0.22</v>
      </c>
    </row>
    <row r="585" spans="1:10" x14ac:dyDescent="0.25">
      <c r="A585">
        <v>584</v>
      </c>
      <c r="B585" s="3">
        <v>40569</v>
      </c>
      <c r="C585">
        <v>1</v>
      </c>
      <c r="D585">
        <v>0</v>
      </c>
      <c r="E585">
        <v>1</v>
      </c>
      <c r="F585">
        <v>14</v>
      </c>
      <c r="G585" t="b">
        <v>0</v>
      </c>
      <c r="H585">
        <v>3</v>
      </c>
      <c r="I585">
        <v>3</v>
      </c>
      <c r="J585">
        <v>0.22</v>
      </c>
    </row>
    <row r="586" spans="1:10" x14ac:dyDescent="0.25">
      <c r="A586">
        <v>585</v>
      </c>
      <c r="B586" s="3">
        <v>40569</v>
      </c>
      <c r="C586">
        <v>1</v>
      </c>
      <c r="D586">
        <v>0</v>
      </c>
      <c r="E586">
        <v>1</v>
      </c>
      <c r="F586">
        <v>15</v>
      </c>
      <c r="G586" t="b">
        <v>0</v>
      </c>
      <c r="H586">
        <v>3</v>
      </c>
      <c r="I586">
        <v>3</v>
      </c>
      <c r="J586">
        <v>0.22</v>
      </c>
    </row>
    <row r="587" spans="1:10" x14ac:dyDescent="0.25">
      <c r="A587">
        <v>586</v>
      </c>
      <c r="B587" s="3">
        <v>40569</v>
      </c>
      <c r="C587">
        <v>1</v>
      </c>
      <c r="D587">
        <v>0</v>
      </c>
      <c r="E587">
        <v>1</v>
      </c>
      <c r="F587">
        <v>16</v>
      </c>
      <c r="G587" t="b">
        <v>0</v>
      </c>
      <c r="H587">
        <v>3</v>
      </c>
      <c r="I587">
        <v>4</v>
      </c>
      <c r="J587">
        <v>0.22</v>
      </c>
    </row>
    <row r="588" spans="1:10" x14ac:dyDescent="0.25">
      <c r="A588">
        <v>587</v>
      </c>
      <c r="B588" s="3">
        <v>40569</v>
      </c>
      <c r="C588">
        <v>1</v>
      </c>
      <c r="D588">
        <v>0</v>
      </c>
      <c r="E588">
        <v>1</v>
      </c>
      <c r="F588">
        <v>17</v>
      </c>
      <c r="G588" t="b">
        <v>0</v>
      </c>
      <c r="H588">
        <v>3</v>
      </c>
      <c r="I588">
        <v>3</v>
      </c>
      <c r="J588">
        <v>0.2</v>
      </c>
    </row>
    <row r="589" spans="1:10" x14ac:dyDescent="0.25">
      <c r="A589">
        <v>588</v>
      </c>
      <c r="B589" s="3">
        <v>40570</v>
      </c>
      <c r="C589">
        <v>1</v>
      </c>
      <c r="D589">
        <v>0</v>
      </c>
      <c r="E589">
        <v>1</v>
      </c>
      <c r="F589">
        <v>16</v>
      </c>
      <c r="G589" t="b">
        <v>0</v>
      </c>
      <c r="H589">
        <v>4</v>
      </c>
      <c r="I589">
        <v>1</v>
      </c>
      <c r="J589">
        <v>0.22</v>
      </c>
    </row>
    <row r="590" spans="1:10" x14ac:dyDescent="0.25">
      <c r="A590">
        <v>589</v>
      </c>
      <c r="B590" s="3">
        <v>40570</v>
      </c>
      <c r="C590">
        <v>1</v>
      </c>
      <c r="D590">
        <v>0</v>
      </c>
      <c r="E590">
        <v>1</v>
      </c>
      <c r="F590">
        <v>17</v>
      </c>
      <c r="G590" t="b">
        <v>0</v>
      </c>
      <c r="H590">
        <v>4</v>
      </c>
      <c r="I590">
        <v>1</v>
      </c>
      <c r="J590">
        <v>0.22</v>
      </c>
    </row>
    <row r="591" spans="1:10" x14ac:dyDescent="0.25">
      <c r="A591">
        <v>590</v>
      </c>
      <c r="B591" s="3">
        <v>40570</v>
      </c>
      <c r="C591">
        <v>1</v>
      </c>
      <c r="D591">
        <v>0</v>
      </c>
      <c r="E591">
        <v>1</v>
      </c>
      <c r="F591">
        <v>18</v>
      </c>
      <c r="G591" t="b">
        <v>0</v>
      </c>
      <c r="H591">
        <v>4</v>
      </c>
      <c r="I591">
        <v>1</v>
      </c>
      <c r="J591">
        <v>0.2</v>
      </c>
    </row>
    <row r="592" spans="1:10" x14ac:dyDescent="0.25">
      <c r="A592">
        <v>591</v>
      </c>
      <c r="B592" s="3">
        <v>40570</v>
      </c>
      <c r="C592">
        <v>1</v>
      </c>
      <c r="D592">
        <v>0</v>
      </c>
      <c r="E592">
        <v>1</v>
      </c>
      <c r="F592">
        <v>19</v>
      </c>
      <c r="G592" t="b">
        <v>0</v>
      </c>
      <c r="H592">
        <v>4</v>
      </c>
      <c r="I592">
        <v>1</v>
      </c>
      <c r="J592">
        <v>0.2</v>
      </c>
    </row>
    <row r="593" spans="1:10" x14ac:dyDescent="0.25">
      <c r="A593">
        <v>592</v>
      </c>
      <c r="B593" s="3">
        <v>40570</v>
      </c>
      <c r="C593">
        <v>1</v>
      </c>
      <c r="D593">
        <v>0</v>
      </c>
      <c r="E593">
        <v>1</v>
      </c>
      <c r="F593">
        <v>20</v>
      </c>
      <c r="G593" t="b">
        <v>0</v>
      </c>
      <c r="H593">
        <v>4</v>
      </c>
      <c r="I593">
        <v>1</v>
      </c>
      <c r="J593">
        <v>0.18</v>
      </c>
    </row>
    <row r="594" spans="1:10" x14ac:dyDescent="0.25">
      <c r="A594">
        <v>593</v>
      </c>
      <c r="B594" s="3">
        <v>40570</v>
      </c>
      <c r="C594">
        <v>1</v>
      </c>
      <c r="D594">
        <v>0</v>
      </c>
      <c r="E594">
        <v>1</v>
      </c>
      <c r="F594">
        <v>21</v>
      </c>
      <c r="G594" t="b">
        <v>0</v>
      </c>
      <c r="H594">
        <v>4</v>
      </c>
      <c r="I594">
        <v>1</v>
      </c>
      <c r="J594">
        <v>0.18</v>
      </c>
    </row>
    <row r="595" spans="1:10" x14ac:dyDescent="0.25">
      <c r="A595">
        <v>594</v>
      </c>
      <c r="B595" s="3">
        <v>40570</v>
      </c>
      <c r="C595">
        <v>1</v>
      </c>
      <c r="D595">
        <v>0</v>
      </c>
      <c r="E595">
        <v>1</v>
      </c>
      <c r="F595">
        <v>22</v>
      </c>
      <c r="G595" t="b">
        <v>0</v>
      </c>
      <c r="H595">
        <v>4</v>
      </c>
      <c r="I595">
        <v>1</v>
      </c>
      <c r="J595">
        <v>0.18</v>
      </c>
    </row>
    <row r="596" spans="1:10" x14ac:dyDescent="0.25">
      <c r="A596">
        <v>595</v>
      </c>
      <c r="B596" s="3">
        <v>40570</v>
      </c>
      <c r="C596">
        <v>1</v>
      </c>
      <c r="D596">
        <v>0</v>
      </c>
      <c r="E596">
        <v>1</v>
      </c>
      <c r="F596">
        <v>23</v>
      </c>
      <c r="G596" t="b">
        <v>0</v>
      </c>
      <c r="H596">
        <v>4</v>
      </c>
      <c r="I596">
        <v>1</v>
      </c>
      <c r="J596">
        <v>0.18</v>
      </c>
    </row>
    <row r="597" spans="1:10" x14ac:dyDescent="0.25">
      <c r="A597">
        <v>596</v>
      </c>
      <c r="B597" s="3">
        <v>40571</v>
      </c>
      <c r="C597">
        <v>1</v>
      </c>
      <c r="D597">
        <v>0</v>
      </c>
      <c r="E597">
        <v>1</v>
      </c>
      <c r="F597">
        <v>0</v>
      </c>
      <c r="G597" t="b">
        <v>0</v>
      </c>
      <c r="H597">
        <v>5</v>
      </c>
      <c r="I597">
        <v>2</v>
      </c>
      <c r="J597">
        <v>0.2</v>
      </c>
    </row>
    <row r="598" spans="1:10" x14ac:dyDescent="0.25">
      <c r="A598">
        <v>597</v>
      </c>
      <c r="B598" s="3">
        <v>40571</v>
      </c>
      <c r="C598">
        <v>1</v>
      </c>
      <c r="D598">
        <v>0</v>
      </c>
      <c r="E598">
        <v>1</v>
      </c>
      <c r="F598">
        <v>1</v>
      </c>
      <c r="G598" t="b">
        <v>0</v>
      </c>
      <c r="H598">
        <v>5</v>
      </c>
      <c r="I598">
        <v>2</v>
      </c>
      <c r="J598">
        <v>0.2</v>
      </c>
    </row>
    <row r="599" spans="1:10" x14ac:dyDescent="0.25">
      <c r="A599">
        <v>598</v>
      </c>
      <c r="B599" s="3">
        <v>40571</v>
      </c>
      <c r="C599">
        <v>1</v>
      </c>
      <c r="D599">
        <v>0</v>
      </c>
      <c r="E599">
        <v>1</v>
      </c>
      <c r="F599">
        <v>2</v>
      </c>
      <c r="G599" t="b">
        <v>0</v>
      </c>
      <c r="H599">
        <v>5</v>
      </c>
      <c r="I599">
        <v>2</v>
      </c>
      <c r="J599">
        <v>0.2</v>
      </c>
    </row>
    <row r="600" spans="1:10" x14ac:dyDescent="0.25">
      <c r="A600">
        <v>599</v>
      </c>
      <c r="B600" s="3">
        <v>40571</v>
      </c>
      <c r="C600">
        <v>1</v>
      </c>
      <c r="D600">
        <v>0</v>
      </c>
      <c r="E600">
        <v>1</v>
      </c>
      <c r="F600">
        <v>3</v>
      </c>
      <c r="G600" t="b">
        <v>0</v>
      </c>
      <c r="H600">
        <v>5</v>
      </c>
      <c r="I600">
        <v>2</v>
      </c>
      <c r="J600">
        <v>0.2</v>
      </c>
    </row>
    <row r="601" spans="1:10" x14ac:dyDescent="0.25">
      <c r="A601">
        <v>600</v>
      </c>
      <c r="B601" s="3">
        <v>40571</v>
      </c>
      <c r="C601">
        <v>1</v>
      </c>
      <c r="D601">
        <v>0</v>
      </c>
      <c r="E601">
        <v>1</v>
      </c>
      <c r="F601">
        <v>5</v>
      </c>
      <c r="G601" t="b">
        <v>0</v>
      </c>
      <c r="H601">
        <v>5</v>
      </c>
      <c r="I601">
        <v>2</v>
      </c>
      <c r="J601">
        <v>0.18</v>
      </c>
    </row>
    <row r="602" spans="1:10" x14ac:dyDescent="0.25">
      <c r="A602">
        <v>601</v>
      </c>
      <c r="B602" s="3">
        <v>40571</v>
      </c>
      <c r="C602">
        <v>1</v>
      </c>
      <c r="D602">
        <v>0</v>
      </c>
      <c r="E602">
        <v>1</v>
      </c>
      <c r="F602">
        <v>6</v>
      </c>
      <c r="G602" t="b">
        <v>0</v>
      </c>
      <c r="H602">
        <v>5</v>
      </c>
      <c r="I602">
        <v>2</v>
      </c>
      <c r="J602">
        <v>0.18</v>
      </c>
    </row>
    <row r="603" spans="1:10" x14ac:dyDescent="0.25">
      <c r="A603">
        <v>602</v>
      </c>
      <c r="B603" s="3">
        <v>40571</v>
      </c>
      <c r="C603">
        <v>1</v>
      </c>
      <c r="D603">
        <v>0</v>
      </c>
      <c r="E603">
        <v>1</v>
      </c>
      <c r="F603">
        <v>7</v>
      </c>
      <c r="G603" t="b">
        <v>0</v>
      </c>
      <c r="H603">
        <v>5</v>
      </c>
      <c r="I603">
        <v>2</v>
      </c>
      <c r="J603">
        <v>0.16</v>
      </c>
    </row>
    <row r="604" spans="1:10" x14ac:dyDescent="0.25">
      <c r="A604">
        <v>603</v>
      </c>
      <c r="B604" s="3">
        <v>40571</v>
      </c>
      <c r="C604">
        <v>1</v>
      </c>
      <c r="D604">
        <v>0</v>
      </c>
      <c r="E604">
        <v>1</v>
      </c>
      <c r="F604">
        <v>8</v>
      </c>
      <c r="G604" t="b">
        <v>0</v>
      </c>
      <c r="H604">
        <v>5</v>
      </c>
      <c r="I604">
        <v>2</v>
      </c>
      <c r="J604">
        <v>0.16</v>
      </c>
    </row>
    <row r="605" spans="1:10" x14ac:dyDescent="0.25">
      <c r="A605">
        <v>604</v>
      </c>
      <c r="B605" s="3">
        <v>40571</v>
      </c>
      <c r="C605">
        <v>1</v>
      </c>
      <c r="D605">
        <v>0</v>
      </c>
      <c r="E605">
        <v>1</v>
      </c>
      <c r="F605">
        <v>9</v>
      </c>
      <c r="G605" t="b">
        <v>0</v>
      </c>
      <c r="H605">
        <v>5</v>
      </c>
      <c r="I605">
        <v>3</v>
      </c>
      <c r="J605">
        <v>0.18</v>
      </c>
    </row>
    <row r="606" spans="1:10" x14ac:dyDescent="0.25">
      <c r="A606">
        <v>605</v>
      </c>
      <c r="B606" s="3">
        <v>40571</v>
      </c>
      <c r="C606">
        <v>1</v>
      </c>
      <c r="D606">
        <v>0</v>
      </c>
      <c r="E606">
        <v>1</v>
      </c>
      <c r="F606">
        <v>10</v>
      </c>
      <c r="G606" t="b">
        <v>0</v>
      </c>
      <c r="H606">
        <v>5</v>
      </c>
      <c r="I606">
        <v>3</v>
      </c>
      <c r="J606">
        <v>0.18</v>
      </c>
    </row>
    <row r="607" spans="1:10" x14ac:dyDescent="0.25">
      <c r="A607">
        <v>606</v>
      </c>
      <c r="B607" s="3">
        <v>40571</v>
      </c>
      <c r="C607">
        <v>1</v>
      </c>
      <c r="D607">
        <v>0</v>
      </c>
      <c r="E607">
        <v>1</v>
      </c>
      <c r="F607">
        <v>11</v>
      </c>
      <c r="G607" t="b">
        <v>0</v>
      </c>
      <c r="H607">
        <v>5</v>
      </c>
      <c r="I607">
        <v>3</v>
      </c>
      <c r="J607">
        <v>0.18</v>
      </c>
    </row>
    <row r="608" spans="1:10" x14ac:dyDescent="0.25">
      <c r="A608">
        <v>607</v>
      </c>
      <c r="B608" s="3">
        <v>40571</v>
      </c>
      <c r="C608">
        <v>1</v>
      </c>
      <c r="D608">
        <v>0</v>
      </c>
      <c r="E608">
        <v>1</v>
      </c>
      <c r="F608">
        <v>12</v>
      </c>
      <c r="G608" t="b">
        <v>0</v>
      </c>
      <c r="H608">
        <v>5</v>
      </c>
      <c r="I608">
        <v>3</v>
      </c>
      <c r="J608">
        <v>0.18</v>
      </c>
    </row>
    <row r="609" spans="1:10" x14ac:dyDescent="0.25">
      <c r="A609">
        <v>608</v>
      </c>
      <c r="B609" s="3">
        <v>40571</v>
      </c>
      <c r="C609">
        <v>1</v>
      </c>
      <c r="D609">
        <v>0</v>
      </c>
      <c r="E609">
        <v>1</v>
      </c>
      <c r="F609">
        <v>13</v>
      </c>
      <c r="G609" t="b">
        <v>0</v>
      </c>
      <c r="H609">
        <v>5</v>
      </c>
      <c r="I609">
        <v>3</v>
      </c>
      <c r="J609">
        <v>0.18</v>
      </c>
    </row>
    <row r="610" spans="1:10" x14ac:dyDescent="0.25">
      <c r="A610">
        <v>609</v>
      </c>
      <c r="B610" s="3">
        <v>40571</v>
      </c>
      <c r="C610">
        <v>1</v>
      </c>
      <c r="D610">
        <v>0</v>
      </c>
      <c r="E610">
        <v>1</v>
      </c>
      <c r="F610">
        <v>14</v>
      </c>
      <c r="G610" t="b">
        <v>0</v>
      </c>
      <c r="H610">
        <v>5</v>
      </c>
      <c r="I610">
        <v>3</v>
      </c>
      <c r="J610">
        <v>0.22</v>
      </c>
    </row>
    <row r="611" spans="1:10" x14ac:dyDescent="0.25">
      <c r="A611">
        <v>610</v>
      </c>
      <c r="B611" s="3">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ummaryRight="0"/>
  </sheetPr>
  <dimension ref="A1:J611"/>
  <sheetViews>
    <sheetView topLeftCell="A577" workbookViewId="0">
      <selection activeCell="L11" sqref="L11"/>
    </sheetView>
  </sheetViews>
  <sheetFormatPr defaultColWidth="12.6640625" defaultRowHeight="15.75" customHeight="1" x14ac:dyDescent="0.25"/>
  <sheetData>
    <row r="1" spans="1:10" ht="15.75" customHeight="1" x14ac:dyDescent="0.25">
      <c r="A1" s="1" t="s">
        <v>0</v>
      </c>
      <c r="B1" s="1" t="s">
        <v>1</v>
      </c>
      <c r="C1" s="1" t="s">
        <v>2</v>
      </c>
      <c r="D1" s="1" t="s">
        <v>3</v>
      </c>
      <c r="E1" s="1" t="s">
        <v>4</v>
      </c>
      <c r="F1" s="1" t="s">
        <v>5</v>
      </c>
      <c r="G1" s="1" t="s">
        <v>6</v>
      </c>
      <c r="H1" s="1" t="s">
        <v>7</v>
      </c>
      <c r="I1" s="1" t="s">
        <v>8</v>
      </c>
      <c r="J1" s="1" t="s">
        <v>9</v>
      </c>
    </row>
    <row r="2" spans="1:10" ht="15.75" customHeight="1" x14ac:dyDescent="0.25">
      <c r="A2" s="1">
        <v>1</v>
      </c>
      <c r="B2" s="2">
        <v>40544</v>
      </c>
      <c r="C2" s="1">
        <v>1</v>
      </c>
      <c r="D2" s="1">
        <v>0</v>
      </c>
      <c r="E2" s="1">
        <v>1</v>
      </c>
      <c r="F2" s="1">
        <v>0</v>
      </c>
      <c r="G2" s="1" t="b">
        <v>0</v>
      </c>
      <c r="H2" s="1">
        <v>6</v>
      </c>
      <c r="I2" s="1">
        <v>1</v>
      </c>
      <c r="J2" s="1">
        <v>0.24</v>
      </c>
    </row>
    <row r="3" spans="1:10" ht="15.75" customHeight="1" x14ac:dyDescent="0.25">
      <c r="A3" s="1">
        <v>2</v>
      </c>
      <c r="B3" s="2">
        <v>40544</v>
      </c>
      <c r="C3" s="1">
        <v>1</v>
      </c>
      <c r="D3" s="1">
        <v>0</v>
      </c>
      <c r="E3" s="1">
        <v>1</v>
      </c>
      <c r="F3" s="1">
        <v>1</v>
      </c>
      <c r="G3" s="1" t="b">
        <v>0</v>
      </c>
      <c r="H3" s="1">
        <v>6</v>
      </c>
      <c r="I3" s="1">
        <v>1</v>
      </c>
      <c r="J3" s="1">
        <v>0.22</v>
      </c>
    </row>
    <row r="4" spans="1:10" ht="15.75" customHeight="1" x14ac:dyDescent="0.25">
      <c r="A4" s="1">
        <v>3</v>
      </c>
      <c r="B4" s="2">
        <v>40544</v>
      </c>
      <c r="C4" s="1">
        <v>1</v>
      </c>
      <c r="D4" s="1">
        <v>0</v>
      </c>
      <c r="E4" s="1">
        <v>1</v>
      </c>
      <c r="F4" s="1">
        <v>2</v>
      </c>
      <c r="G4" s="1" t="b">
        <v>0</v>
      </c>
      <c r="H4" s="1">
        <v>6</v>
      </c>
      <c r="I4" s="1">
        <v>1</v>
      </c>
      <c r="J4" s="1">
        <v>0.22</v>
      </c>
    </row>
    <row r="5" spans="1:10" ht="15.75" customHeight="1" x14ac:dyDescent="0.25">
      <c r="A5" s="1">
        <v>4</v>
      </c>
      <c r="B5" s="2">
        <v>40544</v>
      </c>
      <c r="C5" s="1">
        <v>1</v>
      </c>
      <c r="D5" s="1">
        <v>0</v>
      </c>
      <c r="E5" s="1">
        <v>1</v>
      </c>
      <c r="F5" s="1">
        <v>3</v>
      </c>
      <c r="G5" s="1" t="b">
        <v>0</v>
      </c>
      <c r="H5" s="1">
        <v>6</v>
      </c>
      <c r="I5" s="1">
        <v>1</v>
      </c>
      <c r="J5" s="1">
        <v>0.24</v>
      </c>
    </row>
    <row r="6" spans="1:10" ht="15.75" customHeight="1" x14ac:dyDescent="0.25">
      <c r="A6" s="1">
        <v>5</v>
      </c>
      <c r="B6" s="2">
        <v>40544</v>
      </c>
      <c r="C6" s="1">
        <v>1</v>
      </c>
      <c r="D6" s="1">
        <v>0</v>
      </c>
      <c r="E6" s="1">
        <v>1</v>
      </c>
      <c r="F6" s="1">
        <v>4</v>
      </c>
      <c r="G6" s="1" t="b">
        <v>0</v>
      </c>
      <c r="H6" s="1">
        <v>6</v>
      </c>
      <c r="I6" s="1">
        <v>1</v>
      </c>
      <c r="J6" s="1">
        <v>0.24</v>
      </c>
    </row>
    <row r="7" spans="1:10" ht="15.75" customHeight="1" x14ac:dyDescent="0.25">
      <c r="A7" s="1">
        <v>6</v>
      </c>
      <c r="B7" s="2">
        <v>40544</v>
      </c>
      <c r="C7" s="1">
        <v>1</v>
      </c>
      <c r="D7" s="1">
        <v>0</v>
      </c>
      <c r="E7" s="1">
        <v>1</v>
      </c>
      <c r="F7" s="1">
        <v>5</v>
      </c>
      <c r="G7" s="1" t="b">
        <v>0</v>
      </c>
      <c r="H7" s="1">
        <v>6</v>
      </c>
      <c r="I7" s="1">
        <v>2</v>
      </c>
      <c r="J7" s="1">
        <v>0.24</v>
      </c>
    </row>
    <row r="8" spans="1:10" ht="15.75" customHeight="1" x14ac:dyDescent="0.25">
      <c r="A8" s="1">
        <v>7</v>
      </c>
      <c r="B8" s="2">
        <v>40544</v>
      </c>
      <c r="C8" s="1">
        <v>1</v>
      </c>
      <c r="D8" s="1">
        <v>0</v>
      </c>
      <c r="E8" s="1">
        <v>1</v>
      </c>
      <c r="F8" s="1">
        <v>6</v>
      </c>
      <c r="G8" s="1" t="b">
        <v>0</v>
      </c>
      <c r="H8" s="1">
        <v>6</v>
      </c>
      <c r="I8" s="1">
        <v>1</v>
      </c>
      <c r="J8" s="1">
        <v>0.22</v>
      </c>
    </row>
    <row r="9" spans="1:10" ht="15.75" customHeight="1" x14ac:dyDescent="0.25">
      <c r="A9" s="1">
        <v>8</v>
      </c>
      <c r="B9" s="2">
        <v>40544</v>
      </c>
      <c r="C9" s="1">
        <v>1</v>
      </c>
      <c r="D9" s="1">
        <v>0</v>
      </c>
      <c r="E9" s="1">
        <v>1</v>
      </c>
      <c r="F9" s="1">
        <v>7</v>
      </c>
      <c r="G9" s="1" t="b">
        <v>0</v>
      </c>
      <c r="H9" s="1">
        <v>6</v>
      </c>
      <c r="I9" s="1">
        <v>1</v>
      </c>
      <c r="J9" s="1">
        <v>0.2</v>
      </c>
    </row>
    <row r="10" spans="1:10" ht="15.75" customHeight="1" x14ac:dyDescent="0.25">
      <c r="A10" s="1">
        <v>9</v>
      </c>
      <c r="B10" s="2">
        <v>40544</v>
      </c>
      <c r="C10" s="1">
        <v>1</v>
      </c>
      <c r="D10" s="1">
        <v>0</v>
      </c>
      <c r="E10" s="1">
        <v>1</v>
      </c>
      <c r="F10" s="1">
        <v>8</v>
      </c>
      <c r="G10" s="1" t="b">
        <v>0</v>
      </c>
      <c r="H10" s="1">
        <v>6</v>
      </c>
      <c r="I10" s="1">
        <v>1</v>
      </c>
      <c r="J10" s="1">
        <v>0.24</v>
      </c>
    </row>
    <row r="11" spans="1:10" ht="15.75" customHeight="1" x14ac:dyDescent="0.25">
      <c r="A11" s="1">
        <v>10</v>
      </c>
      <c r="B11" s="2">
        <v>40544</v>
      </c>
      <c r="C11" s="1">
        <v>1</v>
      </c>
      <c r="D11" s="1">
        <v>0</v>
      </c>
      <c r="E11" s="1">
        <v>1</v>
      </c>
      <c r="F11" s="1">
        <v>9</v>
      </c>
      <c r="G11" s="1" t="b">
        <v>0</v>
      </c>
      <c r="H11" s="1">
        <v>6</v>
      </c>
      <c r="I11" s="1">
        <v>1</v>
      </c>
      <c r="J11" s="1">
        <v>0.32</v>
      </c>
    </row>
    <row r="12" spans="1:10" ht="15.75" customHeight="1" x14ac:dyDescent="0.25">
      <c r="A12" s="1">
        <v>11</v>
      </c>
      <c r="B12" s="2">
        <v>40544</v>
      </c>
      <c r="C12" s="1">
        <v>1</v>
      </c>
      <c r="D12" s="1">
        <v>0</v>
      </c>
      <c r="E12" s="1">
        <v>1</v>
      </c>
      <c r="F12" s="1">
        <v>10</v>
      </c>
      <c r="G12" s="1" t="b">
        <v>0</v>
      </c>
      <c r="H12" s="1">
        <v>6</v>
      </c>
      <c r="I12" s="1">
        <v>1</v>
      </c>
      <c r="J12" s="1">
        <v>0.38</v>
      </c>
    </row>
    <row r="13" spans="1:10" ht="15.75" customHeight="1" x14ac:dyDescent="0.25">
      <c r="A13" s="1">
        <v>12</v>
      </c>
      <c r="B13" s="2">
        <v>40544</v>
      </c>
      <c r="C13" s="1">
        <v>1</v>
      </c>
      <c r="D13" s="1">
        <v>0</v>
      </c>
      <c r="E13" s="1">
        <v>1</v>
      </c>
      <c r="F13" s="1">
        <v>11</v>
      </c>
      <c r="G13" s="1" t="b">
        <v>0</v>
      </c>
      <c r="H13" s="1">
        <v>6</v>
      </c>
      <c r="I13" s="1">
        <v>1</v>
      </c>
      <c r="J13" s="1">
        <v>0.36</v>
      </c>
    </row>
    <row r="14" spans="1:10" ht="15.75" customHeight="1" x14ac:dyDescent="0.25">
      <c r="A14" s="1">
        <v>13</v>
      </c>
      <c r="B14" s="2">
        <v>40544</v>
      </c>
      <c r="C14" s="1">
        <v>1</v>
      </c>
      <c r="D14" s="1">
        <v>0</v>
      </c>
      <c r="E14" s="1">
        <v>1</v>
      </c>
      <c r="F14" s="1">
        <v>12</v>
      </c>
      <c r="G14" s="1" t="b">
        <v>0</v>
      </c>
      <c r="H14" s="1">
        <v>6</v>
      </c>
      <c r="I14" s="1">
        <v>1</v>
      </c>
      <c r="J14" s="1">
        <v>0.42</v>
      </c>
    </row>
    <row r="15" spans="1:10" ht="15.75" customHeight="1" x14ac:dyDescent="0.25">
      <c r="A15" s="1">
        <v>14</v>
      </c>
      <c r="B15" s="2">
        <v>40544</v>
      </c>
      <c r="C15" s="1">
        <v>1</v>
      </c>
      <c r="D15" s="1">
        <v>0</v>
      </c>
      <c r="E15" s="1">
        <v>1</v>
      </c>
      <c r="F15" s="1">
        <v>13</v>
      </c>
      <c r="G15" s="1" t="b">
        <v>0</v>
      </c>
      <c r="H15" s="1">
        <v>6</v>
      </c>
      <c r="I15" s="1">
        <v>2</v>
      </c>
      <c r="J15" s="1">
        <v>0.46</v>
      </c>
    </row>
    <row r="16" spans="1:10" ht="15.75" customHeight="1" x14ac:dyDescent="0.25">
      <c r="A16" s="1">
        <v>15</v>
      </c>
      <c r="B16" s="2">
        <v>40544</v>
      </c>
      <c r="C16" s="1">
        <v>1</v>
      </c>
      <c r="D16" s="1">
        <v>0</v>
      </c>
      <c r="E16" s="1">
        <v>1</v>
      </c>
      <c r="F16" s="1">
        <v>14</v>
      </c>
      <c r="G16" s="1" t="b">
        <v>0</v>
      </c>
      <c r="H16" s="1">
        <v>6</v>
      </c>
      <c r="I16" s="1">
        <v>2</v>
      </c>
      <c r="J16" s="1">
        <v>0.46</v>
      </c>
    </row>
    <row r="17" spans="1:10" ht="15.75" customHeight="1" x14ac:dyDescent="0.25">
      <c r="A17" s="1">
        <v>16</v>
      </c>
      <c r="B17" s="2">
        <v>40544</v>
      </c>
      <c r="C17" s="1">
        <v>1</v>
      </c>
      <c r="D17" s="1">
        <v>0</v>
      </c>
      <c r="E17" s="1">
        <v>1</v>
      </c>
      <c r="F17" s="1">
        <v>15</v>
      </c>
      <c r="G17" s="1" t="b">
        <v>0</v>
      </c>
      <c r="H17" s="1">
        <v>6</v>
      </c>
      <c r="I17" s="1">
        <v>2</v>
      </c>
      <c r="J17" s="1">
        <v>0.44</v>
      </c>
    </row>
    <row r="18" spans="1:10" ht="15.75" customHeight="1" x14ac:dyDescent="0.25">
      <c r="A18" s="1">
        <v>17</v>
      </c>
      <c r="B18" s="2">
        <v>40544</v>
      </c>
      <c r="C18" s="1">
        <v>1</v>
      </c>
      <c r="D18" s="1">
        <v>0</v>
      </c>
      <c r="E18" s="1">
        <v>1</v>
      </c>
      <c r="F18" s="1">
        <v>16</v>
      </c>
      <c r="G18" s="1" t="b">
        <v>0</v>
      </c>
      <c r="H18" s="1">
        <v>6</v>
      </c>
      <c r="I18" s="1">
        <v>2</v>
      </c>
      <c r="J18" s="1">
        <v>0.42</v>
      </c>
    </row>
    <row r="19" spans="1:10" ht="15.75" customHeight="1" x14ac:dyDescent="0.25">
      <c r="A19" s="1">
        <v>18</v>
      </c>
      <c r="B19" s="2">
        <v>40544</v>
      </c>
      <c r="C19" s="1">
        <v>1</v>
      </c>
      <c r="D19" s="1">
        <v>0</v>
      </c>
      <c r="E19" s="1">
        <v>1</v>
      </c>
      <c r="F19" s="1">
        <v>17</v>
      </c>
      <c r="G19" s="1" t="b">
        <v>0</v>
      </c>
      <c r="H19" s="1">
        <v>6</v>
      </c>
      <c r="I19" s="1">
        <v>2</v>
      </c>
      <c r="J19" s="1">
        <v>0.44</v>
      </c>
    </row>
    <row r="20" spans="1:10" ht="15.75" customHeight="1" x14ac:dyDescent="0.25">
      <c r="A20" s="1">
        <v>19</v>
      </c>
      <c r="B20" s="2">
        <v>40544</v>
      </c>
      <c r="C20" s="1">
        <v>1</v>
      </c>
      <c r="D20" s="1">
        <v>0</v>
      </c>
      <c r="E20" s="1">
        <v>1</v>
      </c>
      <c r="F20" s="1">
        <v>18</v>
      </c>
      <c r="G20" s="1" t="b">
        <v>0</v>
      </c>
      <c r="H20" s="1">
        <v>6</v>
      </c>
      <c r="I20" s="1">
        <v>3</v>
      </c>
      <c r="J20" s="1">
        <v>0.42</v>
      </c>
    </row>
    <row r="21" spans="1:10" ht="15.75" customHeight="1" x14ac:dyDescent="0.25">
      <c r="A21" s="1">
        <v>20</v>
      </c>
      <c r="B21" s="2">
        <v>40544</v>
      </c>
      <c r="C21" s="1">
        <v>1</v>
      </c>
      <c r="D21" s="1">
        <v>0</v>
      </c>
      <c r="E21" s="1">
        <v>1</v>
      </c>
      <c r="F21" s="1">
        <v>19</v>
      </c>
      <c r="G21" s="1" t="b">
        <v>0</v>
      </c>
      <c r="H21" s="1">
        <v>6</v>
      </c>
      <c r="I21" s="1">
        <v>3</v>
      </c>
      <c r="J21" s="1">
        <v>0.42</v>
      </c>
    </row>
    <row r="22" spans="1:10" ht="15.75" customHeight="1" x14ac:dyDescent="0.25">
      <c r="A22" s="1">
        <v>21</v>
      </c>
      <c r="B22" s="2">
        <v>40544</v>
      </c>
      <c r="C22" s="1">
        <v>1</v>
      </c>
      <c r="D22" s="1">
        <v>0</v>
      </c>
      <c r="E22" s="1">
        <v>1</v>
      </c>
      <c r="F22" s="1">
        <v>20</v>
      </c>
      <c r="G22" s="1" t="b">
        <v>0</v>
      </c>
      <c r="H22" s="1">
        <v>6</v>
      </c>
      <c r="I22" s="1">
        <v>2</v>
      </c>
      <c r="J22" s="1">
        <v>0.4</v>
      </c>
    </row>
    <row r="23" spans="1:10" ht="15.75" customHeight="1" x14ac:dyDescent="0.25">
      <c r="A23" s="1">
        <v>22</v>
      </c>
      <c r="B23" s="2">
        <v>40544</v>
      </c>
      <c r="C23" s="1">
        <v>1</v>
      </c>
      <c r="D23" s="1">
        <v>0</v>
      </c>
      <c r="E23" s="1">
        <v>1</v>
      </c>
      <c r="F23" s="1">
        <v>21</v>
      </c>
      <c r="G23" s="1" t="b">
        <v>0</v>
      </c>
      <c r="H23" s="1">
        <v>6</v>
      </c>
      <c r="I23" s="1">
        <v>2</v>
      </c>
      <c r="J23" s="1">
        <v>0.4</v>
      </c>
    </row>
    <row r="24" spans="1:10" ht="15.75" customHeight="1" x14ac:dyDescent="0.25">
      <c r="A24" s="1">
        <v>23</v>
      </c>
      <c r="B24" s="2">
        <v>40544</v>
      </c>
      <c r="C24" s="1">
        <v>1</v>
      </c>
      <c r="D24" s="1">
        <v>0</v>
      </c>
      <c r="E24" s="1">
        <v>1</v>
      </c>
      <c r="F24" s="1">
        <v>22</v>
      </c>
      <c r="G24" s="1" t="b">
        <v>0</v>
      </c>
      <c r="H24" s="1">
        <v>6</v>
      </c>
      <c r="I24" s="1">
        <v>2</v>
      </c>
      <c r="J24" s="1">
        <v>0.4</v>
      </c>
    </row>
    <row r="25" spans="1:10" ht="15.75" customHeight="1" x14ac:dyDescent="0.25">
      <c r="A25" s="1">
        <v>24</v>
      </c>
      <c r="B25" s="2">
        <v>40544</v>
      </c>
      <c r="C25" s="1">
        <v>1</v>
      </c>
      <c r="D25" s="1">
        <v>0</v>
      </c>
      <c r="E25" s="1">
        <v>1</v>
      </c>
      <c r="F25" s="1">
        <v>23</v>
      </c>
      <c r="G25" s="1" t="b">
        <v>0</v>
      </c>
      <c r="H25" s="1">
        <v>6</v>
      </c>
      <c r="I25" s="1">
        <v>2</v>
      </c>
      <c r="J25" s="1">
        <v>0.46</v>
      </c>
    </row>
    <row r="26" spans="1:10" ht="15.75" customHeight="1" x14ac:dyDescent="0.25">
      <c r="A26" s="1">
        <v>25</v>
      </c>
      <c r="B26" s="2">
        <v>40545</v>
      </c>
      <c r="C26" s="1">
        <v>1</v>
      </c>
      <c r="D26" s="1">
        <v>0</v>
      </c>
      <c r="E26" s="1">
        <v>1</v>
      </c>
      <c r="F26" s="1">
        <v>0</v>
      </c>
      <c r="G26" s="1" t="b">
        <v>0</v>
      </c>
      <c r="H26" s="1">
        <v>0</v>
      </c>
      <c r="I26" s="1">
        <v>2</v>
      </c>
      <c r="J26" s="1">
        <v>0.46</v>
      </c>
    </row>
    <row r="27" spans="1:10" ht="15.75" customHeight="1" x14ac:dyDescent="0.25">
      <c r="A27" s="1">
        <v>26</v>
      </c>
      <c r="B27" s="2">
        <v>40545</v>
      </c>
      <c r="C27" s="1">
        <v>1</v>
      </c>
      <c r="D27" s="1">
        <v>0</v>
      </c>
      <c r="E27" s="1">
        <v>1</v>
      </c>
      <c r="F27" s="1">
        <v>1</v>
      </c>
      <c r="G27" s="1" t="b">
        <v>0</v>
      </c>
      <c r="H27" s="1">
        <v>0</v>
      </c>
      <c r="I27" s="1">
        <v>2</v>
      </c>
      <c r="J27" s="1">
        <v>0.44</v>
      </c>
    </row>
    <row r="28" spans="1:10" ht="15.75" customHeight="1" x14ac:dyDescent="0.25">
      <c r="A28" s="1">
        <v>27</v>
      </c>
      <c r="B28" s="2">
        <v>40545</v>
      </c>
      <c r="C28" s="1">
        <v>1</v>
      </c>
      <c r="D28" s="1">
        <v>0</v>
      </c>
      <c r="E28" s="1">
        <v>1</v>
      </c>
      <c r="F28" s="1">
        <v>2</v>
      </c>
      <c r="G28" s="1" t="b">
        <v>0</v>
      </c>
      <c r="H28" s="1">
        <v>0</v>
      </c>
      <c r="I28" s="1">
        <v>2</v>
      </c>
      <c r="J28" s="1">
        <v>0.42</v>
      </c>
    </row>
    <row r="29" spans="1:10" ht="15.75" customHeight="1" x14ac:dyDescent="0.25">
      <c r="A29" s="1">
        <v>28</v>
      </c>
      <c r="B29" s="2">
        <v>40545</v>
      </c>
      <c r="C29" s="1">
        <v>1</v>
      </c>
      <c r="D29" s="1">
        <v>0</v>
      </c>
      <c r="E29" s="1">
        <v>1</v>
      </c>
      <c r="F29" s="1">
        <v>3</v>
      </c>
      <c r="G29" s="1" t="b">
        <v>0</v>
      </c>
      <c r="H29" s="1">
        <v>0</v>
      </c>
      <c r="I29" s="1">
        <v>2</v>
      </c>
      <c r="J29" s="1">
        <v>0.46</v>
      </c>
    </row>
    <row r="30" spans="1:10" ht="15.75" customHeight="1" x14ac:dyDescent="0.25">
      <c r="A30" s="1">
        <v>29</v>
      </c>
      <c r="B30" s="2">
        <v>40545</v>
      </c>
      <c r="C30" s="1">
        <v>1</v>
      </c>
      <c r="D30" s="1">
        <v>0</v>
      </c>
      <c r="E30" s="1">
        <v>1</v>
      </c>
      <c r="F30" s="1">
        <v>4</v>
      </c>
      <c r="G30" s="1" t="b">
        <v>0</v>
      </c>
      <c r="H30" s="1">
        <v>0</v>
      </c>
      <c r="I30" s="1">
        <v>2</v>
      </c>
      <c r="J30" s="1">
        <v>0.46</v>
      </c>
    </row>
    <row r="31" spans="1:10" ht="13.2" x14ac:dyDescent="0.25">
      <c r="A31" s="1">
        <v>30</v>
      </c>
      <c r="B31" s="2">
        <v>40545</v>
      </c>
      <c r="C31" s="1">
        <v>1</v>
      </c>
      <c r="D31" s="1">
        <v>0</v>
      </c>
      <c r="E31" s="1">
        <v>1</v>
      </c>
      <c r="F31" s="1">
        <v>6</v>
      </c>
      <c r="G31" s="1" t="b">
        <v>0</v>
      </c>
      <c r="H31" s="1">
        <v>0</v>
      </c>
      <c r="I31" s="1">
        <v>3</v>
      </c>
      <c r="J31" s="1">
        <v>0.42</v>
      </c>
    </row>
    <row r="32" spans="1:10" ht="13.2" x14ac:dyDescent="0.25">
      <c r="A32" s="1">
        <v>31</v>
      </c>
      <c r="B32" s="2">
        <v>40545</v>
      </c>
      <c r="C32" s="1">
        <v>1</v>
      </c>
      <c r="D32" s="1">
        <v>0</v>
      </c>
      <c r="E32" s="1">
        <v>1</v>
      </c>
      <c r="F32" s="1">
        <v>7</v>
      </c>
      <c r="G32" s="1" t="b">
        <v>0</v>
      </c>
      <c r="H32" s="1">
        <v>0</v>
      </c>
      <c r="I32" s="1">
        <v>2</v>
      </c>
      <c r="J32" s="1">
        <v>0.4</v>
      </c>
    </row>
    <row r="33" spans="1:10" ht="13.2" x14ac:dyDescent="0.25">
      <c r="A33" s="1">
        <v>32</v>
      </c>
      <c r="B33" s="2">
        <v>40545</v>
      </c>
      <c r="C33" s="1">
        <v>1</v>
      </c>
      <c r="D33" s="1">
        <v>0</v>
      </c>
      <c r="E33" s="1">
        <v>1</v>
      </c>
      <c r="F33" s="1">
        <v>8</v>
      </c>
      <c r="G33" s="1" t="b">
        <v>0</v>
      </c>
      <c r="H33" s="1">
        <v>0</v>
      </c>
      <c r="I33" s="1">
        <v>3</v>
      </c>
      <c r="J33" s="1">
        <v>0.4</v>
      </c>
    </row>
    <row r="34" spans="1:10" ht="13.2" x14ac:dyDescent="0.25">
      <c r="A34" s="1">
        <v>33</v>
      </c>
      <c r="B34" s="2">
        <v>40545</v>
      </c>
      <c r="C34" s="1">
        <v>1</v>
      </c>
      <c r="D34" s="1">
        <v>0</v>
      </c>
      <c r="E34" s="1">
        <v>1</v>
      </c>
      <c r="F34" s="1">
        <v>9</v>
      </c>
      <c r="G34" s="1" t="b">
        <v>0</v>
      </c>
      <c r="H34" s="1">
        <v>0</v>
      </c>
      <c r="I34" s="1">
        <v>2</v>
      </c>
      <c r="J34" s="1">
        <v>0.38</v>
      </c>
    </row>
    <row r="35" spans="1:10" ht="13.2" x14ac:dyDescent="0.25">
      <c r="A35" s="1">
        <v>34</v>
      </c>
      <c r="B35" s="2">
        <v>40545</v>
      </c>
      <c r="C35" s="1">
        <v>1</v>
      </c>
      <c r="D35" s="1">
        <v>0</v>
      </c>
      <c r="E35" s="1">
        <v>1</v>
      </c>
      <c r="F35" s="1">
        <v>10</v>
      </c>
      <c r="G35" s="1" t="b">
        <v>0</v>
      </c>
      <c r="H35" s="1">
        <v>0</v>
      </c>
      <c r="I35" s="1">
        <v>2</v>
      </c>
      <c r="J35" s="1">
        <v>0.36</v>
      </c>
    </row>
    <row r="36" spans="1:10" ht="13.2" x14ac:dyDescent="0.25">
      <c r="A36" s="1">
        <v>35</v>
      </c>
      <c r="B36" s="2">
        <v>40545</v>
      </c>
      <c r="C36" s="1">
        <v>1</v>
      </c>
      <c r="D36" s="1">
        <v>0</v>
      </c>
      <c r="E36" s="1">
        <v>1</v>
      </c>
      <c r="F36" s="1">
        <v>11</v>
      </c>
      <c r="G36" s="1" t="b">
        <v>0</v>
      </c>
      <c r="H36" s="1">
        <v>0</v>
      </c>
      <c r="I36" s="1">
        <v>2</v>
      </c>
      <c r="J36" s="1">
        <v>0.36</v>
      </c>
    </row>
    <row r="37" spans="1:10" ht="13.2" x14ac:dyDescent="0.25">
      <c r="A37" s="1">
        <v>36</v>
      </c>
      <c r="B37" s="2">
        <v>40545</v>
      </c>
      <c r="C37" s="1">
        <v>1</v>
      </c>
      <c r="D37" s="1">
        <v>0</v>
      </c>
      <c r="E37" s="1">
        <v>1</v>
      </c>
      <c r="F37" s="1">
        <v>12</v>
      </c>
      <c r="G37" s="1" t="b">
        <v>0</v>
      </c>
      <c r="H37" s="1">
        <v>0</v>
      </c>
      <c r="I37" s="1">
        <v>2</v>
      </c>
      <c r="J37" s="1">
        <v>0.36</v>
      </c>
    </row>
    <row r="38" spans="1:10" ht="13.2" x14ac:dyDescent="0.25">
      <c r="A38" s="1">
        <v>37</v>
      </c>
      <c r="B38" s="2">
        <v>40545</v>
      </c>
      <c r="C38" s="1">
        <v>1</v>
      </c>
      <c r="D38" s="1">
        <v>0</v>
      </c>
      <c r="E38" s="1">
        <v>1</v>
      </c>
      <c r="F38" s="1">
        <v>13</v>
      </c>
      <c r="G38" s="1" t="b">
        <v>0</v>
      </c>
      <c r="H38" s="1">
        <v>0</v>
      </c>
      <c r="I38" s="1">
        <v>2</v>
      </c>
      <c r="J38" s="1">
        <v>0.36</v>
      </c>
    </row>
    <row r="39" spans="1:10" ht="13.2" x14ac:dyDescent="0.25">
      <c r="A39" s="1">
        <v>38</v>
      </c>
      <c r="B39" s="2">
        <v>40545</v>
      </c>
      <c r="C39" s="1">
        <v>1</v>
      </c>
      <c r="D39" s="1">
        <v>0</v>
      </c>
      <c r="E39" s="1">
        <v>1</v>
      </c>
      <c r="F39" s="1">
        <v>14</v>
      </c>
      <c r="G39" s="1" t="b">
        <v>0</v>
      </c>
      <c r="H39" s="1">
        <v>0</v>
      </c>
      <c r="I39" s="1">
        <v>3</v>
      </c>
      <c r="J39" s="1">
        <v>0.36</v>
      </c>
    </row>
    <row r="40" spans="1:10" ht="13.2" x14ac:dyDescent="0.25">
      <c r="A40" s="1">
        <v>39</v>
      </c>
      <c r="B40" s="2">
        <v>40545</v>
      </c>
      <c r="C40" s="1">
        <v>1</v>
      </c>
      <c r="D40" s="1">
        <v>0</v>
      </c>
      <c r="E40" s="1">
        <v>1</v>
      </c>
      <c r="F40" s="1">
        <v>15</v>
      </c>
      <c r="G40" s="1" t="b">
        <v>0</v>
      </c>
      <c r="H40" s="1">
        <v>0</v>
      </c>
      <c r="I40" s="1">
        <v>3</v>
      </c>
      <c r="J40" s="1">
        <v>0.34</v>
      </c>
    </row>
    <row r="41" spans="1:10" ht="13.2" x14ac:dyDescent="0.25">
      <c r="A41" s="1">
        <v>40</v>
      </c>
      <c r="B41" s="2">
        <v>40545</v>
      </c>
      <c r="C41" s="1">
        <v>1</v>
      </c>
      <c r="D41" s="1">
        <v>0</v>
      </c>
      <c r="E41" s="1">
        <v>1</v>
      </c>
      <c r="F41" s="1">
        <v>16</v>
      </c>
      <c r="G41" s="1" t="b">
        <v>0</v>
      </c>
      <c r="H41" s="1">
        <v>0</v>
      </c>
      <c r="I41" s="1">
        <v>3</v>
      </c>
      <c r="J41" s="1">
        <v>0.34</v>
      </c>
    </row>
    <row r="42" spans="1:10" ht="13.2" x14ac:dyDescent="0.25">
      <c r="A42" s="1">
        <v>41</v>
      </c>
      <c r="B42" s="2">
        <v>40545</v>
      </c>
      <c r="C42" s="1">
        <v>1</v>
      </c>
      <c r="D42" s="1">
        <v>0</v>
      </c>
      <c r="E42" s="1">
        <v>1</v>
      </c>
      <c r="F42" s="1">
        <v>17</v>
      </c>
      <c r="G42" s="1" t="b">
        <v>0</v>
      </c>
      <c r="H42" s="1">
        <v>0</v>
      </c>
      <c r="I42" s="1">
        <v>1</v>
      </c>
      <c r="J42" s="1">
        <v>0.34</v>
      </c>
    </row>
    <row r="43" spans="1:10" ht="13.2" x14ac:dyDescent="0.25">
      <c r="A43" s="1">
        <v>42</v>
      </c>
      <c r="B43" s="2">
        <v>40545</v>
      </c>
      <c r="C43" s="1">
        <v>1</v>
      </c>
      <c r="D43" s="1">
        <v>0</v>
      </c>
      <c r="E43" s="1">
        <v>1</v>
      </c>
      <c r="F43" s="1">
        <v>18</v>
      </c>
      <c r="G43" s="1" t="b">
        <v>0</v>
      </c>
      <c r="H43" s="1">
        <v>0</v>
      </c>
      <c r="I43" s="1">
        <v>2</v>
      </c>
      <c r="J43" s="1">
        <v>0.36</v>
      </c>
    </row>
    <row r="44" spans="1:10" ht="13.2" x14ac:dyDescent="0.25">
      <c r="A44" s="1">
        <v>43</v>
      </c>
      <c r="B44" s="2">
        <v>40545</v>
      </c>
      <c r="C44" s="1">
        <v>1</v>
      </c>
      <c r="D44" s="1">
        <v>0</v>
      </c>
      <c r="E44" s="1">
        <v>1</v>
      </c>
      <c r="F44" s="1">
        <v>19</v>
      </c>
      <c r="G44" s="1" t="b">
        <v>0</v>
      </c>
      <c r="H44" s="1">
        <v>0</v>
      </c>
      <c r="I44" s="1">
        <v>1</v>
      </c>
      <c r="J44" s="1">
        <v>0.32</v>
      </c>
    </row>
    <row r="45" spans="1:10" ht="13.2" x14ac:dyDescent="0.25">
      <c r="A45" s="1">
        <v>44</v>
      </c>
      <c r="B45" s="2">
        <v>40545</v>
      </c>
      <c r="C45" s="1">
        <v>1</v>
      </c>
      <c r="D45" s="1">
        <v>0</v>
      </c>
      <c r="E45" s="1">
        <v>1</v>
      </c>
      <c r="F45" s="1">
        <v>20</v>
      </c>
      <c r="G45" s="1" t="b">
        <v>0</v>
      </c>
      <c r="H45" s="1">
        <v>0</v>
      </c>
      <c r="I45" s="1">
        <v>1</v>
      </c>
      <c r="J45" s="1">
        <v>0.3</v>
      </c>
    </row>
    <row r="46" spans="1:10" ht="13.2" x14ac:dyDescent="0.25">
      <c r="A46" s="1">
        <v>45</v>
      </c>
      <c r="B46" s="2">
        <v>40545</v>
      </c>
      <c r="C46" s="1">
        <v>1</v>
      </c>
      <c r="D46" s="1">
        <v>0</v>
      </c>
      <c r="E46" s="1">
        <v>1</v>
      </c>
      <c r="F46" s="1">
        <v>21</v>
      </c>
      <c r="G46" s="1" t="b">
        <v>0</v>
      </c>
      <c r="H46" s="1">
        <v>0</v>
      </c>
      <c r="I46" s="1">
        <v>1</v>
      </c>
      <c r="J46" s="1">
        <v>0.26</v>
      </c>
    </row>
    <row r="47" spans="1:10" ht="13.2" x14ac:dyDescent="0.25">
      <c r="A47" s="1">
        <v>46</v>
      </c>
      <c r="B47" s="2">
        <v>40545</v>
      </c>
      <c r="C47" s="1">
        <v>1</v>
      </c>
      <c r="D47" s="1">
        <v>0</v>
      </c>
      <c r="E47" s="1">
        <v>1</v>
      </c>
      <c r="F47" s="1">
        <v>22</v>
      </c>
      <c r="G47" s="1" t="b">
        <v>0</v>
      </c>
      <c r="H47" s="1">
        <v>0</v>
      </c>
      <c r="I47" s="1">
        <v>1</v>
      </c>
      <c r="J47" s="1">
        <v>0.24</v>
      </c>
    </row>
    <row r="48" spans="1:10" ht="13.2" x14ac:dyDescent="0.25">
      <c r="A48" s="1">
        <v>47</v>
      </c>
      <c r="B48" s="2">
        <v>40545</v>
      </c>
      <c r="C48" s="1">
        <v>1</v>
      </c>
      <c r="D48" s="1">
        <v>0</v>
      </c>
      <c r="E48" s="1">
        <v>1</v>
      </c>
      <c r="F48" s="1">
        <v>23</v>
      </c>
      <c r="G48" s="1" t="b">
        <v>0</v>
      </c>
      <c r="H48" s="1">
        <v>0</v>
      </c>
      <c r="I48" s="1">
        <v>1</v>
      </c>
      <c r="J48" s="1">
        <v>0.22</v>
      </c>
    </row>
    <row r="49" spans="1:10" ht="13.2" x14ac:dyDescent="0.25">
      <c r="A49" s="1">
        <v>48</v>
      </c>
      <c r="B49" s="2">
        <v>40546</v>
      </c>
      <c r="C49" s="1">
        <v>1</v>
      </c>
      <c r="D49" s="1">
        <v>0</v>
      </c>
      <c r="E49" s="1">
        <v>1</v>
      </c>
      <c r="F49" s="1">
        <v>0</v>
      </c>
      <c r="G49" s="1" t="b">
        <v>0</v>
      </c>
      <c r="H49" s="1">
        <v>1</v>
      </c>
      <c r="I49" s="1">
        <v>1</v>
      </c>
      <c r="J49" s="1">
        <v>0.22</v>
      </c>
    </row>
    <row r="50" spans="1:10" ht="13.2" x14ac:dyDescent="0.25">
      <c r="A50" s="1">
        <v>49</v>
      </c>
      <c r="B50" s="2">
        <v>40546</v>
      </c>
      <c r="C50" s="1">
        <v>1</v>
      </c>
      <c r="D50" s="1">
        <v>0</v>
      </c>
      <c r="E50" s="1">
        <v>1</v>
      </c>
      <c r="F50" s="1">
        <v>1</v>
      </c>
      <c r="G50" s="1" t="b">
        <v>0</v>
      </c>
      <c r="H50" s="1">
        <v>1</v>
      </c>
      <c r="I50" s="1">
        <v>1</v>
      </c>
      <c r="J50" s="1">
        <v>0.2</v>
      </c>
    </row>
    <row r="51" spans="1:10" ht="13.2" x14ac:dyDescent="0.25">
      <c r="A51" s="1">
        <v>50</v>
      </c>
      <c r="B51" s="2">
        <v>40546</v>
      </c>
      <c r="C51" s="1">
        <v>1</v>
      </c>
      <c r="D51" s="1">
        <v>0</v>
      </c>
      <c r="E51" s="1">
        <v>1</v>
      </c>
      <c r="F51" s="1">
        <v>4</v>
      </c>
      <c r="G51" s="1" t="b">
        <v>0</v>
      </c>
      <c r="H51" s="1">
        <v>1</v>
      </c>
      <c r="I51" s="1">
        <v>1</v>
      </c>
      <c r="J51" s="1">
        <v>0.16</v>
      </c>
    </row>
    <row r="52" spans="1:10" ht="13.2" x14ac:dyDescent="0.25">
      <c r="A52" s="1">
        <v>51</v>
      </c>
      <c r="B52" s="2">
        <v>40546</v>
      </c>
      <c r="C52" s="1">
        <v>1</v>
      </c>
      <c r="D52" s="1">
        <v>0</v>
      </c>
      <c r="E52" s="1">
        <v>1</v>
      </c>
      <c r="F52" s="1">
        <v>5</v>
      </c>
      <c r="G52" s="1" t="b">
        <v>0</v>
      </c>
      <c r="H52" s="1">
        <v>1</v>
      </c>
      <c r="I52" s="1">
        <v>1</v>
      </c>
      <c r="J52" s="1">
        <v>0.16</v>
      </c>
    </row>
    <row r="53" spans="1:10" ht="13.2" x14ac:dyDescent="0.25">
      <c r="A53" s="1">
        <v>52</v>
      </c>
      <c r="B53" s="2">
        <v>40546</v>
      </c>
      <c r="C53" s="1">
        <v>1</v>
      </c>
      <c r="D53" s="1">
        <v>0</v>
      </c>
      <c r="E53" s="1">
        <v>1</v>
      </c>
      <c r="F53" s="1">
        <v>6</v>
      </c>
      <c r="G53" s="1" t="b">
        <v>0</v>
      </c>
      <c r="H53" s="1">
        <v>1</v>
      </c>
      <c r="I53" s="1">
        <v>1</v>
      </c>
      <c r="J53" s="1">
        <v>0.14000000000000001</v>
      </c>
    </row>
    <row r="54" spans="1:10" ht="13.2" x14ac:dyDescent="0.25">
      <c r="A54" s="1">
        <v>53</v>
      </c>
      <c r="B54" s="2">
        <v>40546</v>
      </c>
      <c r="C54" s="1">
        <v>1</v>
      </c>
      <c r="D54" s="1">
        <v>0</v>
      </c>
      <c r="E54" s="1">
        <v>1</v>
      </c>
      <c r="F54" s="1">
        <v>7</v>
      </c>
      <c r="G54" s="1" t="b">
        <v>0</v>
      </c>
      <c r="H54" s="1">
        <v>1</v>
      </c>
      <c r="I54" s="1">
        <v>1</v>
      </c>
      <c r="J54" s="1">
        <v>0.14000000000000001</v>
      </c>
    </row>
    <row r="55" spans="1:10" ht="13.2" x14ac:dyDescent="0.25">
      <c r="A55" s="1">
        <v>54</v>
      </c>
      <c r="B55" s="2">
        <v>40546</v>
      </c>
      <c r="C55" s="1">
        <v>1</v>
      </c>
      <c r="D55" s="1">
        <v>0</v>
      </c>
      <c r="E55" s="1">
        <v>1</v>
      </c>
      <c r="F55" s="1">
        <v>8</v>
      </c>
      <c r="G55" s="1" t="b">
        <v>0</v>
      </c>
      <c r="H55" s="1">
        <v>1</v>
      </c>
      <c r="I55" s="1">
        <v>1</v>
      </c>
      <c r="J55" s="1">
        <v>0.14000000000000001</v>
      </c>
    </row>
    <row r="56" spans="1:10" ht="13.2" x14ac:dyDescent="0.25">
      <c r="A56" s="1">
        <v>55</v>
      </c>
      <c r="B56" s="2">
        <v>40546</v>
      </c>
      <c r="C56" s="1">
        <v>1</v>
      </c>
      <c r="D56" s="1">
        <v>0</v>
      </c>
      <c r="E56" s="1">
        <v>1</v>
      </c>
      <c r="F56" s="1">
        <v>9</v>
      </c>
      <c r="G56" s="1" t="b">
        <v>0</v>
      </c>
      <c r="H56" s="1">
        <v>1</v>
      </c>
      <c r="I56" s="1">
        <v>1</v>
      </c>
      <c r="J56" s="1">
        <v>0.16</v>
      </c>
    </row>
    <row r="57" spans="1:10" ht="13.2" x14ac:dyDescent="0.25">
      <c r="A57" s="1">
        <v>56</v>
      </c>
      <c r="B57" s="2">
        <v>40546</v>
      </c>
      <c r="C57" s="1">
        <v>1</v>
      </c>
      <c r="D57" s="1">
        <v>0</v>
      </c>
      <c r="E57" s="1">
        <v>1</v>
      </c>
      <c r="F57" s="1">
        <v>10</v>
      </c>
      <c r="G57" s="1" t="b">
        <v>0</v>
      </c>
      <c r="H57" s="1">
        <v>1</v>
      </c>
      <c r="I57" s="1">
        <v>1</v>
      </c>
      <c r="J57" s="1">
        <v>0.18</v>
      </c>
    </row>
    <row r="58" spans="1:10" ht="13.2" x14ac:dyDescent="0.25">
      <c r="A58" s="1">
        <v>57</v>
      </c>
      <c r="B58" s="2">
        <v>40546</v>
      </c>
      <c r="C58" s="1">
        <v>1</v>
      </c>
      <c r="D58" s="1">
        <v>0</v>
      </c>
      <c r="E58" s="1">
        <v>1</v>
      </c>
      <c r="F58" s="1">
        <v>11</v>
      </c>
      <c r="G58" s="1" t="b">
        <v>0</v>
      </c>
      <c r="H58" s="1">
        <v>1</v>
      </c>
      <c r="I58" s="1">
        <v>1</v>
      </c>
      <c r="J58" s="1">
        <v>0.2</v>
      </c>
    </row>
    <row r="59" spans="1:10" ht="13.2" x14ac:dyDescent="0.25">
      <c r="A59" s="1">
        <v>58</v>
      </c>
      <c r="B59" s="2">
        <v>40546</v>
      </c>
      <c r="C59" s="1">
        <v>1</v>
      </c>
      <c r="D59" s="1">
        <v>0</v>
      </c>
      <c r="E59" s="1">
        <v>1</v>
      </c>
      <c r="F59" s="1">
        <v>12</v>
      </c>
      <c r="G59" s="1" t="b">
        <v>0</v>
      </c>
      <c r="H59" s="1">
        <v>1</v>
      </c>
      <c r="I59" s="1">
        <v>1</v>
      </c>
      <c r="J59" s="1">
        <v>0.22</v>
      </c>
    </row>
    <row r="60" spans="1:10" ht="13.2" x14ac:dyDescent="0.25">
      <c r="A60" s="1">
        <v>59</v>
      </c>
      <c r="B60" s="2">
        <v>40546</v>
      </c>
      <c r="C60" s="1">
        <v>1</v>
      </c>
      <c r="D60" s="1">
        <v>0</v>
      </c>
      <c r="E60" s="1">
        <v>1</v>
      </c>
      <c r="F60" s="1">
        <v>13</v>
      </c>
      <c r="G60" s="1" t="b">
        <v>0</v>
      </c>
      <c r="H60" s="1">
        <v>1</v>
      </c>
      <c r="I60" s="1">
        <v>1</v>
      </c>
      <c r="J60" s="1">
        <v>0.24</v>
      </c>
    </row>
    <row r="61" spans="1:10" ht="13.2" x14ac:dyDescent="0.25">
      <c r="A61" s="1">
        <v>60</v>
      </c>
      <c r="B61" s="2">
        <v>40546</v>
      </c>
      <c r="C61" s="1">
        <v>1</v>
      </c>
      <c r="D61" s="1">
        <v>0</v>
      </c>
      <c r="E61" s="1">
        <v>1</v>
      </c>
      <c r="F61" s="1">
        <v>14</v>
      </c>
      <c r="G61" s="1" t="b">
        <v>0</v>
      </c>
      <c r="H61" s="1">
        <v>1</v>
      </c>
      <c r="I61" s="1">
        <v>1</v>
      </c>
      <c r="J61" s="1">
        <v>0.26</v>
      </c>
    </row>
    <row r="62" spans="1:10" ht="13.2" x14ac:dyDescent="0.25">
      <c r="A62" s="1">
        <v>61</v>
      </c>
      <c r="B62" s="2">
        <v>40546</v>
      </c>
      <c r="C62" s="1">
        <v>1</v>
      </c>
      <c r="D62" s="1">
        <v>0</v>
      </c>
      <c r="E62" s="1">
        <v>1</v>
      </c>
      <c r="F62" s="1">
        <v>15</v>
      </c>
      <c r="G62" s="1" t="b">
        <v>0</v>
      </c>
      <c r="H62" s="1">
        <v>1</v>
      </c>
      <c r="I62" s="1">
        <v>1</v>
      </c>
      <c r="J62" s="1">
        <v>0.26</v>
      </c>
    </row>
    <row r="63" spans="1:10" ht="13.2" x14ac:dyDescent="0.25">
      <c r="A63" s="1">
        <v>62</v>
      </c>
      <c r="B63" s="2">
        <v>40546</v>
      </c>
      <c r="C63" s="1">
        <v>1</v>
      </c>
      <c r="D63" s="1">
        <v>0</v>
      </c>
      <c r="E63" s="1">
        <v>1</v>
      </c>
      <c r="F63" s="1">
        <v>16</v>
      </c>
      <c r="G63" s="1" t="b">
        <v>0</v>
      </c>
      <c r="H63" s="1">
        <v>1</v>
      </c>
      <c r="I63" s="1">
        <v>1</v>
      </c>
      <c r="J63" s="1">
        <v>0.26</v>
      </c>
    </row>
    <row r="64" spans="1:10" ht="13.2" x14ac:dyDescent="0.25">
      <c r="A64" s="1">
        <v>63</v>
      </c>
      <c r="B64" s="2">
        <v>40546</v>
      </c>
      <c r="C64" s="1">
        <v>1</v>
      </c>
      <c r="D64" s="1">
        <v>0</v>
      </c>
      <c r="E64" s="1">
        <v>1</v>
      </c>
      <c r="F64" s="1">
        <v>17</v>
      </c>
      <c r="G64" s="1" t="b">
        <v>0</v>
      </c>
      <c r="H64" s="1">
        <v>1</v>
      </c>
      <c r="I64" s="1">
        <v>1</v>
      </c>
      <c r="J64" s="1">
        <v>0.24</v>
      </c>
    </row>
    <row r="65" spans="1:10" ht="13.2" x14ac:dyDescent="0.25">
      <c r="A65" s="1">
        <v>64</v>
      </c>
      <c r="B65" s="2">
        <v>40546</v>
      </c>
      <c r="C65" s="1">
        <v>1</v>
      </c>
      <c r="D65" s="1">
        <v>0</v>
      </c>
      <c r="E65" s="1">
        <v>1</v>
      </c>
      <c r="F65" s="1">
        <v>18</v>
      </c>
      <c r="G65" s="1" t="b">
        <v>0</v>
      </c>
      <c r="H65" s="1">
        <v>1</v>
      </c>
      <c r="I65" s="1">
        <v>1</v>
      </c>
      <c r="J65" s="1">
        <v>0.24</v>
      </c>
    </row>
    <row r="66" spans="1:10" ht="13.2" x14ac:dyDescent="0.25">
      <c r="A66" s="1">
        <v>65</v>
      </c>
      <c r="B66" s="2">
        <v>40546</v>
      </c>
      <c r="C66" s="1">
        <v>1</v>
      </c>
      <c r="D66" s="1">
        <v>0</v>
      </c>
      <c r="E66" s="1">
        <v>1</v>
      </c>
      <c r="F66" s="1">
        <v>19</v>
      </c>
      <c r="G66" s="1" t="b">
        <v>0</v>
      </c>
      <c r="H66" s="1">
        <v>1</v>
      </c>
      <c r="I66" s="1">
        <v>1</v>
      </c>
      <c r="J66" s="1">
        <v>0.2</v>
      </c>
    </row>
    <row r="67" spans="1:10" ht="13.2" x14ac:dyDescent="0.25">
      <c r="A67" s="1">
        <v>66</v>
      </c>
      <c r="B67" s="2">
        <v>40546</v>
      </c>
      <c r="C67" s="1">
        <v>1</v>
      </c>
      <c r="D67" s="1">
        <v>0</v>
      </c>
      <c r="E67" s="1">
        <v>1</v>
      </c>
      <c r="F67" s="1">
        <v>20</v>
      </c>
      <c r="G67" s="1" t="b">
        <v>0</v>
      </c>
      <c r="H67" s="1">
        <v>1</v>
      </c>
      <c r="I67" s="1">
        <v>1</v>
      </c>
      <c r="J67" s="1">
        <v>0.2</v>
      </c>
    </row>
    <row r="68" spans="1:10" ht="13.2" x14ac:dyDescent="0.25">
      <c r="A68" s="1">
        <v>67</v>
      </c>
      <c r="B68" s="2">
        <v>40546</v>
      </c>
      <c r="C68" s="1">
        <v>1</v>
      </c>
      <c r="D68" s="1">
        <v>0</v>
      </c>
      <c r="E68" s="1">
        <v>1</v>
      </c>
      <c r="F68" s="1">
        <v>21</v>
      </c>
      <c r="G68" s="1" t="b">
        <v>0</v>
      </c>
      <c r="H68" s="1">
        <v>1</v>
      </c>
      <c r="I68" s="1">
        <v>1</v>
      </c>
      <c r="J68" s="1">
        <v>0.18</v>
      </c>
    </row>
    <row r="69" spans="1:10" ht="13.2" x14ac:dyDescent="0.25">
      <c r="A69" s="1">
        <v>68</v>
      </c>
      <c r="B69" s="2">
        <v>40546</v>
      </c>
      <c r="C69" s="1">
        <v>1</v>
      </c>
      <c r="D69" s="1">
        <v>0</v>
      </c>
      <c r="E69" s="1">
        <v>1</v>
      </c>
      <c r="F69" s="1">
        <v>22</v>
      </c>
      <c r="G69" s="1" t="b">
        <v>0</v>
      </c>
      <c r="H69" s="1">
        <v>1</v>
      </c>
      <c r="I69" s="1">
        <v>1</v>
      </c>
      <c r="J69" s="1">
        <v>0.14000000000000001</v>
      </c>
    </row>
    <row r="70" spans="1:10" ht="13.2" x14ac:dyDescent="0.25">
      <c r="A70" s="1">
        <v>69</v>
      </c>
      <c r="B70" s="2">
        <v>40546</v>
      </c>
      <c r="C70" s="1">
        <v>1</v>
      </c>
      <c r="D70" s="1">
        <v>0</v>
      </c>
      <c r="E70" s="1">
        <v>1</v>
      </c>
      <c r="F70" s="1">
        <v>23</v>
      </c>
      <c r="G70" s="1" t="b">
        <v>0</v>
      </c>
      <c r="H70" s="1">
        <v>1</v>
      </c>
      <c r="I70" s="1">
        <v>1</v>
      </c>
      <c r="J70" s="1">
        <v>0.18</v>
      </c>
    </row>
    <row r="71" spans="1:10" ht="13.2" x14ac:dyDescent="0.25">
      <c r="A71" s="1">
        <v>70</v>
      </c>
      <c r="B71" s="2">
        <v>40547</v>
      </c>
      <c r="C71" s="1">
        <v>1</v>
      </c>
      <c r="D71" s="1">
        <v>0</v>
      </c>
      <c r="E71" s="1">
        <v>1</v>
      </c>
      <c r="F71" s="1">
        <v>0</v>
      </c>
      <c r="G71" s="1" t="b">
        <v>0</v>
      </c>
      <c r="H71" s="1">
        <v>2</v>
      </c>
      <c r="I71" s="1">
        <v>1</v>
      </c>
      <c r="J71" s="1">
        <v>0.16</v>
      </c>
    </row>
    <row r="72" spans="1:10" ht="13.2" x14ac:dyDescent="0.25">
      <c r="A72" s="1">
        <v>71</v>
      </c>
      <c r="B72" s="2">
        <v>40547</v>
      </c>
      <c r="C72" s="1">
        <v>1</v>
      </c>
      <c r="D72" s="1">
        <v>0</v>
      </c>
      <c r="E72" s="1">
        <v>1</v>
      </c>
      <c r="F72" s="1">
        <v>1</v>
      </c>
      <c r="G72" s="1" t="b">
        <v>0</v>
      </c>
      <c r="H72" s="1">
        <v>2</v>
      </c>
      <c r="I72" s="1">
        <v>1</v>
      </c>
      <c r="J72" s="1">
        <v>0.16</v>
      </c>
    </row>
    <row r="73" spans="1:10" ht="13.2" x14ac:dyDescent="0.25">
      <c r="A73" s="1">
        <v>72</v>
      </c>
      <c r="B73" s="2">
        <v>40547</v>
      </c>
      <c r="C73" s="1">
        <v>1</v>
      </c>
      <c r="D73" s="1">
        <v>0</v>
      </c>
      <c r="E73" s="1">
        <v>1</v>
      </c>
      <c r="F73" s="1">
        <v>2</v>
      </c>
      <c r="G73" s="1" t="b">
        <v>0</v>
      </c>
      <c r="H73" s="1">
        <v>2</v>
      </c>
      <c r="I73" s="1">
        <v>1</v>
      </c>
      <c r="J73" s="1">
        <v>0.14000000000000001</v>
      </c>
    </row>
    <row r="74" spans="1:10" ht="13.2" x14ac:dyDescent="0.25">
      <c r="A74" s="1">
        <v>73</v>
      </c>
      <c r="B74" s="2">
        <v>40547</v>
      </c>
      <c r="C74" s="1">
        <v>1</v>
      </c>
      <c r="D74" s="1">
        <v>0</v>
      </c>
      <c r="E74" s="1">
        <v>1</v>
      </c>
      <c r="F74" s="1">
        <v>4</v>
      </c>
      <c r="G74" s="1" t="b">
        <v>0</v>
      </c>
      <c r="H74" s="1">
        <v>2</v>
      </c>
      <c r="I74" s="1">
        <v>1</v>
      </c>
      <c r="J74" s="1">
        <v>0.14000000000000001</v>
      </c>
    </row>
    <row r="75" spans="1:10" ht="13.2" x14ac:dyDescent="0.25">
      <c r="A75" s="1">
        <v>74</v>
      </c>
      <c r="B75" s="2">
        <v>40547</v>
      </c>
      <c r="C75" s="1">
        <v>1</v>
      </c>
      <c r="D75" s="1">
        <v>0</v>
      </c>
      <c r="E75" s="1">
        <v>1</v>
      </c>
      <c r="F75" s="1">
        <v>5</v>
      </c>
      <c r="G75" s="1" t="b">
        <v>0</v>
      </c>
      <c r="H75" s="1">
        <v>2</v>
      </c>
      <c r="I75" s="1">
        <v>1</v>
      </c>
      <c r="J75" s="1">
        <v>0.12</v>
      </c>
    </row>
    <row r="76" spans="1:10" ht="13.2" x14ac:dyDescent="0.25">
      <c r="A76" s="1">
        <v>75</v>
      </c>
      <c r="B76" s="2">
        <v>40547</v>
      </c>
      <c r="C76" s="1">
        <v>1</v>
      </c>
      <c r="D76" s="1">
        <v>0</v>
      </c>
      <c r="E76" s="1">
        <v>1</v>
      </c>
      <c r="F76" s="1">
        <v>6</v>
      </c>
      <c r="G76" s="1" t="b">
        <v>0</v>
      </c>
      <c r="H76" s="1">
        <v>2</v>
      </c>
      <c r="I76" s="1">
        <v>1</v>
      </c>
      <c r="J76" s="1">
        <v>0.12</v>
      </c>
    </row>
    <row r="77" spans="1:10" ht="13.2" x14ac:dyDescent="0.25">
      <c r="A77" s="1">
        <v>76</v>
      </c>
      <c r="B77" s="2">
        <v>40547</v>
      </c>
      <c r="C77" s="1">
        <v>1</v>
      </c>
      <c r="D77" s="1">
        <v>0</v>
      </c>
      <c r="E77" s="1">
        <v>1</v>
      </c>
      <c r="F77" s="1">
        <v>7</v>
      </c>
      <c r="G77" s="1" t="b">
        <v>0</v>
      </c>
      <c r="H77" s="1">
        <v>2</v>
      </c>
      <c r="I77" s="1">
        <v>1</v>
      </c>
      <c r="J77" s="1">
        <v>0.12</v>
      </c>
    </row>
    <row r="78" spans="1:10" ht="13.2" x14ac:dyDescent="0.25">
      <c r="A78" s="1">
        <v>77</v>
      </c>
      <c r="B78" s="2">
        <v>40547</v>
      </c>
      <c r="C78" s="1">
        <v>1</v>
      </c>
      <c r="D78" s="1">
        <v>0</v>
      </c>
      <c r="E78" s="1">
        <v>1</v>
      </c>
      <c r="F78" s="1">
        <v>8</v>
      </c>
      <c r="G78" s="1" t="b">
        <v>0</v>
      </c>
      <c r="H78" s="1">
        <v>2</v>
      </c>
      <c r="I78" s="1">
        <v>1</v>
      </c>
      <c r="J78" s="1">
        <v>0.14000000000000001</v>
      </c>
    </row>
    <row r="79" spans="1:10" ht="13.2" x14ac:dyDescent="0.25">
      <c r="A79" s="1">
        <v>78</v>
      </c>
      <c r="B79" s="2">
        <v>40547</v>
      </c>
      <c r="C79" s="1">
        <v>1</v>
      </c>
      <c r="D79" s="1">
        <v>0</v>
      </c>
      <c r="E79" s="1">
        <v>1</v>
      </c>
      <c r="F79" s="1">
        <v>9</v>
      </c>
      <c r="G79" s="1" t="b">
        <v>0</v>
      </c>
      <c r="H79" s="1">
        <v>2</v>
      </c>
      <c r="I79" s="1">
        <v>1</v>
      </c>
      <c r="J79" s="1">
        <v>0.16</v>
      </c>
    </row>
    <row r="80" spans="1:10" ht="13.2" x14ac:dyDescent="0.25">
      <c r="A80" s="1">
        <v>79</v>
      </c>
      <c r="B80" s="2">
        <v>40547</v>
      </c>
      <c r="C80" s="1">
        <v>1</v>
      </c>
      <c r="D80" s="1">
        <v>0</v>
      </c>
      <c r="E80" s="1">
        <v>1</v>
      </c>
      <c r="F80" s="1">
        <v>10</v>
      </c>
      <c r="G80" s="1" t="b">
        <v>0</v>
      </c>
      <c r="H80" s="1">
        <v>2</v>
      </c>
      <c r="I80" s="1">
        <v>2</v>
      </c>
      <c r="J80" s="1">
        <v>0.16</v>
      </c>
    </row>
    <row r="81" spans="1:10" ht="13.2" x14ac:dyDescent="0.25">
      <c r="A81" s="1">
        <v>80</v>
      </c>
      <c r="B81" s="2">
        <v>40547</v>
      </c>
      <c r="C81" s="1">
        <v>1</v>
      </c>
      <c r="D81" s="1">
        <v>0</v>
      </c>
      <c r="E81" s="1">
        <v>1</v>
      </c>
      <c r="F81" s="1">
        <v>11</v>
      </c>
      <c r="G81" s="1" t="b">
        <v>0</v>
      </c>
      <c r="H81" s="1">
        <v>2</v>
      </c>
      <c r="I81" s="1">
        <v>1</v>
      </c>
      <c r="J81" s="1">
        <v>0.22</v>
      </c>
    </row>
    <row r="82" spans="1:10" ht="13.2" x14ac:dyDescent="0.25">
      <c r="A82" s="1">
        <v>81</v>
      </c>
      <c r="B82" s="2">
        <v>40547</v>
      </c>
      <c r="C82" s="1">
        <v>1</v>
      </c>
      <c r="D82" s="1">
        <v>0</v>
      </c>
      <c r="E82" s="1">
        <v>1</v>
      </c>
      <c r="F82" s="1">
        <v>12</v>
      </c>
      <c r="G82" s="1" t="b">
        <v>0</v>
      </c>
      <c r="H82" s="1">
        <v>2</v>
      </c>
      <c r="I82" s="1">
        <v>1</v>
      </c>
      <c r="J82" s="1">
        <v>0.22</v>
      </c>
    </row>
    <row r="83" spans="1:10" ht="13.2" x14ac:dyDescent="0.25">
      <c r="A83" s="1">
        <v>82</v>
      </c>
      <c r="B83" s="2">
        <v>40547</v>
      </c>
      <c r="C83" s="1">
        <v>1</v>
      </c>
      <c r="D83" s="1">
        <v>0</v>
      </c>
      <c r="E83" s="1">
        <v>1</v>
      </c>
      <c r="F83" s="1">
        <v>13</v>
      </c>
      <c r="G83" s="1" t="b">
        <v>0</v>
      </c>
      <c r="H83" s="1">
        <v>2</v>
      </c>
      <c r="I83" s="1">
        <v>1</v>
      </c>
      <c r="J83" s="1">
        <v>0.24</v>
      </c>
    </row>
    <row r="84" spans="1:10" ht="13.2" x14ac:dyDescent="0.25">
      <c r="A84" s="1">
        <v>83</v>
      </c>
      <c r="B84" s="2">
        <v>40547</v>
      </c>
      <c r="C84" s="1">
        <v>1</v>
      </c>
      <c r="D84" s="1">
        <v>0</v>
      </c>
      <c r="E84" s="1">
        <v>1</v>
      </c>
      <c r="F84" s="1">
        <v>14</v>
      </c>
      <c r="G84" s="1" t="b">
        <v>0</v>
      </c>
      <c r="H84" s="1">
        <v>2</v>
      </c>
      <c r="I84" s="1">
        <v>1</v>
      </c>
      <c r="J84" s="1">
        <v>0.26</v>
      </c>
    </row>
    <row r="85" spans="1:10" ht="13.2" x14ac:dyDescent="0.25">
      <c r="A85" s="1">
        <v>84</v>
      </c>
      <c r="B85" s="2">
        <v>40547</v>
      </c>
      <c r="C85" s="1">
        <v>1</v>
      </c>
      <c r="D85" s="1">
        <v>0</v>
      </c>
      <c r="E85" s="1">
        <v>1</v>
      </c>
      <c r="F85" s="1">
        <v>15</v>
      </c>
      <c r="G85" s="1" t="b">
        <v>0</v>
      </c>
      <c r="H85" s="1">
        <v>2</v>
      </c>
      <c r="I85" s="1">
        <v>1</v>
      </c>
      <c r="J85" s="1">
        <v>0.28000000000000003</v>
      </c>
    </row>
    <row r="86" spans="1:10" ht="13.2" x14ac:dyDescent="0.25">
      <c r="A86" s="1">
        <v>85</v>
      </c>
      <c r="B86" s="2">
        <v>40547</v>
      </c>
      <c r="C86" s="1">
        <v>1</v>
      </c>
      <c r="D86" s="1">
        <v>0</v>
      </c>
      <c r="E86" s="1">
        <v>1</v>
      </c>
      <c r="F86" s="1">
        <v>16</v>
      </c>
      <c r="G86" s="1" t="b">
        <v>0</v>
      </c>
      <c r="H86" s="1">
        <v>2</v>
      </c>
      <c r="I86" s="1">
        <v>1</v>
      </c>
      <c r="J86" s="1">
        <v>0.3</v>
      </c>
    </row>
    <row r="87" spans="1:10" ht="13.2" x14ac:dyDescent="0.25">
      <c r="A87" s="1">
        <v>86</v>
      </c>
      <c r="B87" s="2">
        <v>40547</v>
      </c>
      <c r="C87" s="1">
        <v>1</v>
      </c>
      <c r="D87" s="1">
        <v>0</v>
      </c>
      <c r="E87" s="1">
        <v>1</v>
      </c>
      <c r="F87" s="1">
        <v>17</v>
      </c>
      <c r="G87" s="1" t="b">
        <v>0</v>
      </c>
      <c r="H87" s="1">
        <v>2</v>
      </c>
      <c r="I87" s="1">
        <v>1</v>
      </c>
      <c r="J87" s="1">
        <v>0.28000000000000003</v>
      </c>
    </row>
    <row r="88" spans="1:10" ht="13.2" x14ac:dyDescent="0.25">
      <c r="A88" s="1">
        <v>87</v>
      </c>
      <c r="B88" s="2">
        <v>40547</v>
      </c>
      <c r="C88" s="1">
        <v>1</v>
      </c>
      <c r="D88" s="1">
        <v>0</v>
      </c>
      <c r="E88" s="1">
        <v>1</v>
      </c>
      <c r="F88" s="1">
        <v>18</v>
      </c>
      <c r="G88" s="1" t="b">
        <v>0</v>
      </c>
      <c r="H88" s="1">
        <v>2</v>
      </c>
      <c r="I88" s="1">
        <v>1</v>
      </c>
      <c r="J88" s="1">
        <v>0.26</v>
      </c>
    </row>
    <row r="89" spans="1:10" ht="13.2" x14ac:dyDescent="0.25">
      <c r="A89" s="1">
        <v>88</v>
      </c>
      <c r="B89" s="2">
        <v>40547</v>
      </c>
      <c r="C89" s="1">
        <v>1</v>
      </c>
      <c r="D89" s="1">
        <v>0</v>
      </c>
      <c r="E89" s="1">
        <v>1</v>
      </c>
      <c r="F89" s="1">
        <v>19</v>
      </c>
      <c r="G89" s="1" t="b">
        <v>0</v>
      </c>
      <c r="H89" s="1">
        <v>2</v>
      </c>
      <c r="I89" s="1">
        <v>1</v>
      </c>
      <c r="J89" s="1">
        <v>0.24</v>
      </c>
    </row>
    <row r="90" spans="1:10" ht="13.2" x14ac:dyDescent="0.25">
      <c r="A90" s="1">
        <v>89</v>
      </c>
      <c r="B90" s="2">
        <v>40547</v>
      </c>
      <c r="C90" s="1">
        <v>1</v>
      </c>
      <c r="D90" s="1">
        <v>0</v>
      </c>
      <c r="E90" s="1">
        <v>1</v>
      </c>
      <c r="F90" s="1">
        <v>20</v>
      </c>
      <c r="G90" s="1" t="b">
        <v>0</v>
      </c>
      <c r="H90" s="1">
        <v>2</v>
      </c>
      <c r="I90" s="1">
        <v>1</v>
      </c>
      <c r="J90" s="1">
        <v>0.24</v>
      </c>
    </row>
    <row r="91" spans="1:10" ht="13.2" x14ac:dyDescent="0.25">
      <c r="A91" s="1">
        <v>90</v>
      </c>
      <c r="B91" s="2">
        <v>40547</v>
      </c>
      <c r="C91" s="1">
        <v>1</v>
      </c>
      <c r="D91" s="1">
        <v>0</v>
      </c>
      <c r="E91" s="1">
        <v>1</v>
      </c>
      <c r="F91" s="1">
        <v>21</v>
      </c>
      <c r="G91" s="1" t="b">
        <v>0</v>
      </c>
      <c r="H91" s="1">
        <v>2</v>
      </c>
      <c r="I91" s="1">
        <v>1</v>
      </c>
      <c r="J91" s="1">
        <v>0.22</v>
      </c>
    </row>
    <row r="92" spans="1:10" ht="13.2" x14ac:dyDescent="0.25">
      <c r="A92" s="1">
        <v>91</v>
      </c>
      <c r="B92" s="2">
        <v>40547</v>
      </c>
      <c r="C92" s="1">
        <v>1</v>
      </c>
      <c r="D92" s="1">
        <v>0</v>
      </c>
      <c r="E92" s="1">
        <v>1</v>
      </c>
      <c r="F92" s="1">
        <v>22</v>
      </c>
      <c r="G92" s="1" t="b">
        <v>0</v>
      </c>
      <c r="H92" s="1">
        <v>2</v>
      </c>
      <c r="I92" s="1">
        <v>1</v>
      </c>
      <c r="J92" s="1">
        <v>0.22</v>
      </c>
    </row>
    <row r="93" spans="1:10" ht="13.2" x14ac:dyDescent="0.25">
      <c r="A93" s="1">
        <v>92</v>
      </c>
      <c r="B93" s="2">
        <v>40547</v>
      </c>
      <c r="C93" s="1">
        <v>1</v>
      </c>
      <c r="D93" s="1">
        <v>0</v>
      </c>
      <c r="E93" s="1">
        <v>1</v>
      </c>
      <c r="F93" s="1">
        <v>23</v>
      </c>
      <c r="G93" s="1" t="b">
        <v>0</v>
      </c>
      <c r="H93" s="1">
        <v>2</v>
      </c>
      <c r="I93" s="1">
        <v>1</v>
      </c>
      <c r="J93" s="1">
        <v>0.2</v>
      </c>
    </row>
    <row r="94" spans="1:10" ht="13.2" x14ac:dyDescent="0.25">
      <c r="A94" s="1">
        <v>93</v>
      </c>
      <c r="B94" s="2">
        <v>40548</v>
      </c>
      <c r="C94" s="1">
        <v>1</v>
      </c>
      <c r="D94" s="1">
        <v>0</v>
      </c>
      <c r="E94" s="1">
        <v>1</v>
      </c>
      <c r="F94" s="1">
        <v>0</v>
      </c>
      <c r="G94" s="1" t="b">
        <v>0</v>
      </c>
      <c r="H94" s="1">
        <v>3</v>
      </c>
      <c r="I94" s="1">
        <v>1</v>
      </c>
      <c r="J94" s="1">
        <v>0.2</v>
      </c>
    </row>
    <row r="95" spans="1:10" ht="13.2" x14ac:dyDescent="0.25">
      <c r="A95" s="1">
        <v>94</v>
      </c>
      <c r="B95" s="2">
        <v>40548</v>
      </c>
      <c r="C95" s="1">
        <v>1</v>
      </c>
      <c r="D95" s="1">
        <v>0</v>
      </c>
      <c r="E95" s="1">
        <v>1</v>
      </c>
      <c r="F95" s="1">
        <v>1</v>
      </c>
      <c r="G95" s="1" t="b">
        <v>0</v>
      </c>
      <c r="H95" s="1">
        <v>3</v>
      </c>
      <c r="I95" s="1">
        <v>1</v>
      </c>
      <c r="J95" s="1">
        <v>0.16</v>
      </c>
    </row>
    <row r="96" spans="1:10" ht="13.2" x14ac:dyDescent="0.25">
      <c r="A96" s="1">
        <v>95</v>
      </c>
      <c r="B96" s="2">
        <v>40548</v>
      </c>
      <c r="C96" s="1">
        <v>1</v>
      </c>
      <c r="D96" s="1">
        <v>0</v>
      </c>
      <c r="E96" s="1">
        <v>1</v>
      </c>
      <c r="F96" s="1">
        <v>2</v>
      </c>
      <c r="G96" s="1" t="b">
        <v>0</v>
      </c>
      <c r="H96" s="1">
        <v>3</v>
      </c>
      <c r="I96" s="1">
        <v>1</v>
      </c>
      <c r="J96" s="1">
        <v>0.16</v>
      </c>
    </row>
    <row r="97" spans="1:10" ht="13.2" x14ac:dyDescent="0.25">
      <c r="A97" s="1">
        <v>96</v>
      </c>
      <c r="B97" s="2">
        <v>40548</v>
      </c>
      <c r="C97" s="1">
        <v>1</v>
      </c>
      <c r="D97" s="1">
        <v>0</v>
      </c>
      <c r="E97" s="1">
        <v>1</v>
      </c>
      <c r="F97" s="1">
        <v>4</v>
      </c>
      <c r="G97" s="1" t="b">
        <v>0</v>
      </c>
      <c r="H97" s="1">
        <v>3</v>
      </c>
      <c r="I97" s="1">
        <v>1</v>
      </c>
      <c r="J97" s="1">
        <v>0.24</v>
      </c>
    </row>
    <row r="98" spans="1:10" ht="13.2" x14ac:dyDescent="0.25">
      <c r="A98" s="1">
        <v>97</v>
      </c>
      <c r="B98" s="2">
        <v>40548</v>
      </c>
      <c r="C98" s="1">
        <v>1</v>
      </c>
      <c r="D98" s="1">
        <v>0</v>
      </c>
      <c r="E98" s="1">
        <v>1</v>
      </c>
      <c r="F98" s="1">
        <v>5</v>
      </c>
      <c r="G98" s="1" t="b">
        <v>0</v>
      </c>
      <c r="H98" s="1">
        <v>3</v>
      </c>
      <c r="I98" s="1">
        <v>1</v>
      </c>
      <c r="J98" s="1">
        <v>0.22</v>
      </c>
    </row>
    <row r="99" spans="1:10" ht="13.2" x14ac:dyDescent="0.25">
      <c r="A99" s="1">
        <v>98</v>
      </c>
      <c r="B99" s="2">
        <v>40548</v>
      </c>
      <c r="C99" s="1">
        <v>1</v>
      </c>
      <c r="D99" s="1">
        <v>0</v>
      </c>
      <c r="E99" s="1">
        <v>1</v>
      </c>
      <c r="F99" s="1">
        <v>6</v>
      </c>
      <c r="G99" s="1" t="b">
        <v>0</v>
      </c>
      <c r="H99" s="1">
        <v>3</v>
      </c>
      <c r="I99" s="1">
        <v>1</v>
      </c>
      <c r="J99" s="1">
        <v>0.2</v>
      </c>
    </row>
    <row r="100" spans="1:10" ht="13.2" x14ac:dyDescent="0.25">
      <c r="A100" s="1">
        <v>99</v>
      </c>
      <c r="B100" s="2">
        <v>40548</v>
      </c>
      <c r="C100" s="1">
        <v>1</v>
      </c>
      <c r="D100" s="1">
        <v>0</v>
      </c>
      <c r="E100" s="1">
        <v>1</v>
      </c>
      <c r="F100" s="1">
        <v>7</v>
      </c>
      <c r="G100" s="1" t="b">
        <v>0</v>
      </c>
      <c r="H100" s="1">
        <v>3</v>
      </c>
      <c r="I100" s="1">
        <v>1</v>
      </c>
      <c r="J100" s="1">
        <v>0.18</v>
      </c>
    </row>
    <row r="101" spans="1:10" ht="13.2" x14ac:dyDescent="0.25">
      <c r="A101" s="1">
        <v>100</v>
      </c>
      <c r="B101" s="2">
        <v>40548</v>
      </c>
      <c r="C101" s="1">
        <v>1</v>
      </c>
      <c r="D101" s="1">
        <v>0</v>
      </c>
      <c r="E101" s="1">
        <v>1</v>
      </c>
      <c r="F101" s="1">
        <v>8</v>
      </c>
      <c r="G101" s="1" t="b">
        <v>0</v>
      </c>
      <c r="H101" s="1">
        <v>3</v>
      </c>
      <c r="I101" s="1">
        <v>1</v>
      </c>
      <c r="J101" s="1">
        <v>0.2</v>
      </c>
    </row>
    <row r="102" spans="1:10" ht="13.2" x14ac:dyDescent="0.25">
      <c r="A102" s="1">
        <v>101</v>
      </c>
      <c r="B102" s="2">
        <v>40548</v>
      </c>
      <c r="C102" s="1">
        <v>1</v>
      </c>
      <c r="D102" s="1">
        <v>0</v>
      </c>
      <c r="E102" s="1">
        <v>1</v>
      </c>
      <c r="F102" s="1">
        <v>9</v>
      </c>
      <c r="G102" s="1" t="b">
        <v>0</v>
      </c>
      <c r="H102" s="1">
        <v>3</v>
      </c>
      <c r="I102" s="1">
        <v>1</v>
      </c>
      <c r="J102" s="1">
        <v>0.22</v>
      </c>
    </row>
    <row r="103" spans="1:10" ht="13.2" x14ac:dyDescent="0.25">
      <c r="A103" s="1">
        <v>102</v>
      </c>
      <c r="B103" s="2">
        <v>40548</v>
      </c>
      <c r="C103" s="1">
        <v>1</v>
      </c>
      <c r="D103" s="1">
        <v>0</v>
      </c>
      <c r="E103" s="1">
        <v>1</v>
      </c>
      <c r="F103" s="1">
        <v>10</v>
      </c>
      <c r="G103" s="1" t="b">
        <v>0</v>
      </c>
      <c r="H103" s="1">
        <v>3</v>
      </c>
      <c r="I103" s="1">
        <v>1</v>
      </c>
      <c r="J103" s="1">
        <v>0.22</v>
      </c>
    </row>
    <row r="104" spans="1:10" ht="13.2" x14ac:dyDescent="0.25">
      <c r="A104" s="1">
        <v>103</v>
      </c>
      <c r="B104" s="2">
        <v>40548</v>
      </c>
      <c r="C104" s="1">
        <v>1</v>
      </c>
      <c r="D104" s="1">
        <v>0</v>
      </c>
      <c r="E104" s="1">
        <v>1</v>
      </c>
      <c r="F104" s="1">
        <v>11</v>
      </c>
      <c r="G104" s="1" t="b">
        <v>0</v>
      </c>
      <c r="H104" s="1">
        <v>3</v>
      </c>
      <c r="I104" s="1">
        <v>1</v>
      </c>
      <c r="J104" s="1">
        <v>0.26</v>
      </c>
    </row>
    <row r="105" spans="1:10" ht="13.2" x14ac:dyDescent="0.25">
      <c r="A105" s="1">
        <v>104</v>
      </c>
      <c r="B105" s="2">
        <v>40548</v>
      </c>
      <c r="C105" s="1">
        <v>1</v>
      </c>
      <c r="D105" s="1">
        <v>0</v>
      </c>
      <c r="E105" s="1">
        <v>1</v>
      </c>
      <c r="F105" s="1">
        <v>12</v>
      </c>
      <c r="G105" s="1" t="b">
        <v>0</v>
      </c>
      <c r="H105" s="1">
        <v>3</v>
      </c>
      <c r="I105" s="1">
        <v>1</v>
      </c>
      <c r="J105" s="1">
        <v>0.26</v>
      </c>
    </row>
    <row r="106" spans="1:10" ht="13.2" x14ac:dyDescent="0.25">
      <c r="A106" s="1">
        <v>105</v>
      </c>
      <c r="B106" s="2">
        <v>40548</v>
      </c>
      <c r="C106" s="1">
        <v>1</v>
      </c>
      <c r="D106" s="1">
        <v>0</v>
      </c>
      <c r="E106" s="1">
        <v>1</v>
      </c>
      <c r="F106" s="1">
        <v>13</v>
      </c>
      <c r="G106" s="1" t="b">
        <v>0</v>
      </c>
      <c r="H106" s="1">
        <v>3</v>
      </c>
      <c r="I106" s="1">
        <v>1</v>
      </c>
      <c r="J106" s="1">
        <v>0.28000000000000003</v>
      </c>
    </row>
    <row r="107" spans="1:10" ht="13.2" x14ac:dyDescent="0.25">
      <c r="A107" s="1">
        <v>106</v>
      </c>
      <c r="B107" s="2">
        <v>40548</v>
      </c>
      <c r="C107" s="1">
        <v>1</v>
      </c>
      <c r="D107" s="1">
        <v>0</v>
      </c>
      <c r="E107" s="1">
        <v>1</v>
      </c>
      <c r="F107" s="1">
        <v>14</v>
      </c>
      <c r="G107" s="1" t="b">
        <v>0</v>
      </c>
      <c r="H107" s="1">
        <v>3</v>
      </c>
      <c r="I107" s="1">
        <v>1</v>
      </c>
      <c r="J107" s="1">
        <v>0.3</v>
      </c>
    </row>
    <row r="108" spans="1:10" ht="13.2" x14ac:dyDescent="0.25">
      <c r="A108" s="1">
        <v>107</v>
      </c>
      <c r="B108" s="2">
        <v>40548</v>
      </c>
      <c r="C108" s="1">
        <v>1</v>
      </c>
      <c r="D108" s="1">
        <v>0</v>
      </c>
      <c r="E108" s="1">
        <v>1</v>
      </c>
      <c r="F108" s="1">
        <v>15</v>
      </c>
      <c r="G108" s="1" t="b">
        <v>0</v>
      </c>
      <c r="H108" s="1">
        <v>3</v>
      </c>
      <c r="I108" s="1">
        <v>1</v>
      </c>
      <c r="J108" s="1">
        <v>0.3</v>
      </c>
    </row>
    <row r="109" spans="1:10" ht="13.2" x14ac:dyDescent="0.25">
      <c r="A109" s="1">
        <v>108</v>
      </c>
      <c r="B109" s="2">
        <v>40548</v>
      </c>
      <c r="C109" s="1">
        <v>1</v>
      </c>
      <c r="D109" s="1">
        <v>0</v>
      </c>
      <c r="E109" s="1">
        <v>1</v>
      </c>
      <c r="F109" s="1">
        <v>16</v>
      </c>
      <c r="G109" s="1" t="b">
        <v>0</v>
      </c>
      <c r="H109" s="1">
        <v>3</v>
      </c>
      <c r="I109" s="1">
        <v>1</v>
      </c>
      <c r="J109" s="1">
        <v>0.3</v>
      </c>
    </row>
    <row r="110" spans="1:10" ht="13.2" x14ac:dyDescent="0.25">
      <c r="A110" s="1">
        <v>109</v>
      </c>
      <c r="B110" s="2">
        <v>40548</v>
      </c>
      <c r="C110" s="1">
        <v>1</v>
      </c>
      <c r="D110" s="1">
        <v>0</v>
      </c>
      <c r="E110" s="1">
        <v>1</v>
      </c>
      <c r="F110" s="1">
        <v>17</v>
      </c>
      <c r="G110" s="1" t="b">
        <v>0</v>
      </c>
      <c r="H110" s="1">
        <v>3</v>
      </c>
      <c r="I110" s="1">
        <v>1</v>
      </c>
      <c r="J110" s="1">
        <v>0.24</v>
      </c>
    </row>
    <row r="111" spans="1:10" ht="13.2" x14ac:dyDescent="0.25">
      <c r="A111" s="1">
        <v>110</v>
      </c>
      <c r="B111" s="2">
        <v>40548</v>
      </c>
      <c r="C111" s="1">
        <v>1</v>
      </c>
      <c r="D111" s="1">
        <v>0</v>
      </c>
      <c r="E111" s="1">
        <v>1</v>
      </c>
      <c r="F111" s="1">
        <v>18</v>
      </c>
      <c r="G111" s="1" t="b">
        <v>0</v>
      </c>
      <c r="H111" s="1">
        <v>3</v>
      </c>
      <c r="I111" s="1">
        <v>1</v>
      </c>
      <c r="J111" s="1">
        <v>0.24</v>
      </c>
    </row>
    <row r="112" spans="1:10" ht="13.2" x14ac:dyDescent="0.25">
      <c r="A112" s="1">
        <v>111</v>
      </c>
      <c r="B112" s="2">
        <v>40548</v>
      </c>
      <c r="C112" s="1">
        <v>1</v>
      </c>
      <c r="D112" s="1">
        <v>0</v>
      </c>
      <c r="E112" s="1">
        <v>1</v>
      </c>
      <c r="F112" s="1">
        <v>19</v>
      </c>
      <c r="G112" s="1" t="b">
        <v>0</v>
      </c>
      <c r="H112" s="1">
        <v>3</v>
      </c>
      <c r="I112" s="1">
        <v>1</v>
      </c>
      <c r="J112" s="1">
        <v>0.24</v>
      </c>
    </row>
    <row r="113" spans="1:10" ht="13.2" x14ac:dyDescent="0.25">
      <c r="A113" s="1">
        <v>112</v>
      </c>
      <c r="B113" s="2">
        <v>40548</v>
      </c>
      <c r="C113" s="1">
        <v>1</v>
      </c>
      <c r="D113" s="1">
        <v>0</v>
      </c>
      <c r="E113" s="1">
        <v>1</v>
      </c>
      <c r="F113" s="1">
        <v>20</v>
      </c>
      <c r="G113" s="1" t="b">
        <v>0</v>
      </c>
      <c r="H113" s="1">
        <v>3</v>
      </c>
      <c r="I113" s="1">
        <v>1</v>
      </c>
      <c r="J113" s="1">
        <v>0.22</v>
      </c>
    </row>
    <row r="114" spans="1:10" ht="13.2" x14ac:dyDescent="0.25">
      <c r="A114" s="1">
        <v>113</v>
      </c>
      <c r="B114" s="2">
        <v>40548</v>
      </c>
      <c r="C114" s="1">
        <v>1</v>
      </c>
      <c r="D114" s="1">
        <v>0</v>
      </c>
      <c r="E114" s="1">
        <v>1</v>
      </c>
      <c r="F114" s="1">
        <v>21</v>
      </c>
      <c r="G114" s="1" t="b">
        <v>0</v>
      </c>
      <c r="H114" s="1">
        <v>3</v>
      </c>
      <c r="I114" s="1">
        <v>1</v>
      </c>
      <c r="J114" s="1">
        <v>0.2</v>
      </c>
    </row>
    <row r="115" spans="1:10" ht="13.2" x14ac:dyDescent="0.25">
      <c r="A115" s="1">
        <v>114</v>
      </c>
      <c r="B115" s="2">
        <v>40548</v>
      </c>
      <c r="C115" s="1">
        <v>1</v>
      </c>
      <c r="D115" s="1">
        <v>0</v>
      </c>
      <c r="E115" s="1">
        <v>1</v>
      </c>
      <c r="F115" s="1">
        <v>22</v>
      </c>
      <c r="G115" s="1" t="b">
        <v>0</v>
      </c>
      <c r="H115" s="1">
        <v>3</v>
      </c>
      <c r="I115" s="1">
        <v>1</v>
      </c>
      <c r="J115" s="1">
        <v>0.18</v>
      </c>
    </row>
    <row r="116" spans="1:10" ht="13.2" x14ac:dyDescent="0.25">
      <c r="A116" s="1">
        <v>115</v>
      </c>
      <c r="B116" s="2">
        <v>40548</v>
      </c>
      <c r="C116" s="1">
        <v>1</v>
      </c>
      <c r="D116" s="1">
        <v>0</v>
      </c>
      <c r="E116" s="1">
        <v>1</v>
      </c>
      <c r="F116" s="1">
        <v>23</v>
      </c>
      <c r="G116" s="1" t="b">
        <v>0</v>
      </c>
      <c r="H116" s="1">
        <v>3</v>
      </c>
      <c r="I116" s="1">
        <v>1</v>
      </c>
      <c r="J116" s="1">
        <v>0.2</v>
      </c>
    </row>
    <row r="117" spans="1:10" ht="13.2" x14ac:dyDescent="0.25">
      <c r="A117" s="1">
        <v>116</v>
      </c>
      <c r="B117" s="2">
        <v>40549</v>
      </c>
      <c r="C117" s="1">
        <v>1</v>
      </c>
      <c r="D117" s="1">
        <v>0</v>
      </c>
      <c r="E117" s="1">
        <v>1</v>
      </c>
      <c r="F117" s="1">
        <v>0</v>
      </c>
      <c r="G117" s="1" t="b">
        <v>0</v>
      </c>
      <c r="H117" s="1">
        <v>4</v>
      </c>
      <c r="I117" s="1">
        <v>1</v>
      </c>
      <c r="J117" s="1">
        <v>0.18</v>
      </c>
    </row>
    <row r="118" spans="1:10" ht="13.2" x14ac:dyDescent="0.25">
      <c r="A118" s="1">
        <v>117</v>
      </c>
      <c r="B118" s="2">
        <v>40549</v>
      </c>
      <c r="C118" s="1">
        <v>1</v>
      </c>
      <c r="D118" s="1">
        <v>0</v>
      </c>
      <c r="E118" s="1">
        <v>1</v>
      </c>
      <c r="F118" s="1">
        <v>1</v>
      </c>
      <c r="G118" s="1" t="b">
        <v>0</v>
      </c>
      <c r="H118" s="1">
        <v>4</v>
      </c>
      <c r="I118" s="1">
        <v>1</v>
      </c>
      <c r="J118" s="1">
        <v>0.16</v>
      </c>
    </row>
    <row r="119" spans="1:10" ht="13.2" x14ac:dyDescent="0.25">
      <c r="A119" s="1">
        <v>118</v>
      </c>
      <c r="B119" s="2">
        <v>40549</v>
      </c>
      <c r="C119" s="1">
        <v>1</v>
      </c>
      <c r="D119" s="1">
        <v>0</v>
      </c>
      <c r="E119" s="1">
        <v>1</v>
      </c>
      <c r="F119" s="1">
        <v>2</v>
      </c>
      <c r="G119" s="1" t="b">
        <v>0</v>
      </c>
      <c r="H119" s="1">
        <v>4</v>
      </c>
      <c r="I119" s="1">
        <v>1</v>
      </c>
      <c r="J119" s="1">
        <v>0.16</v>
      </c>
    </row>
    <row r="120" spans="1:10" ht="13.2" x14ac:dyDescent="0.25">
      <c r="A120" s="1">
        <v>119</v>
      </c>
      <c r="B120" s="2">
        <v>40549</v>
      </c>
      <c r="C120" s="1">
        <v>1</v>
      </c>
      <c r="D120" s="1">
        <v>0</v>
      </c>
      <c r="E120" s="1">
        <v>1</v>
      </c>
      <c r="F120" s="1">
        <v>4</v>
      </c>
      <c r="G120" s="1" t="b">
        <v>0</v>
      </c>
      <c r="H120" s="1">
        <v>4</v>
      </c>
      <c r="I120" s="1">
        <v>2</v>
      </c>
      <c r="J120" s="1">
        <v>0.16</v>
      </c>
    </row>
    <row r="121" spans="1:10" ht="13.2" x14ac:dyDescent="0.25">
      <c r="A121" s="1">
        <v>120</v>
      </c>
      <c r="B121" s="2">
        <v>40549</v>
      </c>
      <c r="C121" s="1">
        <v>1</v>
      </c>
      <c r="D121" s="1">
        <v>0</v>
      </c>
      <c r="E121" s="1">
        <v>1</v>
      </c>
      <c r="F121" s="1">
        <v>5</v>
      </c>
      <c r="G121" s="1" t="b">
        <v>0</v>
      </c>
      <c r="H121" s="1">
        <v>4</v>
      </c>
      <c r="I121" s="1">
        <v>2</v>
      </c>
      <c r="J121" s="1">
        <v>0.14000000000000001</v>
      </c>
    </row>
    <row r="122" spans="1:10" ht="13.2" x14ac:dyDescent="0.25">
      <c r="A122" s="1">
        <v>121</v>
      </c>
      <c r="B122" s="2">
        <v>40549</v>
      </c>
      <c r="C122" s="1">
        <v>1</v>
      </c>
      <c r="D122" s="1">
        <v>0</v>
      </c>
      <c r="E122" s="1">
        <v>1</v>
      </c>
      <c r="F122" s="1">
        <v>6</v>
      </c>
      <c r="G122" s="1" t="b">
        <v>0</v>
      </c>
      <c r="H122" s="1">
        <v>4</v>
      </c>
      <c r="I122" s="1">
        <v>2</v>
      </c>
      <c r="J122" s="1">
        <v>0.14000000000000001</v>
      </c>
    </row>
    <row r="123" spans="1:10" ht="13.2" x14ac:dyDescent="0.25">
      <c r="A123" s="1">
        <v>122</v>
      </c>
      <c r="B123" s="2">
        <v>40549</v>
      </c>
      <c r="C123" s="1">
        <v>1</v>
      </c>
      <c r="D123" s="1">
        <v>0</v>
      </c>
      <c r="E123" s="1">
        <v>1</v>
      </c>
      <c r="F123" s="1">
        <v>7</v>
      </c>
      <c r="G123" s="1" t="b">
        <v>0</v>
      </c>
      <c r="H123" s="1">
        <v>4</v>
      </c>
      <c r="I123" s="1">
        <v>2</v>
      </c>
      <c r="J123" s="1">
        <v>0.16</v>
      </c>
    </row>
    <row r="124" spans="1:10" ht="13.2" x14ac:dyDescent="0.25">
      <c r="A124" s="1">
        <v>123</v>
      </c>
      <c r="B124" s="2">
        <v>40549</v>
      </c>
      <c r="C124" s="1">
        <v>1</v>
      </c>
      <c r="D124" s="1">
        <v>0</v>
      </c>
      <c r="E124" s="1">
        <v>1</v>
      </c>
      <c r="F124" s="1">
        <v>8</v>
      </c>
      <c r="G124" s="1" t="b">
        <v>0</v>
      </c>
      <c r="H124" s="1">
        <v>4</v>
      </c>
      <c r="I124" s="1">
        <v>1</v>
      </c>
      <c r="J124" s="1">
        <v>0.16</v>
      </c>
    </row>
    <row r="125" spans="1:10" ht="13.2" x14ac:dyDescent="0.25">
      <c r="A125" s="1">
        <v>124</v>
      </c>
      <c r="B125" s="2">
        <v>40549</v>
      </c>
      <c r="C125" s="1">
        <v>1</v>
      </c>
      <c r="D125" s="1">
        <v>0</v>
      </c>
      <c r="E125" s="1">
        <v>1</v>
      </c>
      <c r="F125" s="1">
        <v>9</v>
      </c>
      <c r="G125" s="1" t="b">
        <v>0</v>
      </c>
      <c r="H125" s="1">
        <v>4</v>
      </c>
      <c r="I125" s="1">
        <v>2</v>
      </c>
      <c r="J125" s="1">
        <v>0.18</v>
      </c>
    </row>
    <row r="126" spans="1:10" ht="13.2" x14ac:dyDescent="0.25">
      <c r="A126" s="1">
        <v>125</v>
      </c>
      <c r="B126" s="2">
        <v>40549</v>
      </c>
      <c r="C126" s="1">
        <v>1</v>
      </c>
      <c r="D126" s="1">
        <v>0</v>
      </c>
      <c r="E126" s="1">
        <v>1</v>
      </c>
      <c r="F126" s="1">
        <v>10</v>
      </c>
      <c r="G126" s="1" t="b">
        <v>0</v>
      </c>
      <c r="H126" s="1">
        <v>4</v>
      </c>
      <c r="I126" s="1">
        <v>1</v>
      </c>
      <c r="J126" s="1">
        <v>0.2</v>
      </c>
    </row>
    <row r="127" spans="1:10" ht="13.2" x14ac:dyDescent="0.25">
      <c r="A127" s="1">
        <v>126</v>
      </c>
      <c r="B127" s="2">
        <v>40549</v>
      </c>
      <c r="C127" s="1">
        <v>1</v>
      </c>
      <c r="D127" s="1">
        <v>0</v>
      </c>
      <c r="E127" s="1">
        <v>1</v>
      </c>
      <c r="F127" s="1">
        <v>11</v>
      </c>
      <c r="G127" s="1" t="b">
        <v>0</v>
      </c>
      <c r="H127" s="1">
        <v>4</v>
      </c>
      <c r="I127" s="1">
        <v>1</v>
      </c>
      <c r="J127" s="1">
        <v>0.22</v>
      </c>
    </row>
    <row r="128" spans="1:10" ht="13.2" x14ac:dyDescent="0.25">
      <c r="A128" s="1">
        <v>127</v>
      </c>
      <c r="B128" s="2">
        <v>40549</v>
      </c>
      <c r="C128" s="1">
        <v>1</v>
      </c>
      <c r="D128" s="1">
        <v>0</v>
      </c>
      <c r="E128" s="1">
        <v>1</v>
      </c>
      <c r="F128" s="1">
        <v>12</v>
      </c>
      <c r="G128" s="1" t="b">
        <v>0</v>
      </c>
      <c r="H128" s="1">
        <v>4</v>
      </c>
      <c r="I128" s="1">
        <v>1</v>
      </c>
      <c r="J128" s="1">
        <v>0.26</v>
      </c>
    </row>
    <row r="129" spans="1:10" ht="13.2" x14ac:dyDescent="0.25">
      <c r="A129" s="1">
        <v>128</v>
      </c>
      <c r="B129" s="2">
        <v>40549</v>
      </c>
      <c r="C129" s="1">
        <v>1</v>
      </c>
      <c r="D129" s="1">
        <v>0</v>
      </c>
      <c r="E129" s="1">
        <v>1</v>
      </c>
      <c r="F129" s="1">
        <v>13</v>
      </c>
      <c r="G129" s="1" t="b">
        <v>0</v>
      </c>
      <c r="H129" s="1">
        <v>4</v>
      </c>
      <c r="I129" s="1">
        <v>1</v>
      </c>
      <c r="J129" s="1">
        <v>0.26</v>
      </c>
    </row>
    <row r="130" spans="1:10" ht="13.2" x14ac:dyDescent="0.25">
      <c r="A130" s="1">
        <v>129</v>
      </c>
      <c r="B130" s="2">
        <v>40549</v>
      </c>
      <c r="C130" s="1">
        <v>1</v>
      </c>
      <c r="D130" s="1">
        <v>0</v>
      </c>
      <c r="E130" s="1">
        <v>1</v>
      </c>
      <c r="F130" s="1">
        <v>14</v>
      </c>
      <c r="G130" s="1" t="b">
        <v>0</v>
      </c>
      <c r="H130" s="1">
        <v>4</v>
      </c>
      <c r="I130" s="1">
        <v>1</v>
      </c>
      <c r="J130" s="1">
        <v>0.28000000000000003</v>
      </c>
    </row>
    <row r="131" spans="1:10" ht="13.2" x14ac:dyDescent="0.25">
      <c r="A131" s="1">
        <v>130</v>
      </c>
      <c r="B131" s="2">
        <v>40549</v>
      </c>
      <c r="C131" s="1">
        <v>1</v>
      </c>
      <c r="D131" s="1">
        <v>0</v>
      </c>
      <c r="E131" s="1">
        <v>1</v>
      </c>
      <c r="F131" s="1">
        <v>15</v>
      </c>
      <c r="G131" s="1" t="b">
        <v>0</v>
      </c>
      <c r="H131" s="1">
        <v>4</v>
      </c>
      <c r="I131" s="1">
        <v>1</v>
      </c>
      <c r="J131" s="1">
        <v>0.28000000000000003</v>
      </c>
    </row>
    <row r="132" spans="1:10" ht="13.2" x14ac:dyDescent="0.25">
      <c r="A132" s="1">
        <v>131</v>
      </c>
      <c r="B132" s="2">
        <v>40549</v>
      </c>
      <c r="C132" s="1">
        <v>1</v>
      </c>
      <c r="D132" s="1">
        <v>0</v>
      </c>
      <c r="E132" s="1">
        <v>1</v>
      </c>
      <c r="F132" s="1">
        <v>16</v>
      </c>
      <c r="G132" s="1" t="b">
        <v>0</v>
      </c>
      <c r="H132" s="1">
        <v>4</v>
      </c>
      <c r="I132" s="1">
        <v>1</v>
      </c>
      <c r="J132" s="1">
        <v>0.26</v>
      </c>
    </row>
    <row r="133" spans="1:10" ht="13.2" x14ac:dyDescent="0.25">
      <c r="A133" s="1">
        <v>132</v>
      </c>
      <c r="B133" s="2">
        <v>40549</v>
      </c>
      <c r="C133" s="1">
        <v>1</v>
      </c>
      <c r="D133" s="1">
        <v>0</v>
      </c>
      <c r="E133" s="1">
        <v>1</v>
      </c>
      <c r="F133" s="1">
        <v>17</v>
      </c>
      <c r="G133" s="1" t="b">
        <v>0</v>
      </c>
      <c r="H133" s="1">
        <v>4</v>
      </c>
      <c r="I133" s="1">
        <v>1</v>
      </c>
      <c r="J133" s="1">
        <v>0.22</v>
      </c>
    </row>
    <row r="134" spans="1:10" ht="13.2" x14ac:dyDescent="0.25">
      <c r="A134" s="1">
        <v>133</v>
      </c>
      <c r="B134" s="2">
        <v>40549</v>
      </c>
      <c r="C134" s="1">
        <v>1</v>
      </c>
      <c r="D134" s="1">
        <v>0</v>
      </c>
      <c r="E134" s="1">
        <v>1</v>
      </c>
      <c r="F134" s="1">
        <v>18</v>
      </c>
      <c r="G134" s="1" t="b">
        <v>0</v>
      </c>
      <c r="H134" s="1">
        <v>4</v>
      </c>
      <c r="I134" s="1">
        <v>1</v>
      </c>
      <c r="J134" s="1">
        <v>0.22</v>
      </c>
    </row>
    <row r="135" spans="1:10" ht="13.2" x14ac:dyDescent="0.25">
      <c r="A135" s="1">
        <v>134</v>
      </c>
      <c r="B135" s="2">
        <v>40549</v>
      </c>
      <c r="C135" s="1">
        <v>1</v>
      </c>
      <c r="D135" s="1">
        <v>0</v>
      </c>
      <c r="E135" s="1">
        <v>1</v>
      </c>
      <c r="F135" s="1">
        <v>19</v>
      </c>
      <c r="G135" s="1" t="b">
        <v>0</v>
      </c>
      <c r="H135" s="1">
        <v>4</v>
      </c>
      <c r="I135" s="1">
        <v>1</v>
      </c>
      <c r="J135" s="1">
        <v>0.22</v>
      </c>
    </row>
    <row r="136" spans="1:10" ht="13.2" x14ac:dyDescent="0.25">
      <c r="A136" s="1">
        <v>135</v>
      </c>
      <c r="B136" s="2">
        <v>40549</v>
      </c>
      <c r="C136" s="1">
        <v>1</v>
      </c>
      <c r="D136" s="1">
        <v>0</v>
      </c>
      <c r="E136" s="1">
        <v>1</v>
      </c>
      <c r="F136" s="1">
        <v>20</v>
      </c>
      <c r="G136" s="1" t="b">
        <v>0</v>
      </c>
      <c r="H136" s="1">
        <v>4</v>
      </c>
      <c r="I136" s="1">
        <v>1</v>
      </c>
      <c r="J136" s="1">
        <v>0.2</v>
      </c>
    </row>
    <row r="137" spans="1:10" ht="13.2" x14ac:dyDescent="0.25">
      <c r="A137" s="1">
        <v>136</v>
      </c>
      <c r="B137" s="2">
        <v>40549</v>
      </c>
      <c r="C137" s="1">
        <v>1</v>
      </c>
      <c r="D137" s="1">
        <v>0</v>
      </c>
      <c r="E137" s="1">
        <v>1</v>
      </c>
      <c r="F137" s="1">
        <v>21</v>
      </c>
      <c r="G137" s="1" t="b">
        <v>0</v>
      </c>
      <c r="H137" s="1">
        <v>4</v>
      </c>
      <c r="I137" s="1">
        <v>2</v>
      </c>
      <c r="J137" s="1">
        <v>0.22</v>
      </c>
    </row>
    <row r="138" spans="1:10" ht="13.2" x14ac:dyDescent="0.25">
      <c r="A138" s="1">
        <v>137</v>
      </c>
      <c r="B138" s="2">
        <v>40549</v>
      </c>
      <c r="C138" s="1">
        <v>1</v>
      </c>
      <c r="D138" s="1">
        <v>0</v>
      </c>
      <c r="E138" s="1">
        <v>1</v>
      </c>
      <c r="F138" s="1">
        <v>22</v>
      </c>
      <c r="G138" s="1" t="b">
        <v>0</v>
      </c>
      <c r="H138" s="1">
        <v>4</v>
      </c>
      <c r="I138" s="1">
        <v>2</v>
      </c>
      <c r="J138" s="1">
        <v>0.22</v>
      </c>
    </row>
    <row r="139" spans="1:10" ht="13.2" x14ac:dyDescent="0.25">
      <c r="A139" s="1">
        <v>138</v>
      </c>
      <c r="B139" s="2">
        <v>40549</v>
      </c>
      <c r="C139" s="1">
        <v>1</v>
      </c>
      <c r="D139" s="1">
        <v>0</v>
      </c>
      <c r="E139" s="1">
        <v>1</v>
      </c>
      <c r="F139" s="1">
        <v>23</v>
      </c>
      <c r="G139" s="1" t="b">
        <v>0</v>
      </c>
      <c r="H139" s="1">
        <v>4</v>
      </c>
      <c r="I139" s="1">
        <v>2</v>
      </c>
      <c r="J139" s="1">
        <v>0.2</v>
      </c>
    </row>
    <row r="140" spans="1:10" ht="13.2" x14ac:dyDescent="0.25">
      <c r="A140" s="1">
        <v>139</v>
      </c>
      <c r="B140" s="2">
        <v>40550</v>
      </c>
      <c r="C140" s="1">
        <v>1</v>
      </c>
      <c r="D140" s="1">
        <v>0</v>
      </c>
      <c r="E140" s="1">
        <v>1</v>
      </c>
      <c r="F140" s="1">
        <v>0</v>
      </c>
      <c r="G140" s="1" t="b">
        <v>0</v>
      </c>
      <c r="H140" s="1">
        <v>5</v>
      </c>
      <c r="I140" s="1">
        <v>2</v>
      </c>
      <c r="J140" s="1">
        <v>0.2</v>
      </c>
    </row>
    <row r="141" spans="1:10" ht="13.2" x14ac:dyDescent="0.25">
      <c r="A141" s="1">
        <v>140</v>
      </c>
      <c r="B141" s="2">
        <v>40550</v>
      </c>
      <c r="C141" s="1">
        <v>1</v>
      </c>
      <c r="D141" s="1">
        <v>0</v>
      </c>
      <c r="E141" s="1">
        <v>1</v>
      </c>
      <c r="F141" s="1">
        <v>1</v>
      </c>
      <c r="G141" s="1" t="b">
        <v>0</v>
      </c>
      <c r="H141" s="1">
        <v>5</v>
      </c>
      <c r="I141" s="1">
        <v>2</v>
      </c>
      <c r="J141" s="1">
        <v>0.2</v>
      </c>
    </row>
    <row r="142" spans="1:10" ht="13.2" x14ac:dyDescent="0.25">
      <c r="A142" s="1">
        <v>141</v>
      </c>
      <c r="B142" s="2">
        <v>40550</v>
      </c>
      <c r="C142" s="1">
        <v>1</v>
      </c>
      <c r="D142" s="1">
        <v>0</v>
      </c>
      <c r="E142" s="1">
        <v>1</v>
      </c>
      <c r="F142" s="1">
        <v>2</v>
      </c>
      <c r="G142" s="1" t="b">
        <v>0</v>
      </c>
      <c r="H142" s="1">
        <v>5</v>
      </c>
      <c r="I142" s="1">
        <v>2</v>
      </c>
      <c r="J142" s="1">
        <v>0.2</v>
      </c>
    </row>
    <row r="143" spans="1:10" ht="13.2" x14ac:dyDescent="0.25">
      <c r="A143" s="1">
        <v>142</v>
      </c>
      <c r="B143" s="2">
        <v>40550</v>
      </c>
      <c r="C143" s="1">
        <v>1</v>
      </c>
      <c r="D143" s="1">
        <v>0</v>
      </c>
      <c r="E143" s="1">
        <v>1</v>
      </c>
      <c r="F143" s="1">
        <v>4</v>
      </c>
      <c r="G143" s="1" t="b">
        <v>0</v>
      </c>
      <c r="H143" s="1">
        <v>5</v>
      </c>
      <c r="I143" s="1">
        <v>2</v>
      </c>
      <c r="J143" s="1">
        <v>0.2</v>
      </c>
    </row>
    <row r="144" spans="1:10" ht="13.2" x14ac:dyDescent="0.25">
      <c r="A144" s="1">
        <v>143</v>
      </c>
      <c r="B144" s="2">
        <v>40550</v>
      </c>
      <c r="C144" s="1">
        <v>1</v>
      </c>
      <c r="D144" s="1">
        <v>0</v>
      </c>
      <c r="E144" s="1">
        <v>1</v>
      </c>
      <c r="F144" s="1">
        <v>5</v>
      </c>
      <c r="G144" s="1" t="b">
        <v>0</v>
      </c>
      <c r="H144" s="1">
        <v>5</v>
      </c>
      <c r="I144" s="1">
        <v>3</v>
      </c>
      <c r="J144" s="1">
        <v>0.22</v>
      </c>
    </row>
    <row r="145" spans="1:10" ht="13.2" x14ac:dyDescent="0.25">
      <c r="A145" s="1">
        <v>144</v>
      </c>
      <c r="B145" s="2">
        <v>40550</v>
      </c>
      <c r="C145" s="1">
        <v>1</v>
      </c>
      <c r="D145" s="1">
        <v>0</v>
      </c>
      <c r="E145" s="1">
        <v>1</v>
      </c>
      <c r="F145" s="1">
        <v>6</v>
      </c>
      <c r="G145" s="1" t="b">
        <v>0</v>
      </c>
      <c r="H145" s="1">
        <v>5</v>
      </c>
      <c r="I145" s="1">
        <v>2</v>
      </c>
      <c r="J145" s="1">
        <v>0.2</v>
      </c>
    </row>
    <row r="146" spans="1:10" ht="13.2" x14ac:dyDescent="0.25">
      <c r="A146" s="1">
        <v>145</v>
      </c>
      <c r="B146" s="2">
        <v>40550</v>
      </c>
      <c r="C146" s="1">
        <v>1</v>
      </c>
      <c r="D146" s="1">
        <v>0</v>
      </c>
      <c r="E146" s="1">
        <v>1</v>
      </c>
      <c r="F146" s="1">
        <v>7</v>
      </c>
      <c r="G146" s="1" t="b">
        <v>0</v>
      </c>
      <c r="H146" s="1">
        <v>5</v>
      </c>
      <c r="I146" s="1">
        <v>1</v>
      </c>
      <c r="J146" s="1">
        <v>0.2</v>
      </c>
    </row>
    <row r="147" spans="1:10" ht="13.2" x14ac:dyDescent="0.25">
      <c r="A147" s="1">
        <v>146</v>
      </c>
      <c r="B147" s="2">
        <v>40550</v>
      </c>
      <c r="C147" s="1">
        <v>1</v>
      </c>
      <c r="D147" s="1">
        <v>0</v>
      </c>
      <c r="E147" s="1">
        <v>1</v>
      </c>
      <c r="F147" s="1">
        <v>8</v>
      </c>
      <c r="G147" s="1" t="b">
        <v>0</v>
      </c>
      <c r="H147" s="1">
        <v>5</v>
      </c>
      <c r="I147" s="1">
        <v>1</v>
      </c>
      <c r="J147" s="1">
        <v>0.2</v>
      </c>
    </row>
    <row r="148" spans="1:10" ht="13.2" x14ac:dyDescent="0.25">
      <c r="A148" s="1">
        <v>147</v>
      </c>
      <c r="B148" s="2">
        <v>40550</v>
      </c>
      <c r="C148" s="1">
        <v>1</v>
      </c>
      <c r="D148" s="1">
        <v>0</v>
      </c>
      <c r="E148" s="1">
        <v>1</v>
      </c>
      <c r="F148" s="1">
        <v>9</v>
      </c>
      <c r="G148" s="1" t="b">
        <v>0</v>
      </c>
      <c r="H148" s="1">
        <v>5</v>
      </c>
      <c r="I148" s="1">
        <v>1</v>
      </c>
      <c r="J148" s="1">
        <v>0.2</v>
      </c>
    </row>
    <row r="149" spans="1:10" ht="13.2" x14ac:dyDescent="0.25">
      <c r="A149" s="1">
        <v>148</v>
      </c>
      <c r="B149" s="2">
        <v>40550</v>
      </c>
      <c r="C149" s="1">
        <v>1</v>
      </c>
      <c r="D149" s="1">
        <v>0</v>
      </c>
      <c r="E149" s="1">
        <v>1</v>
      </c>
      <c r="F149" s="1">
        <v>10</v>
      </c>
      <c r="G149" s="1" t="b">
        <v>0</v>
      </c>
      <c r="H149" s="1">
        <v>5</v>
      </c>
      <c r="I149" s="1">
        <v>1</v>
      </c>
      <c r="J149" s="1">
        <v>0.22</v>
      </c>
    </row>
    <row r="150" spans="1:10" ht="13.2" x14ac:dyDescent="0.25">
      <c r="A150" s="1">
        <v>149</v>
      </c>
      <c r="B150" s="2">
        <v>40550</v>
      </c>
      <c r="C150" s="1">
        <v>1</v>
      </c>
      <c r="D150" s="1">
        <v>0</v>
      </c>
      <c r="E150" s="1">
        <v>1</v>
      </c>
      <c r="F150" s="1">
        <v>11</v>
      </c>
      <c r="G150" s="1" t="b">
        <v>0</v>
      </c>
      <c r="H150" s="1">
        <v>5</v>
      </c>
      <c r="I150" s="1">
        <v>2</v>
      </c>
      <c r="J150" s="1">
        <v>0.2</v>
      </c>
    </row>
    <row r="151" spans="1:10" ht="13.2" x14ac:dyDescent="0.25">
      <c r="A151" s="1">
        <v>150</v>
      </c>
      <c r="B151" s="2">
        <v>40550</v>
      </c>
      <c r="C151" s="1">
        <v>1</v>
      </c>
      <c r="D151" s="1">
        <v>0</v>
      </c>
      <c r="E151" s="1">
        <v>1</v>
      </c>
      <c r="F151" s="1">
        <v>12</v>
      </c>
      <c r="G151" s="1" t="b">
        <v>0</v>
      </c>
      <c r="H151" s="1">
        <v>5</v>
      </c>
      <c r="I151" s="1">
        <v>2</v>
      </c>
      <c r="J151" s="1">
        <v>0.2</v>
      </c>
    </row>
    <row r="152" spans="1:10" ht="13.2" x14ac:dyDescent="0.25">
      <c r="A152" s="1">
        <v>151</v>
      </c>
      <c r="B152" s="2">
        <v>40550</v>
      </c>
      <c r="C152" s="1">
        <v>1</v>
      </c>
      <c r="D152" s="1">
        <v>0</v>
      </c>
      <c r="E152" s="1">
        <v>1</v>
      </c>
      <c r="F152" s="1">
        <v>13</v>
      </c>
      <c r="G152" s="1" t="b">
        <v>0</v>
      </c>
      <c r="H152" s="1">
        <v>5</v>
      </c>
      <c r="I152" s="1">
        <v>2</v>
      </c>
      <c r="J152" s="1">
        <v>0.2</v>
      </c>
    </row>
    <row r="153" spans="1:10" ht="13.2" x14ac:dyDescent="0.25">
      <c r="A153" s="1">
        <v>152</v>
      </c>
      <c r="B153" s="2">
        <v>40550</v>
      </c>
      <c r="C153" s="1">
        <v>1</v>
      </c>
      <c r="D153" s="1">
        <v>0</v>
      </c>
      <c r="E153" s="1">
        <v>1</v>
      </c>
      <c r="F153" s="1">
        <v>14</v>
      </c>
      <c r="G153" s="1" t="b">
        <v>0</v>
      </c>
      <c r="H153" s="1">
        <v>5</v>
      </c>
      <c r="I153" s="1">
        <v>2</v>
      </c>
      <c r="J153" s="1">
        <v>0.2</v>
      </c>
    </row>
    <row r="154" spans="1:10" ht="13.2" x14ac:dyDescent="0.25">
      <c r="A154" s="1">
        <v>153</v>
      </c>
      <c r="B154" s="2">
        <v>40550</v>
      </c>
      <c r="C154" s="1">
        <v>1</v>
      </c>
      <c r="D154" s="1">
        <v>0</v>
      </c>
      <c r="E154" s="1">
        <v>1</v>
      </c>
      <c r="F154" s="1">
        <v>15</v>
      </c>
      <c r="G154" s="1" t="b">
        <v>0</v>
      </c>
      <c r="H154" s="1">
        <v>5</v>
      </c>
      <c r="I154" s="1">
        <v>2</v>
      </c>
      <c r="J154" s="1">
        <v>0.2</v>
      </c>
    </row>
    <row r="155" spans="1:10" ht="13.2" x14ac:dyDescent="0.25">
      <c r="A155" s="1">
        <v>154</v>
      </c>
      <c r="B155" s="2">
        <v>40550</v>
      </c>
      <c r="C155" s="1">
        <v>1</v>
      </c>
      <c r="D155" s="1">
        <v>0</v>
      </c>
      <c r="E155" s="1">
        <v>1</v>
      </c>
      <c r="F155" s="1">
        <v>16</v>
      </c>
      <c r="G155" s="1" t="b">
        <v>0</v>
      </c>
      <c r="H155" s="1">
        <v>5</v>
      </c>
      <c r="I155" s="1">
        <v>2</v>
      </c>
      <c r="J155" s="1">
        <v>0.2</v>
      </c>
    </row>
    <row r="156" spans="1:10" ht="13.2" x14ac:dyDescent="0.25">
      <c r="A156" s="1">
        <v>155</v>
      </c>
      <c r="B156" s="2">
        <v>40550</v>
      </c>
      <c r="C156" s="1">
        <v>1</v>
      </c>
      <c r="D156" s="1">
        <v>0</v>
      </c>
      <c r="E156" s="1">
        <v>1</v>
      </c>
      <c r="F156" s="1">
        <v>17</v>
      </c>
      <c r="G156" s="1" t="b">
        <v>0</v>
      </c>
      <c r="H156" s="1">
        <v>5</v>
      </c>
      <c r="I156" s="1">
        <v>2</v>
      </c>
      <c r="J156" s="1">
        <v>0.2</v>
      </c>
    </row>
    <row r="157" spans="1:10" ht="13.2" x14ac:dyDescent="0.25">
      <c r="A157" s="1">
        <v>156</v>
      </c>
      <c r="B157" s="2">
        <v>40550</v>
      </c>
      <c r="C157" s="1">
        <v>1</v>
      </c>
      <c r="D157" s="1">
        <v>0</v>
      </c>
      <c r="E157" s="1">
        <v>1</v>
      </c>
      <c r="F157" s="1">
        <v>18</v>
      </c>
      <c r="G157" s="1" t="b">
        <v>0</v>
      </c>
      <c r="H157" s="1">
        <v>5</v>
      </c>
      <c r="I157" s="1">
        <v>1</v>
      </c>
      <c r="J157" s="1">
        <v>0.2</v>
      </c>
    </row>
    <row r="158" spans="1:10" ht="13.2" x14ac:dyDescent="0.25">
      <c r="A158" s="1">
        <v>157</v>
      </c>
      <c r="B158" s="2">
        <v>40550</v>
      </c>
      <c r="C158" s="1">
        <v>1</v>
      </c>
      <c r="D158" s="1">
        <v>0</v>
      </c>
      <c r="E158" s="1">
        <v>1</v>
      </c>
      <c r="F158" s="1">
        <v>19</v>
      </c>
      <c r="G158" s="1" t="b">
        <v>0</v>
      </c>
      <c r="H158" s="1">
        <v>5</v>
      </c>
      <c r="I158" s="1">
        <v>1</v>
      </c>
      <c r="J158" s="1">
        <v>0.16</v>
      </c>
    </row>
    <row r="159" spans="1:10" ht="13.2" x14ac:dyDescent="0.25">
      <c r="A159" s="1">
        <v>158</v>
      </c>
      <c r="B159" s="2">
        <v>40550</v>
      </c>
      <c r="C159" s="1">
        <v>1</v>
      </c>
      <c r="D159" s="1">
        <v>0</v>
      </c>
      <c r="E159" s="1">
        <v>1</v>
      </c>
      <c r="F159" s="1">
        <v>20</v>
      </c>
      <c r="G159" s="1" t="b">
        <v>0</v>
      </c>
      <c r="H159" s="1">
        <v>5</v>
      </c>
      <c r="I159" s="1">
        <v>1</v>
      </c>
      <c r="J159" s="1">
        <v>0.18</v>
      </c>
    </row>
    <row r="160" spans="1:10" ht="13.2" x14ac:dyDescent="0.25">
      <c r="A160" s="1">
        <v>159</v>
      </c>
      <c r="B160" s="2">
        <v>40550</v>
      </c>
      <c r="C160" s="1">
        <v>1</v>
      </c>
      <c r="D160" s="1">
        <v>0</v>
      </c>
      <c r="E160" s="1">
        <v>1</v>
      </c>
      <c r="F160" s="1">
        <v>21</v>
      </c>
      <c r="G160" s="1" t="b">
        <v>0</v>
      </c>
      <c r="H160" s="1">
        <v>5</v>
      </c>
      <c r="I160" s="1">
        <v>1</v>
      </c>
      <c r="J160" s="1">
        <v>0.18</v>
      </c>
    </row>
    <row r="161" spans="1:10" ht="13.2" x14ac:dyDescent="0.25">
      <c r="A161" s="1">
        <v>160</v>
      </c>
      <c r="B161" s="2">
        <v>40550</v>
      </c>
      <c r="C161" s="1">
        <v>1</v>
      </c>
      <c r="D161" s="1">
        <v>0</v>
      </c>
      <c r="E161" s="1">
        <v>1</v>
      </c>
      <c r="F161" s="1">
        <v>22</v>
      </c>
      <c r="G161" s="1" t="b">
        <v>0</v>
      </c>
      <c r="H161" s="1">
        <v>5</v>
      </c>
      <c r="I161" s="1">
        <v>2</v>
      </c>
      <c r="J161" s="1">
        <v>0.18</v>
      </c>
    </row>
    <row r="162" spans="1:10" ht="13.2" x14ac:dyDescent="0.25">
      <c r="A162" s="1">
        <v>161</v>
      </c>
      <c r="B162" s="2">
        <v>40550</v>
      </c>
      <c r="C162" s="1">
        <v>1</v>
      </c>
      <c r="D162" s="1">
        <v>0</v>
      </c>
      <c r="E162" s="1">
        <v>1</v>
      </c>
      <c r="F162" s="1">
        <v>23</v>
      </c>
      <c r="G162" s="1" t="b">
        <v>0</v>
      </c>
      <c r="H162" s="1">
        <v>5</v>
      </c>
      <c r="I162" s="1">
        <v>2</v>
      </c>
      <c r="J162" s="1">
        <v>0.18</v>
      </c>
    </row>
    <row r="163" spans="1:10" ht="13.2" x14ac:dyDescent="0.25">
      <c r="A163" s="1">
        <v>162</v>
      </c>
      <c r="B163" s="2">
        <v>40551</v>
      </c>
      <c r="C163" s="1">
        <v>1</v>
      </c>
      <c r="D163" s="1">
        <v>0</v>
      </c>
      <c r="E163" s="1">
        <v>1</v>
      </c>
      <c r="F163" s="1">
        <v>0</v>
      </c>
      <c r="G163" s="1" t="b">
        <v>0</v>
      </c>
      <c r="H163" s="1">
        <v>6</v>
      </c>
      <c r="I163" s="1">
        <v>2</v>
      </c>
      <c r="J163" s="1">
        <v>0.18</v>
      </c>
    </row>
    <row r="164" spans="1:10" ht="13.2" x14ac:dyDescent="0.25">
      <c r="A164" s="1">
        <v>163</v>
      </c>
      <c r="B164" s="2">
        <v>40551</v>
      </c>
      <c r="C164" s="1">
        <v>1</v>
      </c>
      <c r="D164" s="1">
        <v>0</v>
      </c>
      <c r="E164" s="1">
        <v>1</v>
      </c>
      <c r="F164" s="1">
        <v>1</v>
      </c>
      <c r="G164" s="1" t="b">
        <v>0</v>
      </c>
      <c r="H164" s="1">
        <v>6</v>
      </c>
      <c r="I164" s="1">
        <v>2</v>
      </c>
      <c r="J164" s="1">
        <v>0.18</v>
      </c>
    </row>
    <row r="165" spans="1:10" ht="13.2" x14ac:dyDescent="0.25">
      <c r="A165" s="1">
        <v>164</v>
      </c>
      <c r="B165" s="2">
        <v>40551</v>
      </c>
      <c r="C165" s="1">
        <v>1</v>
      </c>
      <c r="D165" s="1">
        <v>0</v>
      </c>
      <c r="E165" s="1">
        <v>1</v>
      </c>
      <c r="F165" s="1">
        <v>2</v>
      </c>
      <c r="G165" s="1" t="b">
        <v>0</v>
      </c>
      <c r="H165" s="1">
        <v>6</v>
      </c>
      <c r="I165" s="1">
        <v>2</v>
      </c>
      <c r="J165" s="1">
        <v>0.18</v>
      </c>
    </row>
    <row r="166" spans="1:10" ht="13.2" x14ac:dyDescent="0.25">
      <c r="A166" s="1">
        <v>165</v>
      </c>
      <c r="B166" s="2">
        <v>40551</v>
      </c>
      <c r="C166" s="1">
        <v>1</v>
      </c>
      <c r="D166" s="1">
        <v>0</v>
      </c>
      <c r="E166" s="1">
        <v>1</v>
      </c>
      <c r="F166" s="1">
        <v>3</v>
      </c>
      <c r="G166" s="1" t="b">
        <v>0</v>
      </c>
      <c r="H166" s="1">
        <v>6</v>
      </c>
      <c r="I166" s="1">
        <v>3</v>
      </c>
      <c r="J166" s="1">
        <v>0.18</v>
      </c>
    </row>
    <row r="167" spans="1:10" ht="13.2" x14ac:dyDescent="0.25">
      <c r="A167" s="1">
        <v>166</v>
      </c>
      <c r="B167" s="2">
        <v>40551</v>
      </c>
      <c r="C167" s="1">
        <v>1</v>
      </c>
      <c r="D167" s="1">
        <v>0</v>
      </c>
      <c r="E167" s="1">
        <v>1</v>
      </c>
      <c r="F167" s="1">
        <v>4</v>
      </c>
      <c r="G167" s="1" t="b">
        <v>0</v>
      </c>
      <c r="H167" s="1">
        <v>6</v>
      </c>
      <c r="I167" s="1">
        <v>3</v>
      </c>
      <c r="J167" s="1">
        <v>0.18</v>
      </c>
    </row>
    <row r="168" spans="1:10" ht="13.2" x14ac:dyDescent="0.25">
      <c r="A168" s="1">
        <v>167</v>
      </c>
      <c r="B168" s="2">
        <v>40551</v>
      </c>
      <c r="C168" s="1">
        <v>1</v>
      </c>
      <c r="D168" s="1">
        <v>0</v>
      </c>
      <c r="E168" s="1">
        <v>1</v>
      </c>
      <c r="F168" s="1">
        <v>5</v>
      </c>
      <c r="G168" s="1" t="b">
        <v>0</v>
      </c>
      <c r="H168" s="1">
        <v>6</v>
      </c>
      <c r="I168" s="1">
        <v>2</v>
      </c>
      <c r="J168" s="1">
        <v>0.16</v>
      </c>
    </row>
    <row r="169" spans="1:10" ht="13.2" x14ac:dyDescent="0.25">
      <c r="A169" s="1">
        <v>168</v>
      </c>
      <c r="B169" s="2">
        <v>40551</v>
      </c>
      <c r="C169" s="1">
        <v>1</v>
      </c>
      <c r="D169" s="1">
        <v>0</v>
      </c>
      <c r="E169" s="1">
        <v>1</v>
      </c>
      <c r="F169" s="1">
        <v>6</v>
      </c>
      <c r="G169" s="1" t="b">
        <v>0</v>
      </c>
      <c r="H169" s="1">
        <v>6</v>
      </c>
      <c r="I169" s="1">
        <v>2</v>
      </c>
      <c r="J169" s="1">
        <v>0.16</v>
      </c>
    </row>
    <row r="170" spans="1:10" ht="13.2" x14ac:dyDescent="0.25">
      <c r="A170" s="1">
        <v>169</v>
      </c>
      <c r="B170" s="2">
        <v>40551</v>
      </c>
      <c r="C170" s="1">
        <v>1</v>
      </c>
      <c r="D170" s="1">
        <v>0</v>
      </c>
      <c r="E170" s="1">
        <v>1</v>
      </c>
      <c r="F170" s="1">
        <v>7</v>
      </c>
      <c r="G170" s="1" t="b">
        <v>0</v>
      </c>
      <c r="H170" s="1">
        <v>6</v>
      </c>
      <c r="I170" s="1">
        <v>2</v>
      </c>
      <c r="J170" s="1">
        <v>0.16</v>
      </c>
    </row>
    <row r="171" spans="1:10" ht="13.2" x14ac:dyDescent="0.25">
      <c r="A171" s="1">
        <v>170</v>
      </c>
      <c r="B171" s="2">
        <v>40551</v>
      </c>
      <c r="C171" s="1">
        <v>1</v>
      </c>
      <c r="D171" s="1">
        <v>0</v>
      </c>
      <c r="E171" s="1">
        <v>1</v>
      </c>
      <c r="F171" s="1">
        <v>8</v>
      </c>
      <c r="G171" s="1" t="b">
        <v>0</v>
      </c>
      <c r="H171" s="1">
        <v>6</v>
      </c>
      <c r="I171" s="1">
        <v>3</v>
      </c>
      <c r="J171" s="1">
        <v>0.16</v>
      </c>
    </row>
    <row r="172" spans="1:10" ht="13.2" x14ac:dyDescent="0.25">
      <c r="A172" s="1">
        <v>171</v>
      </c>
      <c r="B172" s="2">
        <v>40551</v>
      </c>
      <c r="C172" s="1">
        <v>1</v>
      </c>
      <c r="D172" s="1">
        <v>0</v>
      </c>
      <c r="E172" s="1">
        <v>1</v>
      </c>
      <c r="F172" s="1">
        <v>9</v>
      </c>
      <c r="G172" s="1" t="b">
        <v>0</v>
      </c>
      <c r="H172" s="1">
        <v>6</v>
      </c>
      <c r="I172" s="1">
        <v>3</v>
      </c>
      <c r="J172" s="1">
        <v>0.16</v>
      </c>
    </row>
    <row r="173" spans="1:10" ht="13.2" x14ac:dyDescent="0.25">
      <c r="A173" s="1">
        <v>172</v>
      </c>
      <c r="B173" s="2">
        <v>40551</v>
      </c>
      <c r="C173" s="1">
        <v>1</v>
      </c>
      <c r="D173" s="1">
        <v>0</v>
      </c>
      <c r="E173" s="1">
        <v>1</v>
      </c>
      <c r="F173" s="1">
        <v>10</v>
      </c>
      <c r="G173" s="1" t="b">
        <v>0</v>
      </c>
      <c r="H173" s="1">
        <v>6</v>
      </c>
      <c r="I173" s="1">
        <v>2</v>
      </c>
      <c r="J173" s="1">
        <v>0.18</v>
      </c>
    </row>
    <row r="174" spans="1:10" ht="13.2" x14ac:dyDescent="0.25">
      <c r="A174" s="1">
        <v>173</v>
      </c>
      <c r="B174" s="2">
        <v>40551</v>
      </c>
      <c r="C174" s="1">
        <v>1</v>
      </c>
      <c r="D174" s="1">
        <v>0</v>
      </c>
      <c r="E174" s="1">
        <v>1</v>
      </c>
      <c r="F174" s="1">
        <v>11</v>
      </c>
      <c r="G174" s="1" t="b">
        <v>0</v>
      </c>
      <c r="H174" s="1">
        <v>6</v>
      </c>
      <c r="I174" s="1">
        <v>2</v>
      </c>
      <c r="J174" s="1">
        <v>0.2</v>
      </c>
    </row>
    <row r="175" spans="1:10" ht="13.2" x14ac:dyDescent="0.25">
      <c r="A175" s="1">
        <v>174</v>
      </c>
      <c r="B175" s="2">
        <v>40551</v>
      </c>
      <c r="C175" s="1">
        <v>1</v>
      </c>
      <c r="D175" s="1">
        <v>0</v>
      </c>
      <c r="E175" s="1">
        <v>1</v>
      </c>
      <c r="F175" s="1">
        <v>12</v>
      </c>
      <c r="G175" s="1" t="b">
        <v>0</v>
      </c>
      <c r="H175" s="1">
        <v>6</v>
      </c>
      <c r="I175" s="1">
        <v>2</v>
      </c>
      <c r="J175" s="1">
        <v>0.2</v>
      </c>
    </row>
    <row r="176" spans="1:10" ht="13.2" x14ac:dyDescent="0.25">
      <c r="A176" s="1">
        <v>175</v>
      </c>
      <c r="B176" s="2">
        <v>40551</v>
      </c>
      <c r="C176" s="1">
        <v>1</v>
      </c>
      <c r="D176" s="1">
        <v>0</v>
      </c>
      <c r="E176" s="1">
        <v>1</v>
      </c>
      <c r="F176" s="1">
        <v>13</v>
      </c>
      <c r="G176" s="1" t="b">
        <v>0</v>
      </c>
      <c r="H176" s="1">
        <v>6</v>
      </c>
      <c r="I176" s="1">
        <v>1</v>
      </c>
      <c r="J176" s="1">
        <v>0.2</v>
      </c>
    </row>
    <row r="177" spans="1:10" ht="13.2" x14ac:dyDescent="0.25">
      <c r="A177" s="1">
        <v>176</v>
      </c>
      <c r="B177" s="2">
        <v>40551</v>
      </c>
      <c r="C177" s="1">
        <v>1</v>
      </c>
      <c r="D177" s="1">
        <v>0</v>
      </c>
      <c r="E177" s="1">
        <v>1</v>
      </c>
      <c r="F177" s="1">
        <v>14</v>
      </c>
      <c r="G177" s="1" t="b">
        <v>0</v>
      </c>
      <c r="H177" s="1">
        <v>6</v>
      </c>
      <c r="I177" s="1">
        <v>1</v>
      </c>
      <c r="J177" s="1">
        <v>0.2</v>
      </c>
    </row>
    <row r="178" spans="1:10" ht="13.2" x14ac:dyDescent="0.25">
      <c r="A178" s="1">
        <v>177</v>
      </c>
      <c r="B178" s="2">
        <v>40551</v>
      </c>
      <c r="C178" s="1">
        <v>1</v>
      </c>
      <c r="D178" s="1">
        <v>0</v>
      </c>
      <c r="E178" s="1">
        <v>1</v>
      </c>
      <c r="F178" s="1">
        <v>15</v>
      </c>
      <c r="G178" s="1" t="b">
        <v>0</v>
      </c>
      <c r="H178" s="1">
        <v>6</v>
      </c>
      <c r="I178" s="1">
        <v>1</v>
      </c>
      <c r="J178" s="1">
        <v>0.2</v>
      </c>
    </row>
    <row r="179" spans="1:10" ht="13.2" x14ac:dyDescent="0.25">
      <c r="A179" s="1">
        <v>178</v>
      </c>
      <c r="B179" s="2">
        <v>40551</v>
      </c>
      <c r="C179" s="1">
        <v>1</v>
      </c>
      <c r="D179" s="1">
        <v>0</v>
      </c>
      <c r="E179" s="1">
        <v>1</v>
      </c>
      <c r="F179" s="1">
        <v>16</v>
      </c>
      <c r="G179" s="1" t="b">
        <v>0</v>
      </c>
      <c r="H179" s="1">
        <v>6</v>
      </c>
      <c r="I179" s="1">
        <v>1</v>
      </c>
      <c r="J179" s="1">
        <v>0.18</v>
      </c>
    </row>
    <row r="180" spans="1:10" ht="13.2" x14ac:dyDescent="0.25">
      <c r="A180" s="1">
        <v>179</v>
      </c>
      <c r="B180" s="2">
        <v>40551</v>
      </c>
      <c r="C180" s="1">
        <v>1</v>
      </c>
      <c r="D180" s="1">
        <v>0</v>
      </c>
      <c r="E180" s="1">
        <v>1</v>
      </c>
      <c r="F180" s="1">
        <v>17</v>
      </c>
      <c r="G180" s="1" t="b">
        <v>0</v>
      </c>
      <c r="H180" s="1">
        <v>6</v>
      </c>
      <c r="I180" s="1">
        <v>1</v>
      </c>
      <c r="J180" s="1">
        <v>0.16</v>
      </c>
    </row>
    <row r="181" spans="1:10" ht="13.2" x14ac:dyDescent="0.25">
      <c r="A181" s="1">
        <v>180</v>
      </c>
      <c r="B181" s="2">
        <v>40551</v>
      </c>
      <c r="C181" s="1">
        <v>1</v>
      </c>
      <c r="D181" s="1">
        <v>0</v>
      </c>
      <c r="E181" s="1">
        <v>1</v>
      </c>
      <c r="F181" s="1">
        <v>18</v>
      </c>
      <c r="G181" s="1" t="b">
        <v>0</v>
      </c>
      <c r="H181" s="1">
        <v>6</v>
      </c>
      <c r="I181" s="1">
        <v>1</v>
      </c>
      <c r="J181" s="1">
        <v>0.14000000000000001</v>
      </c>
    </row>
    <row r="182" spans="1:10" ht="13.2" x14ac:dyDescent="0.25">
      <c r="A182" s="1">
        <v>181</v>
      </c>
      <c r="B182" s="2">
        <v>40551</v>
      </c>
      <c r="C182" s="1">
        <v>1</v>
      </c>
      <c r="D182" s="1">
        <v>0</v>
      </c>
      <c r="E182" s="1">
        <v>1</v>
      </c>
      <c r="F182" s="1">
        <v>19</v>
      </c>
      <c r="G182" s="1" t="b">
        <v>0</v>
      </c>
      <c r="H182" s="1">
        <v>6</v>
      </c>
      <c r="I182" s="1">
        <v>1</v>
      </c>
      <c r="J182" s="1">
        <v>0.14000000000000001</v>
      </c>
    </row>
    <row r="183" spans="1:10" ht="13.2" x14ac:dyDescent="0.25">
      <c r="A183" s="1">
        <v>182</v>
      </c>
      <c r="B183" s="2">
        <v>40551</v>
      </c>
      <c r="C183" s="1">
        <v>1</v>
      </c>
      <c r="D183" s="1">
        <v>0</v>
      </c>
      <c r="E183" s="1">
        <v>1</v>
      </c>
      <c r="F183" s="1">
        <v>20</v>
      </c>
      <c r="G183" s="1" t="b">
        <v>0</v>
      </c>
      <c r="H183" s="1">
        <v>6</v>
      </c>
      <c r="I183" s="1">
        <v>1</v>
      </c>
      <c r="J183" s="1">
        <v>0.12</v>
      </c>
    </row>
    <row r="184" spans="1:10" ht="13.2" x14ac:dyDescent="0.25">
      <c r="A184" s="1">
        <v>183</v>
      </c>
      <c r="B184" s="2">
        <v>40551</v>
      </c>
      <c r="C184" s="1">
        <v>1</v>
      </c>
      <c r="D184" s="1">
        <v>0</v>
      </c>
      <c r="E184" s="1">
        <v>1</v>
      </c>
      <c r="F184" s="1">
        <v>21</v>
      </c>
      <c r="G184" s="1" t="b">
        <v>0</v>
      </c>
      <c r="H184" s="1">
        <v>6</v>
      </c>
      <c r="I184" s="1">
        <v>1</v>
      </c>
      <c r="J184" s="1">
        <v>0.12</v>
      </c>
    </row>
    <row r="185" spans="1:10" ht="13.2" x14ac:dyDescent="0.25">
      <c r="A185" s="1">
        <v>184</v>
      </c>
      <c r="B185" s="2">
        <v>40551</v>
      </c>
      <c r="C185" s="1">
        <v>1</v>
      </c>
      <c r="D185" s="1">
        <v>0</v>
      </c>
      <c r="E185" s="1">
        <v>1</v>
      </c>
      <c r="F185" s="1">
        <v>22</v>
      </c>
      <c r="G185" s="1" t="b">
        <v>0</v>
      </c>
      <c r="H185" s="1">
        <v>6</v>
      </c>
      <c r="I185" s="1">
        <v>1</v>
      </c>
      <c r="J185" s="1">
        <v>0.12</v>
      </c>
    </row>
    <row r="186" spans="1:10" ht="13.2" x14ac:dyDescent="0.25">
      <c r="A186" s="1">
        <v>185</v>
      </c>
      <c r="B186" s="2">
        <v>40551</v>
      </c>
      <c r="C186" s="1">
        <v>1</v>
      </c>
      <c r="D186" s="1">
        <v>0</v>
      </c>
      <c r="E186" s="1">
        <v>1</v>
      </c>
      <c r="F186" s="1">
        <v>23</v>
      </c>
      <c r="G186" s="1" t="b">
        <v>0</v>
      </c>
      <c r="H186" s="1">
        <v>6</v>
      </c>
      <c r="I186" s="1">
        <v>1</v>
      </c>
      <c r="J186" s="1">
        <v>0.1</v>
      </c>
    </row>
    <row r="187" spans="1:10" ht="13.2" x14ac:dyDescent="0.25">
      <c r="A187" s="1">
        <v>186</v>
      </c>
      <c r="B187" s="2">
        <v>40552</v>
      </c>
      <c r="C187" s="1">
        <v>1</v>
      </c>
      <c r="D187" s="1">
        <v>0</v>
      </c>
      <c r="E187" s="1">
        <v>1</v>
      </c>
      <c r="F187" s="1">
        <v>0</v>
      </c>
      <c r="G187" s="1" t="b">
        <v>0</v>
      </c>
      <c r="H187" s="1">
        <v>0</v>
      </c>
      <c r="I187" s="1">
        <v>1</v>
      </c>
      <c r="J187" s="1">
        <v>0.1</v>
      </c>
    </row>
    <row r="188" spans="1:10" ht="13.2" x14ac:dyDescent="0.25">
      <c r="A188" s="1">
        <v>187</v>
      </c>
      <c r="B188" s="2">
        <v>40552</v>
      </c>
      <c r="C188" s="1">
        <v>1</v>
      </c>
      <c r="D188" s="1">
        <v>0</v>
      </c>
      <c r="E188" s="1">
        <v>1</v>
      </c>
      <c r="F188" s="1">
        <v>1</v>
      </c>
      <c r="G188" s="1" t="b">
        <v>0</v>
      </c>
      <c r="H188" s="1">
        <v>0</v>
      </c>
      <c r="I188" s="1">
        <v>1</v>
      </c>
      <c r="J188" s="1">
        <v>0.1</v>
      </c>
    </row>
    <row r="189" spans="1:10" ht="13.2" x14ac:dyDescent="0.25">
      <c r="A189" s="1">
        <v>188</v>
      </c>
      <c r="B189" s="2">
        <v>40552</v>
      </c>
      <c r="C189" s="1">
        <v>1</v>
      </c>
      <c r="D189" s="1">
        <v>0</v>
      </c>
      <c r="E189" s="1">
        <v>1</v>
      </c>
      <c r="F189" s="1">
        <v>2</v>
      </c>
      <c r="G189" s="1" t="b">
        <v>0</v>
      </c>
      <c r="H189" s="1">
        <v>0</v>
      </c>
      <c r="I189" s="1">
        <v>1</v>
      </c>
      <c r="J189" s="1">
        <v>0.1</v>
      </c>
    </row>
    <row r="190" spans="1:10" ht="13.2" x14ac:dyDescent="0.25">
      <c r="A190" s="1">
        <v>189</v>
      </c>
      <c r="B190" s="2">
        <v>40552</v>
      </c>
      <c r="C190" s="1">
        <v>1</v>
      </c>
      <c r="D190" s="1">
        <v>0</v>
      </c>
      <c r="E190" s="1">
        <v>1</v>
      </c>
      <c r="F190" s="1">
        <v>3</v>
      </c>
      <c r="G190" s="1" t="b">
        <v>0</v>
      </c>
      <c r="H190" s="1">
        <v>0</v>
      </c>
      <c r="I190" s="1">
        <v>1</v>
      </c>
      <c r="J190" s="1">
        <v>0.1</v>
      </c>
    </row>
    <row r="191" spans="1:10" ht="13.2" x14ac:dyDescent="0.25">
      <c r="A191" s="1">
        <v>190</v>
      </c>
      <c r="B191" s="2">
        <v>40552</v>
      </c>
      <c r="C191" s="1">
        <v>1</v>
      </c>
      <c r="D191" s="1">
        <v>0</v>
      </c>
      <c r="E191" s="1">
        <v>1</v>
      </c>
      <c r="F191" s="1">
        <v>4</v>
      </c>
      <c r="G191" s="1" t="b">
        <v>0</v>
      </c>
      <c r="H191" s="1">
        <v>0</v>
      </c>
      <c r="I191" s="1">
        <v>1</v>
      </c>
      <c r="J191" s="1">
        <v>0.08</v>
      </c>
    </row>
    <row r="192" spans="1:10" ht="13.2" x14ac:dyDescent="0.25">
      <c r="A192" s="1">
        <v>191</v>
      </c>
      <c r="B192" s="2">
        <v>40552</v>
      </c>
      <c r="C192" s="1">
        <v>1</v>
      </c>
      <c r="D192" s="1">
        <v>0</v>
      </c>
      <c r="E192" s="1">
        <v>1</v>
      </c>
      <c r="F192" s="1">
        <v>5</v>
      </c>
      <c r="G192" s="1" t="b">
        <v>0</v>
      </c>
      <c r="H192" s="1">
        <v>0</v>
      </c>
      <c r="I192" s="1">
        <v>1</v>
      </c>
      <c r="J192" s="1">
        <v>0.08</v>
      </c>
    </row>
    <row r="193" spans="1:10" ht="13.2" x14ac:dyDescent="0.25">
      <c r="A193" s="1">
        <v>192</v>
      </c>
      <c r="B193" s="2">
        <v>40552</v>
      </c>
      <c r="C193" s="1">
        <v>1</v>
      </c>
      <c r="D193" s="1">
        <v>0</v>
      </c>
      <c r="E193" s="1">
        <v>1</v>
      </c>
      <c r="F193" s="1">
        <v>6</v>
      </c>
      <c r="G193" s="1" t="b">
        <v>0</v>
      </c>
      <c r="H193" s="1">
        <v>0</v>
      </c>
      <c r="I193" s="1">
        <v>1</v>
      </c>
      <c r="J193" s="1">
        <v>0.1</v>
      </c>
    </row>
    <row r="194" spans="1:10" ht="13.2" x14ac:dyDescent="0.25">
      <c r="A194" s="1">
        <v>193</v>
      </c>
      <c r="B194" s="2">
        <v>40552</v>
      </c>
      <c r="C194" s="1">
        <v>1</v>
      </c>
      <c r="D194" s="1">
        <v>0</v>
      </c>
      <c r="E194" s="1">
        <v>1</v>
      </c>
      <c r="F194" s="1">
        <v>7</v>
      </c>
      <c r="G194" s="1" t="b">
        <v>0</v>
      </c>
      <c r="H194" s="1">
        <v>0</v>
      </c>
      <c r="I194" s="1">
        <v>1</v>
      </c>
      <c r="J194" s="1">
        <v>0.08</v>
      </c>
    </row>
    <row r="195" spans="1:10" ht="13.2" x14ac:dyDescent="0.25">
      <c r="A195" s="1">
        <v>194</v>
      </c>
      <c r="B195" s="2">
        <v>40552</v>
      </c>
      <c r="C195" s="1">
        <v>1</v>
      </c>
      <c r="D195" s="1">
        <v>0</v>
      </c>
      <c r="E195" s="1">
        <v>1</v>
      </c>
      <c r="F195" s="1">
        <v>8</v>
      </c>
      <c r="G195" s="1" t="b">
        <v>0</v>
      </c>
      <c r="H195" s="1">
        <v>0</v>
      </c>
      <c r="I195" s="1">
        <v>1</v>
      </c>
      <c r="J195" s="1">
        <v>0.1</v>
      </c>
    </row>
    <row r="196" spans="1:10" ht="13.2" x14ac:dyDescent="0.25">
      <c r="A196" s="1">
        <v>195</v>
      </c>
      <c r="B196" s="2">
        <v>40552</v>
      </c>
      <c r="C196" s="1">
        <v>1</v>
      </c>
      <c r="D196" s="1">
        <v>0</v>
      </c>
      <c r="E196" s="1">
        <v>1</v>
      </c>
      <c r="F196" s="1">
        <v>9</v>
      </c>
      <c r="G196" s="1" t="b">
        <v>0</v>
      </c>
      <c r="H196" s="1">
        <v>0</v>
      </c>
      <c r="I196" s="1">
        <v>1</v>
      </c>
      <c r="J196" s="1">
        <v>0.12</v>
      </c>
    </row>
    <row r="197" spans="1:10" ht="13.2" x14ac:dyDescent="0.25">
      <c r="A197" s="1">
        <v>196</v>
      </c>
      <c r="B197" s="2">
        <v>40552</v>
      </c>
      <c r="C197" s="1">
        <v>1</v>
      </c>
      <c r="D197" s="1">
        <v>0</v>
      </c>
      <c r="E197" s="1">
        <v>1</v>
      </c>
      <c r="F197" s="1">
        <v>10</v>
      </c>
      <c r="G197" s="1" t="b">
        <v>0</v>
      </c>
      <c r="H197" s="1">
        <v>0</v>
      </c>
      <c r="I197" s="1">
        <v>1</v>
      </c>
      <c r="J197" s="1">
        <v>0.14000000000000001</v>
      </c>
    </row>
    <row r="198" spans="1:10" ht="13.2" x14ac:dyDescent="0.25">
      <c r="A198" s="1">
        <v>197</v>
      </c>
      <c r="B198" s="2">
        <v>40552</v>
      </c>
      <c r="C198" s="1">
        <v>1</v>
      </c>
      <c r="D198" s="1">
        <v>0</v>
      </c>
      <c r="E198" s="1">
        <v>1</v>
      </c>
      <c r="F198" s="1">
        <v>11</v>
      </c>
      <c r="G198" s="1" t="b">
        <v>0</v>
      </c>
      <c r="H198" s="1">
        <v>0</v>
      </c>
      <c r="I198" s="1">
        <v>1</v>
      </c>
      <c r="J198" s="1">
        <v>0.16</v>
      </c>
    </row>
    <row r="199" spans="1:10" ht="13.2" x14ac:dyDescent="0.25">
      <c r="A199" s="1">
        <v>198</v>
      </c>
      <c r="B199" s="2">
        <v>40552</v>
      </c>
      <c r="C199" s="1">
        <v>1</v>
      </c>
      <c r="D199" s="1">
        <v>0</v>
      </c>
      <c r="E199" s="1">
        <v>1</v>
      </c>
      <c r="F199" s="1">
        <v>12</v>
      </c>
      <c r="G199" s="1" t="b">
        <v>0</v>
      </c>
      <c r="H199" s="1">
        <v>0</v>
      </c>
      <c r="I199" s="1">
        <v>1</v>
      </c>
      <c r="J199" s="1">
        <v>0.18</v>
      </c>
    </row>
    <row r="200" spans="1:10" ht="13.2" x14ac:dyDescent="0.25">
      <c r="A200" s="1">
        <v>199</v>
      </c>
      <c r="B200" s="2">
        <v>40552</v>
      </c>
      <c r="C200" s="1">
        <v>1</v>
      </c>
      <c r="D200" s="1">
        <v>0</v>
      </c>
      <c r="E200" s="1">
        <v>1</v>
      </c>
      <c r="F200" s="1">
        <v>13</v>
      </c>
      <c r="G200" s="1" t="b">
        <v>0</v>
      </c>
      <c r="H200" s="1">
        <v>0</v>
      </c>
      <c r="I200" s="1">
        <v>1</v>
      </c>
      <c r="J200" s="1">
        <v>0.2</v>
      </c>
    </row>
    <row r="201" spans="1:10" ht="13.2" x14ac:dyDescent="0.25">
      <c r="A201" s="1">
        <v>200</v>
      </c>
      <c r="B201" s="2">
        <v>40552</v>
      </c>
      <c r="C201" s="1">
        <v>1</v>
      </c>
      <c r="D201" s="1">
        <v>0</v>
      </c>
      <c r="E201" s="1">
        <v>1</v>
      </c>
      <c r="F201" s="1">
        <v>14</v>
      </c>
      <c r="G201" s="1" t="b">
        <v>0</v>
      </c>
      <c r="H201" s="1">
        <v>0</v>
      </c>
      <c r="I201" s="1">
        <v>1</v>
      </c>
      <c r="J201" s="1">
        <v>0.22</v>
      </c>
    </row>
    <row r="202" spans="1:10" ht="13.2" x14ac:dyDescent="0.25">
      <c r="A202" s="1">
        <v>201</v>
      </c>
      <c r="B202" s="2">
        <v>40552</v>
      </c>
      <c r="C202" s="1">
        <v>1</v>
      </c>
      <c r="D202" s="1">
        <v>0</v>
      </c>
      <c r="E202" s="1">
        <v>1</v>
      </c>
      <c r="F202" s="1">
        <v>15</v>
      </c>
      <c r="G202" s="1" t="b">
        <v>0</v>
      </c>
      <c r="H202" s="1">
        <v>0</v>
      </c>
      <c r="I202" s="1">
        <v>1</v>
      </c>
      <c r="J202" s="1">
        <v>0.22</v>
      </c>
    </row>
    <row r="203" spans="1:10" ht="13.2" x14ac:dyDescent="0.25">
      <c r="A203" s="1">
        <v>202</v>
      </c>
      <c r="B203" s="2">
        <v>40552</v>
      </c>
      <c r="C203" s="1">
        <v>1</v>
      </c>
      <c r="D203" s="1">
        <v>0</v>
      </c>
      <c r="E203" s="1">
        <v>1</v>
      </c>
      <c r="F203" s="1">
        <v>16</v>
      </c>
      <c r="G203" s="1" t="b">
        <v>0</v>
      </c>
      <c r="H203" s="1">
        <v>0</v>
      </c>
      <c r="I203" s="1">
        <v>1</v>
      </c>
      <c r="J203" s="1">
        <v>0.2</v>
      </c>
    </row>
    <row r="204" spans="1:10" ht="13.2" x14ac:dyDescent="0.25">
      <c r="A204" s="1">
        <v>203</v>
      </c>
      <c r="B204" s="2">
        <v>40552</v>
      </c>
      <c r="C204" s="1">
        <v>1</v>
      </c>
      <c r="D204" s="1">
        <v>0</v>
      </c>
      <c r="E204" s="1">
        <v>1</v>
      </c>
      <c r="F204" s="1">
        <v>17</v>
      </c>
      <c r="G204" s="1" t="b">
        <v>0</v>
      </c>
      <c r="H204" s="1">
        <v>0</v>
      </c>
      <c r="I204" s="1">
        <v>1</v>
      </c>
      <c r="J204" s="1">
        <v>0.18</v>
      </c>
    </row>
    <row r="205" spans="1:10" ht="13.2" x14ac:dyDescent="0.25">
      <c r="A205" s="1">
        <v>204</v>
      </c>
      <c r="B205" s="2">
        <v>40552</v>
      </c>
      <c r="C205" s="1">
        <v>1</v>
      </c>
      <c r="D205" s="1">
        <v>0</v>
      </c>
      <c r="E205" s="1">
        <v>1</v>
      </c>
      <c r="F205" s="1">
        <v>18</v>
      </c>
      <c r="G205" s="1" t="b">
        <v>0</v>
      </c>
      <c r="H205" s="1">
        <v>0</v>
      </c>
      <c r="I205" s="1">
        <v>1</v>
      </c>
      <c r="J205" s="1">
        <v>0.16</v>
      </c>
    </row>
    <row r="206" spans="1:10" ht="13.2" x14ac:dyDescent="0.25">
      <c r="A206" s="1">
        <v>205</v>
      </c>
      <c r="B206" s="2">
        <v>40552</v>
      </c>
      <c r="C206" s="1">
        <v>1</v>
      </c>
      <c r="D206" s="1">
        <v>0</v>
      </c>
      <c r="E206" s="1">
        <v>1</v>
      </c>
      <c r="F206" s="1">
        <v>19</v>
      </c>
      <c r="G206" s="1" t="b">
        <v>0</v>
      </c>
      <c r="H206" s="1">
        <v>0</v>
      </c>
      <c r="I206" s="1">
        <v>1</v>
      </c>
      <c r="J206" s="1">
        <v>0.16</v>
      </c>
    </row>
    <row r="207" spans="1:10" ht="13.2" x14ac:dyDescent="0.25">
      <c r="A207" s="1">
        <v>206</v>
      </c>
      <c r="B207" s="2">
        <v>40552</v>
      </c>
      <c r="C207" s="1">
        <v>1</v>
      </c>
      <c r="D207" s="1">
        <v>0</v>
      </c>
      <c r="E207" s="1">
        <v>1</v>
      </c>
      <c r="F207" s="1">
        <v>20</v>
      </c>
      <c r="G207" s="1" t="b">
        <v>0</v>
      </c>
      <c r="H207" s="1">
        <v>0</v>
      </c>
      <c r="I207" s="1">
        <v>1</v>
      </c>
      <c r="J207" s="1">
        <v>0.14000000000000001</v>
      </c>
    </row>
    <row r="208" spans="1:10" ht="13.2" x14ac:dyDescent="0.25">
      <c r="A208" s="1">
        <v>207</v>
      </c>
      <c r="B208" s="2">
        <v>40552</v>
      </c>
      <c r="C208" s="1">
        <v>1</v>
      </c>
      <c r="D208" s="1">
        <v>0</v>
      </c>
      <c r="E208" s="1">
        <v>1</v>
      </c>
      <c r="F208" s="1">
        <v>21</v>
      </c>
      <c r="G208" s="1" t="b">
        <v>0</v>
      </c>
      <c r="H208" s="1">
        <v>0</v>
      </c>
      <c r="I208" s="1">
        <v>1</v>
      </c>
      <c r="J208" s="1">
        <v>0.14000000000000001</v>
      </c>
    </row>
    <row r="209" spans="1:10" ht="13.2" x14ac:dyDescent="0.25">
      <c r="A209" s="1">
        <v>208</v>
      </c>
      <c r="B209" s="2">
        <v>40552</v>
      </c>
      <c r="C209" s="1">
        <v>1</v>
      </c>
      <c r="D209" s="1">
        <v>0</v>
      </c>
      <c r="E209" s="1">
        <v>1</v>
      </c>
      <c r="F209" s="1">
        <v>22</v>
      </c>
      <c r="G209" s="1" t="b">
        <v>0</v>
      </c>
      <c r="H209" s="1">
        <v>0</v>
      </c>
      <c r="I209" s="1">
        <v>1</v>
      </c>
      <c r="J209" s="1">
        <v>0.14000000000000001</v>
      </c>
    </row>
    <row r="210" spans="1:10" ht="13.2" x14ac:dyDescent="0.25">
      <c r="A210" s="1">
        <v>209</v>
      </c>
      <c r="B210" s="2">
        <v>40552</v>
      </c>
      <c r="C210" s="1">
        <v>1</v>
      </c>
      <c r="D210" s="1">
        <v>0</v>
      </c>
      <c r="E210" s="1">
        <v>1</v>
      </c>
      <c r="F210" s="1">
        <v>23</v>
      </c>
      <c r="G210" s="1" t="b">
        <v>0</v>
      </c>
      <c r="H210" s="1">
        <v>0</v>
      </c>
      <c r="I210" s="1">
        <v>1</v>
      </c>
      <c r="J210" s="1">
        <v>0.12</v>
      </c>
    </row>
    <row r="211" spans="1:10" ht="13.2" x14ac:dyDescent="0.25">
      <c r="A211" s="1">
        <v>210</v>
      </c>
      <c r="B211" s="2">
        <v>40553</v>
      </c>
      <c r="C211" s="1">
        <v>1</v>
      </c>
      <c r="D211" s="1">
        <v>0</v>
      </c>
      <c r="E211" s="1">
        <v>1</v>
      </c>
      <c r="F211" s="1">
        <v>0</v>
      </c>
      <c r="G211" s="1" t="b">
        <v>0</v>
      </c>
      <c r="H211" s="1">
        <v>1</v>
      </c>
      <c r="I211" s="1">
        <v>1</v>
      </c>
      <c r="J211" s="1">
        <v>0.12</v>
      </c>
    </row>
    <row r="212" spans="1:10" ht="13.2" x14ac:dyDescent="0.25">
      <c r="A212" s="1">
        <v>211</v>
      </c>
      <c r="B212" s="2">
        <v>40553</v>
      </c>
      <c r="C212" s="1">
        <v>1</v>
      </c>
      <c r="D212" s="1">
        <v>0</v>
      </c>
      <c r="E212" s="1">
        <v>1</v>
      </c>
      <c r="F212" s="1">
        <v>1</v>
      </c>
      <c r="G212" s="1" t="b">
        <v>0</v>
      </c>
      <c r="H212" s="1">
        <v>1</v>
      </c>
      <c r="I212" s="1">
        <v>1</v>
      </c>
      <c r="J212" s="1">
        <v>0.12</v>
      </c>
    </row>
    <row r="213" spans="1:10" ht="13.2" x14ac:dyDescent="0.25">
      <c r="A213" s="1">
        <v>212</v>
      </c>
      <c r="B213" s="2">
        <v>40553</v>
      </c>
      <c r="C213" s="1">
        <v>1</v>
      </c>
      <c r="D213" s="1">
        <v>0</v>
      </c>
      <c r="E213" s="1">
        <v>1</v>
      </c>
      <c r="F213" s="1">
        <v>2</v>
      </c>
      <c r="G213" s="1" t="b">
        <v>0</v>
      </c>
      <c r="H213" s="1">
        <v>1</v>
      </c>
      <c r="I213" s="1">
        <v>1</v>
      </c>
      <c r="J213" s="1">
        <v>0.12</v>
      </c>
    </row>
    <row r="214" spans="1:10" ht="13.2" x14ac:dyDescent="0.25">
      <c r="A214" s="1">
        <v>213</v>
      </c>
      <c r="B214" s="2">
        <v>40553</v>
      </c>
      <c r="C214" s="1">
        <v>1</v>
      </c>
      <c r="D214" s="1">
        <v>0</v>
      </c>
      <c r="E214" s="1">
        <v>1</v>
      </c>
      <c r="F214" s="1">
        <v>3</v>
      </c>
      <c r="G214" s="1" t="b">
        <v>0</v>
      </c>
      <c r="H214" s="1">
        <v>1</v>
      </c>
      <c r="I214" s="1">
        <v>1</v>
      </c>
      <c r="J214" s="1">
        <v>0.12</v>
      </c>
    </row>
    <row r="215" spans="1:10" ht="13.2" x14ac:dyDescent="0.25">
      <c r="A215" s="1">
        <v>214</v>
      </c>
      <c r="B215" s="2">
        <v>40553</v>
      </c>
      <c r="C215" s="1">
        <v>1</v>
      </c>
      <c r="D215" s="1">
        <v>0</v>
      </c>
      <c r="E215" s="1">
        <v>1</v>
      </c>
      <c r="F215" s="1">
        <v>4</v>
      </c>
      <c r="G215" s="1" t="b">
        <v>0</v>
      </c>
      <c r="H215" s="1">
        <v>1</v>
      </c>
      <c r="I215" s="1">
        <v>1</v>
      </c>
      <c r="J215" s="1">
        <v>0.1</v>
      </c>
    </row>
    <row r="216" spans="1:10" ht="13.2" x14ac:dyDescent="0.25">
      <c r="A216" s="1">
        <v>215</v>
      </c>
      <c r="B216" s="2">
        <v>40553</v>
      </c>
      <c r="C216" s="1">
        <v>1</v>
      </c>
      <c r="D216" s="1">
        <v>0</v>
      </c>
      <c r="E216" s="1">
        <v>1</v>
      </c>
      <c r="F216" s="1">
        <v>5</v>
      </c>
      <c r="G216" s="1" t="b">
        <v>0</v>
      </c>
      <c r="H216" s="1">
        <v>1</v>
      </c>
      <c r="I216" s="1">
        <v>1</v>
      </c>
      <c r="J216" s="1">
        <v>0.1</v>
      </c>
    </row>
    <row r="217" spans="1:10" ht="13.2" x14ac:dyDescent="0.25">
      <c r="A217" s="1">
        <v>216</v>
      </c>
      <c r="B217" s="2">
        <v>40553</v>
      </c>
      <c r="C217" s="1">
        <v>1</v>
      </c>
      <c r="D217" s="1">
        <v>0</v>
      </c>
      <c r="E217" s="1">
        <v>1</v>
      </c>
      <c r="F217" s="1">
        <v>6</v>
      </c>
      <c r="G217" s="1" t="b">
        <v>0</v>
      </c>
      <c r="H217" s="1">
        <v>1</v>
      </c>
      <c r="I217" s="1">
        <v>1</v>
      </c>
      <c r="J217" s="1">
        <v>0.12</v>
      </c>
    </row>
    <row r="218" spans="1:10" ht="13.2" x14ac:dyDescent="0.25">
      <c r="A218" s="1">
        <v>217</v>
      </c>
      <c r="B218" s="2">
        <v>40553</v>
      </c>
      <c r="C218" s="1">
        <v>1</v>
      </c>
      <c r="D218" s="1">
        <v>0</v>
      </c>
      <c r="E218" s="1">
        <v>1</v>
      </c>
      <c r="F218" s="1">
        <v>7</v>
      </c>
      <c r="G218" s="1" t="b">
        <v>0</v>
      </c>
      <c r="H218" s="1">
        <v>1</v>
      </c>
      <c r="I218" s="1">
        <v>1</v>
      </c>
      <c r="J218" s="1">
        <v>0.12</v>
      </c>
    </row>
    <row r="219" spans="1:10" ht="13.2" x14ac:dyDescent="0.25">
      <c r="A219" s="1">
        <v>218</v>
      </c>
      <c r="B219" s="2">
        <v>40553</v>
      </c>
      <c r="C219" s="1">
        <v>1</v>
      </c>
      <c r="D219" s="1">
        <v>0</v>
      </c>
      <c r="E219" s="1">
        <v>1</v>
      </c>
      <c r="F219" s="1">
        <v>8</v>
      </c>
      <c r="G219" s="1" t="b">
        <v>0</v>
      </c>
      <c r="H219" s="1">
        <v>1</v>
      </c>
      <c r="I219" s="1">
        <v>2</v>
      </c>
      <c r="J219" s="1">
        <v>0.12</v>
      </c>
    </row>
    <row r="220" spans="1:10" ht="13.2" x14ac:dyDescent="0.25">
      <c r="A220" s="1">
        <v>219</v>
      </c>
      <c r="B220" s="2">
        <v>40553</v>
      </c>
      <c r="C220" s="1">
        <v>1</v>
      </c>
      <c r="D220" s="1">
        <v>0</v>
      </c>
      <c r="E220" s="1">
        <v>1</v>
      </c>
      <c r="F220" s="1">
        <v>9</v>
      </c>
      <c r="G220" s="1" t="b">
        <v>0</v>
      </c>
      <c r="H220" s="1">
        <v>1</v>
      </c>
      <c r="I220" s="1">
        <v>2</v>
      </c>
      <c r="J220" s="1">
        <v>0.14000000000000001</v>
      </c>
    </row>
    <row r="221" spans="1:10" ht="13.2" x14ac:dyDescent="0.25">
      <c r="A221" s="1">
        <v>220</v>
      </c>
      <c r="B221" s="2">
        <v>40553</v>
      </c>
      <c r="C221" s="1">
        <v>1</v>
      </c>
      <c r="D221" s="1">
        <v>0</v>
      </c>
      <c r="E221" s="1">
        <v>1</v>
      </c>
      <c r="F221" s="1">
        <v>10</v>
      </c>
      <c r="G221" s="1" t="b">
        <v>0</v>
      </c>
      <c r="H221" s="1">
        <v>1</v>
      </c>
      <c r="I221" s="1">
        <v>2</v>
      </c>
      <c r="J221" s="1">
        <v>0.14000000000000001</v>
      </c>
    </row>
    <row r="222" spans="1:10" ht="13.2" x14ac:dyDescent="0.25">
      <c r="A222" s="1">
        <v>221</v>
      </c>
      <c r="B222" s="2">
        <v>40553</v>
      </c>
      <c r="C222" s="1">
        <v>1</v>
      </c>
      <c r="D222" s="1">
        <v>0</v>
      </c>
      <c r="E222" s="1">
        <v>1</v>
      </c>
      <c r="F222" s="1">
        <v>11</v>
      </c>
      <c r="G222" s="1" t="b">
        <v>0</v>
      </c>
      <c r="H222" s="1">
        <v>1</v>
      </c>
      <c r="I222" s="1">
        <v>2</v>
      </c>
      <c r="J222" s="1">
        <v>0.16</v>
      </c>
    </row>
    <row r="223" spans="1:10" ht="13.2" x14ac:dyDescent="0.25">
      <c r="A223" s="1">
        <v>222</v>
      </c>
      <c r="B223" s="2">
        <v>40553</v>
      </c>
      <c r="C223" s="1">
        <v>1</v>
      </c>
      <c r="D223" s="1">
        <v>0</v>
      </c>
      <c r="E223" s="1">
        <v>1</v>
      </c>
      <c r="F223" s="1">
        <v>12</v>
      </c>
      <c r="G223" s="1" t="b">
        <v>0</v>
      </c>
      <c r="H223" s="1">
        <v>1</v>
      </c>
      <c r="I223" s="1">
        <v>2</v>
      </c>
      <c r="J223" s="1">
        <v>0.2</v>
      </c>
    </row>
    <row r="224" spans="1:10" ht="13.2" x14ac:dyDescent="0.25">
      <c r="A224" s="1">
        <v>223</v>
      </c>
      <c r="B224" s="2">
        <v>40553</v>
      </c>
      <c r="C224" s="1">
        <v>1</v>
      </c>
      <c r="D224" s="1">
        <v>0</v>
      </c>
      <c r="E224" s="1">
        <v>1</v>
      </c>
      <c r="F224" s="1">
        <v>13</v>
      </c>
      <c r="G224" s="1" t="b">
        <v>0</v>
      </c>
      <c r="H224" s="1">
        <v>1</v>
      </c>
      <c r="I224" s="1">
        <v>2</v>
      </c>
      <c r="J224" s="1">
        <v>0.2</v>
      </c>
    </row>
    <row r="225" spans="1:10" ht="13.2" x14ac:dyDescent="0.25">
      <c r="A225" s="1">
        <v>224</v>
      </c>
      <c r="B225" s="2">
        <v>40553</v>
      </c>
      <c r="C225" s="1">
        <v>1</v>
      </c>
      <c r="D225" s="1">
        <v>0</v>
      </c>
      <c r="E225" s="1">
        <v>1</v>
      </c>
      <c r="F225" s="1">
        <v>14</v>
      </c>
      <c r="G225" s="1" t="b">
        <v>0</v>
      </c>
      <c r="H225" s="1">
        <v>1</v>
      </c>
      <c r="I225" s="1">
        <v>2</v>
      </c>
      <c r="J225" s="1">
        <v>0.2</v>
      </c>
    </row>
    <row r="226" spans="1:10" ht="13.2" x14ac:dyDescent="0.25">
      <c r="A226" s="1">
        <v>225</v>
      </c>
      <c r="B226" s="2">
        <v>40553</v>
      </c>
      <c r="C226" s="1">
        <v>1</v>
      </c>
      <c r="D226" s="1">
        <v>0</v>
      </c>
      <c r="E226" s="1">
        <v>1</v>
      </c>
      <c r="F226" s="1">
        <v>15</v>
      </c>
      <c r="G226" s="1" t="b">
        <v>0</v>
      </c>
      <c r="H226" s="1">
        <v>1</v>
      </c>
      <c r="I226" s="1">
        <v>2</v>
      </c>
      <c r="J226" s="1">
        <v>0.2</v>
      </c>
    </row>
    <row r="227" spans="1:10" ht="13.2" x14ac:dyDescent="0.25">
      <c r="A227" s="1">
        <v>226</v>
      </c>
      <c r="B227" s="2">
        <v>40553</v>
      </c>
      <c r="C227" s="1">
        <v>1</v>
      </c>
      <c r="D227" s="1">
        <v>0</v>
      </c>
      <c r="E227" s="1">
        <v>1</v>
      </c>
      <c r="F227" s="1">
        <v>16</v>
      </c>
      <c r="G227" s="1" t="b">
        <v>0</v>
      </c>
      <c r="H227" s="1">
        <v>1</v>
      </c>
      <c r="I227" s="1">
        <v>1</v>
      </c>
      <c r="J227" s="1">
        <v>0.2</v>
      </c>
    </row>
    <row r="228" spans="1:10" ht="13.2" x14ac:dyDescent="0.25">
      <c r="A228" s="1">
        <v>227</v>
      </c>
      <c r="B228" s="2">
        <v>40553</v>
      </c>
      <c r="C228" s="1">
        <v>1</v>
      </c>
      <c r="D228" s="1">
        <v>0</v>
      </c>
      <c r="E228" s="1">
        <v>1</v>
      </c>
      <c r="F228" s="1">
        <v>17</v>
      </c>
      <c r="G228" s="1" t="b">
        <v>0</v>
      </c>
      <c r="H228" s="1">
        <v>1</v>
      </c>
      <c r="I228" s="1">
        <v>1</v>
      </c>
      <c r="J228" s="1">
        <v>0.2</v>
      </c>
    </row>
    <row r="229" spans="1:10" ht="13.2" x14ac:dyDescent="0.25">
      <c r="A229" s="1">
        <v>228</v>
      </c>
      <c r="B229" s="2">
        <v>40553</v>
      </c>
      <c r="C229" s="1">
        <v>1</v>
      </c>
      <c r="D229" s="1">
        <v>0</v>
      </c>
      <c r="E229" s="1">
        <v>1</v>
      </c>
      <c r="F229" s="1">
        <v>18</v>
      </c>
      <c r="G229" s="1" t="b">
        <v>0</v>
      </c>
      <c r="H229" s="1">
        <v>1</v>
      </c>
      <c r="I229" s="1">
        <v>1</v>
      </c>
      <c r="J229" s="1">
        <v>0.2</v>
      </c>
    </row>
    <row r="230" spans="1:10" ht="13.2" x14ac:dyDescent="0.25">
      <c r="A230" s="1">
        <v>229</v>
      </c>
      <c r="B230" s="2">
        <v>40553</v>
      </c>
      <c r="C230" s="1">
        <v>1</v>
      </c>
      <c r="D230" s="1">
        <v>0</v>
      </c>
      <c r="E230" s="1">
        <v>1</v>
      </c>
      <c r="F230" s="1">
        <v>19</v>
      </c>
      <c r="G230" s="1" t="b">
        <v>0</v>
      </c>
      <c r="H230" s="1">
        <v>1</v>
      </c>
      <c r="I230" s="1">
        <v>1</v>
      </c>
      <c r="J230" s="1">
        <v>0.16</v>
      </c>
    </row>
    <row r="231" spans="1:10" ht="13.2" x14ac:dyDescent="0.25">
      <c r="A231" s="1">
        <v>230</v>
      </c>
      <c r="B231" s="2">
        <v>40553</v>
      </c>
      <c r="C231" s="1">
        <v>1</v>
      </c>
      <c r="D231" s="1">
        <v>0</v>
      </c>
      <c r="E231" s="1">
        <v>1</v>
      </c>
      <c r="F231" s="1">
        <v>20</v>
      </c>
      <c r="G231" s="1" t="b">
        <v>0</v>
      </c>
      <c r="H231" s="1">
        <v>1</v>
      </c>
      <c r="I231" s="1">
        <v>1</v>
      </c>
      <c r="J231" s="1">
        <v>0.16</v>
      </c>
    </row>
    <row r="232" spans="1:10" ht="13.2" x14ac:dyDescent="0.25">
      <c r="A232" s="1">
        <v>231</v>
      </c>
      <c r="B232" s="2">
        <v>40553</v>
      </c>
      <c r="C232" s="1">
        <v>1</v>
      </c>
      <c r="D232" s="1">
        <v>0</v>
      </c>
      <c r="E232" s="1">
        <v>1</v>
      </c>
      <c r="F232" s="1">
        <v>21</v>
      </c>
      <c r="G232" s="1" t="b">
        <v>0</v>
      </c>
      <c r="H232" s="1">
        <v>1</v>
      </c>
      <c r="I232" s="1">
        <v>1</v>
      </c>
      <c r="J232" s="1">
        <v>0.14000000000000001</v>
      </c>
    </row>
    <row r="233" spans="1:10" ht="13.2" x14ac:dyDescent="0.25">
      <c r="A233" s="1">
        <v>232</v>
      </c>
      <c r="B233" s="2">
        <v>40553</v>
      </c>
      <c r="C233" s="1">
        <v>1</v>
      </c>
      <c r="D233" s="1">
        <v>0</v>
      </c>
      <c r="E233" s="1">
        <v>1</v>
      </c>
      <c r="F233" s="1">
        <v>22</v>
      </c>
      <c r="G233" s="1" t="b">
        <v>0</v>
      </c>
      <c r="H233" s="1">
        <v>1</v>
      </c>
      <c r="I233" s="1">
        <v>1</v>
      </c>
      <c r="J233" s="1">
        <v>0.14000000000000001</v>
      </c>
    </row>
    <row r="234" spans="1:10" ht="13.2" x14ac:dyDescent="0.25">
      <c r="A234" s="1">
        <v>233</v>
      </c>
      <c r="B234" s="2">
        <v>40553</v>
      </c>
      <c r="C234" s="1">
        <v>1</v>
      </c>
      <c r="D234" s="1">
        <v>0</v>
      </c>
      <c r="E234" s="1">
        <v>1</v>
      </c>
      <c r="F234" s="1">
        <v>23</v>
      </c>
      <c r="G234" s="1" t="b">
        <v>0</v>
      </c>
      <c r="H234" s="1">
        <v>1</v>
      </c>
      <c r="I234" s="1">
        <v>1</v>
      </c>
      <c r="J234" s="1">
        <v>0.14000000000000001</v>
      </c>
    </row>
    <row r="235" spans="1:10" ht="13.2" x14ac:dyDescent="0.25">
      <c r="A235" s="1">
        <v>234</v>
      </c>
      <c r="B235" s="2">
        <v>40554</v>
      </c>
      <c r="C235" s="1">
        <v>1</v>
      </c>
      <c r="D235" s="1">
        <v>0</v>
      </c>
      <c r="E235" s="1">
        <v>1</v>
      </c>
      <c r="F235" s="1">
        <v>0</v>
      </c>
      <c r="G235" s="1" t="b">
        <v>0</v>
      </c>
      <c r="H235" s="1">
        <v>2</v>
      </c>
      <c r="I235" s="1">
        <v>1</v>
      </c>
      <c r="J235" s="1">
        <v>0.14000000000000001</v>
      </c>
    </row>
    <row r="236" spans="1:10" ht="13.2" x14ac:dyDescent="0.25">
      <c r="A236" s="1">
        <v>235</v>
      </c>
      <c r="B236" s="2">
        <v>40554</v>
      </c>
      <c r="C236" s="1">
        <v>1</v>
      </c>
      <c r="D236" s="1">
        <v>0</v>
      </c>
      <c r="E236" s="1">
        <v>1</v>
      </c>
      <c r="F236" s="1">
        <v>1</v>
      </c>
      <c r="G236" s="1" t="b">
        <v>0</v>
      </c>
      <c r="H236" s="1">
        <v>2</v>
      </c>
      <c r="I236" s="1">
        <v>1</v>
      </c>
      <c r="J236" s="1">
        <v>0.14000000000000001</v>
      </c>
    </row>
    <row r="237" spans="1:10" ht="13.2" x14ac:dyDescent="0.25">
      <c r="A237" s="1">
        <v>236</v>
      </c>
      <c r="B237" s="2">
        <v>40554</v>
      </c>
      <c r="C237" s="1">
        <v>1</v>
      </c>
      <c r="D237" s="1">
        <v>0</v>
      </c>
      <c r="E237" s="1">
        <v>1</v>
      </c>
      <c r="F237" s="1">
        <v>2</v>
      </c>
      <c r="G237" s="1" t="b">
        <v>0</v>
      </c>
      <c r="H237" s="1">
        <v>2</v>
      </c>
      <c r="I237" s="1">
        <v>2</v>
      </c>
      <c r="J237" s="1">
        <v>0.16</v>
      </c>
    </row>
    <row r="238" spans="1:10" ht="13.2" x14ac:dyDescent="0.25">
      <c r="A238" s="1">
        <v>237</v>
      </c>
      <c r="B238" s="2">
        <v>40554</v>
      </c>
      <c r="C238" s="1">
        <v>1</v>
      </c>
      <c r="D238" s="1">
        <v>0</v>
      </c>
      <c r="E238" s="1">
        <v>1</v>
      </c>
      <c r="F238" s="1">
        <v>5</v>
      </c>
      <c r="G238" s="1" t="b">
        <v>0</v>
      </c>
      <c r="H238" s="1">
        <v>2</v>
      </c>
      <c r="I238" s="1">
        <v>2</v>
      </c>
      <c r="J238" s="1">
        <v>0.16</v>
      </c>
    </row>
    <row r="239" spans="1:10" ht="13.2" x14ac:dyDescent="0.25">
      <c r="A239" s="1">
        <v>238</v>
      </c>
      <c r="B239" s="2">
        <v>40554</v>
      </c>
      <c r="C239" s="1">
        <v>1</v>
      </c>
      <c r="D239" s="1">
        <v>0</v>
      </c>
      <c r="E239" s="1">
        <v>1</v>
      </c>
      <c r="F239" s="1">
        <v>6</v>
      </c>
      <c r="G239" s="1" t="b">
        <v>0</v>
      </c>
      <c r="H239" s="1">
        <v>2</v>
      </c>
      <c r="I239" s="1">
        <v>2</v>
      </c>
      <c r="J239" s="1">
        <v>0.16</v>
      </c>
    </row>
    <row r="240" spans="1:10" ht="13.2" x14ac:dyDescent="0.25">
      <c r="A240" s="1">
        <v>239</v>
      </c>
      <c r="B240" s="2">
        <v>40554</v>
      </c>
      <c r="C240" s="1">
        <v>1</v>
      </c>
      <c r="D240" s="1">
        <v>0</v>
      </c>
      <c r="E240" s="1">
        <v>1</v>
      </c>
      <c r="F240" s="1">
        <v>7</v>
      </c>
      <c r="G240" s="1" t="b">
        <v>0</v>
      </c>
      <c r="H240" s="1">
        <v>2</v>
      </c>
      <c r="I240" s="1">
        <v>2</v>
      </c>
      <c r="J240" s="1">
        <v>0.16</v>
      </c>
    </row>
    <row r="241" spans="1:10" ht="13.2" x14ac:dyDescent="0.25">
      <c r="A241" s="1">
        <v>240</v>
      </c>
      <c r="B241" s="2">
        <v>40554</v>
      </c>
      <c r="C241" s="1">
        <v>1</v>
      </c>
      <c r="D241" s="1">
        <v>0</v>
      </c>
      <c r="E241" s="1">
        <v>1</v>
      </c>
      <c r="F241" s="1">
        <v>8</v>
      </c>
      <c r="G241" s="1" t="b">
        <v>0</v>
      </c>
      <c r="H241" s="1">
        <v>2</v>
      </c>
      <c r="I241" s="1">
        <v>2</v>
      </c>
      <c r="J241" s="1">
        <v>0.18</v>
      </c>
    </row>
    <row r="242" spans="1:10" ht="13.2" x14ac:dyDescent="0.25">
      <c r="A242" s="1">
        <v>241</v>
      </c>
      <c r="B242" s="2">
        <v>40554</v>
      </c>
      <c r="C242" s="1">
        <v>1</v>
      </c>
      <c r="D242" s="1">
        <v>0</v>
      </c>
      <c r="E242" s="1">
        <v>1</v>
      </c>
      <c r="F242" s="1">
        <v>9</v>
      </c>
      <c r="G242" s="1" t="b">
        <v>0</v>
      </c>
      <c r="H242" s="1">
        <v>2</v>
      </c>
      <c r="I242" s="1">
        <v>2</v>
      </c>
      <c r="J242" s="1">
        <v>0.18</v>
      </c>
    </row>
    <row r="243" spans="1:10" ht="13.2" x14ac:dyDescent="0.25">
      <c r="A243" s="1">
        <v>242</v>
      </c>
      <c r="B243" s="2">
        <v>40554</v>
      </c>
      <c r="C243" s="1">
        <v>1</v>
      </c>
      <c r="D243" s="1">
        <v>0</v>
      </c>
      <c r="E243" s="1">
        <v>1</v>
      </c>
      <c r="F243" s="1">
        <v>10</v>
      </c>
      <c r="G243" s="1" t="b">
        <v>0</v>
      </c>
      <c r="H243" s="1">
        <v>2</v>
      </c>
      <c r="I243" s="1">
        <v>2</v>
      </c>
      <c r="J243" s="1">
        <v>0.2</v>
      </c>
    </row>
    <row r="244" spans="1:10" ht="13.2" x14ac:dyDescent="0.25">
      <c r="A244" s="1">
        <v>243</v>
      </c>
      <c r="B244" s="2">
        <v>40554</v>
      </c>
      <c r="C244" s="1">
        <v>1</v>
      </c>
      <c r="D244" s="1">
        <v>0</v>
      </c>
      <c r="E244" s="1">
        <v>1</v>
      </c>
      <c r="F244" s="1">
        <v>11</v>
      </c>
      <c r="G244" s="1" t="b">
        <v>0</v>
      </c>
      <c r="H244" s="1">
        <v>2</v>
      </c>
      <c r="I244" s="1">
        <v>2</v>
      </c>
      <c r="J244" s="1">
        <v>0.2</v>
      </c>
    </row>
    <row r="245" spans="1:10" ht="13.2" x14ac:dyDescent="0.25">
      <c r="A245" s="1">
        <v>244</v>
      </c>
      <c r="B245" s="2">
        <v>40554</v>
      </c>
      <c r="C245" s="1">
        <v>1</v>
      </c>
      <c r="D245" s="1">
        <v>0</v>
      </c>
      <c r="E245" s="1">
        <v>1</v>
      </c>
      <c r="F245" s="1">
        <v>12</v>
      </c>
      <c r="G245" s="1" t="b">
        <v>0</v>
      </c>
      <c r="H245" s="1">
        <v>2</v>
      </c>
      <c r="I245" s="1">
        <v>2</v>
      </c>
      <c r="J245" s="1">
        <v>0.2</v>
      </c>
    </row>
    <row r="246" spans="1:10" ht="13.2" x14ac:dyDescent="0.25">
      <c r="A246" s="1">
        <v>245</v>
      </c>
      <c r="B246" s="2">
        <v>40554</v>
      </c>
      <c r="C246" s="1">
        <v>1</v>
      </c>
      <c r="D246" s="1">
        <v>0</v>
      </c>
      <c r="E246" s="1">
        <v>1</v>
      </c>
      <c r="F246" s="1">
        <v>13</v>
      </c>
      <c r="G246" s="1" t="b">
        <v>0</v>
      </c>
      <c r="H246" s="1">
        <v>2</v>
      </c>
      <c r="I246" s="1">
        <v>2</v>
      </c>
      <c r="J246" s="1">
        <v>0.2</v>
      </c>
    </row>
    <row r="247" spans="1:10" ht="13.2" x14ac:dyDescent="0.25">
      <c r="A247" s="1">
        <v>246</v>
      </c>
      <c r="B247" s="2">
        <v>40554</v>
      </c>
      <c r="C247" s="1">
        <v>1</v>
      </c>
      <c r="D247" s="1">
        <v>0</v>
      </c>
      <c r="E247" s="1">
        <v>1</v>
      </c>
      <c r="F247" s="1">
        <v>14</v>
      </c>
      <c r="G247" s="1" t="b">
        <v>0</v>
      </c>
      <c r="H247" s="1">
        <v>2</v>
      </c>
      <c r="I247" s="1">
        <v>2</v>
      </c>
      <c r="J247" s="1">
        <v>0.2</v>
      </c>
    </row>
    <row r="248" spans="1:10" ht="13.2" x14ac:dyDescent="0.25">
      <c r="A248" s="1">
        <v>247</v>
      </c>
      <c r="B248" s="2">
        <v>40554</v>
      </c>
      <c r="C248" s="1">
        <v>1</v>
      </c>
      <c r="D248" s="1">
        <v>0</v>
      </c>
      <c r="E248" s="1">
        <v>1</v>
      </c>
      <c r="F248" s="1">
        <v>15</v>
      </c>
      <c r="G248" s="1" t="b">
        <v>0</v>
      </c>
      <c r="H248" s="1">
        <v>2</v>
      </c>
      <c r="I248" s="1">
        <v>2</v>
      </c>
      <c r="J248" s="1">
        <v>0.16</v>
      </c>
    </row>
    <row r="249" spans="1:10" ht="13.2" x14ac:dyDescent="0.25">
      <c r="A249" s="1">
        <v>248</v>
      </c>
      <c r="B249" s="2">
        <v>40554</v>
      </c>
      <c r="C249" s="1">
        <v>1</v>
      </c>
      <c r="D249" s="1">
        <v>0</v>
      </c>
      <c r="E249" s="1">
        <v>1</v>
      </c>
      <c r="F249" s="1">
        <v>16</v>
      </c>
      <c r="G249" s="1" t="b">
        <v>0</v>
      </c>
      <c r="H249" s="1">
        <v>2</v>
      </c>
      <c r="I249" s="1">
        <v>2</v>
      </c>
      <c r="J249" s="1">
        <v>0.16</v>
      </c>
    </row>
    <row r="250" spans="1:10" ht="13.2" x14ac:dyDescent="0.25">
      <c r="A250" s="1">
        <v>249</v>
      </c>
      <c r="B250" s="2">
        <v>40554</v>
      </c>
      <c r="C250" s="1">
        <v>1</v>
      </c>
      <c r="D250" s="1">
        <v>0</v>
      </c>
      <c r="E250" s="1">
        <v>1</v>
      </c>
      <c r="F250" s="1">
        <v>17</v>
      </c>
      <c r="G250" s="1" t="b">
        <v>0</v>
      </c>
      <c r="H250" s="1">
        <v>2</v>
      </c>
      <c r="I250" s="1">
        <v>2</v>
      </c>
      <c r="J250" s="1">
        <v>0.16</v>
      </c>
    </row>
    <row r="251" spans="1:10" ht="13.2" x14ac:dyDescent="0.25">
      <c r="A251" s="1">
        <v>250</v>
      </c>
      <c r="B251" s="2">
        <v>40554</v>
      </c>
      <c r="C251" s="1">
        <v>1</v>
      </c>
      <c r="D251" s="1">
        <v>0</v>
      </c>
      <c r="E251" s="1">
        <v>1</v>
      </c>
      <c r="F251" s="1">
        <v>18</v>
      </c>
      <c r="G251" s="1" t="b">
        <v>0</v>
      </c>
      <c r="H251" s="1">
        <v>2</v>
      </c>
      <c r="I251" s="1">
        <v>3</v>
      </c>
      <c r="J251" s="1">
        <v>0.16</v>
      </c>
    </row>
    <row r="252" spans="1:10" ht="13.2" x14ac:dyDescent="0.25">
      <c r="A252" s="1">
        <v>251</v>
      </c>
      <c r="B252" s="2">
        <v>40554</v>
      </c>
      <c r="C252" s="1">
        <v>1</v>
      </c>
      <c r="D252" s="1">
        <v>0</v>
      </c>
      <c r="E252" s="1">
        <v>1</v>
      </c>
      <c r="F252" s="1">
        <v>19</v>
      </c>
      <c r="G252" s="1" t="b">
        <v>0</v>
      </c>
      <c r="H252" s="1">
        <v>2</v>
      </c>
      <c r="I252" s="1">
        <v>3</v>
      </c>
      <c r="J252" s="1">
        <v>0.16</v>
      </c>
    </row>
    <row r="253" spans="1:10" ht="13.2" x14ac:dyDescent="0.25">
      <c r="A253" s="1">
        <v>252</v>
      </c>
      <c r="B253" s="2">
        <v>40554</v>
      </c>
      <c r="C253" s="1">
        <v>1</v>
      </c>
      <c r="D253" s="1">
        <v>0</v>
      </c>
      <c r="E253" s="1">
        <v>1</v>
      </c>
      <c r="F253" s="1">
        <v>20</v>
      </c>
      <c r="G253" s="1" t="b">
        <v>0</v>
      </c>
      <c r="H253" s="1">
        <v>2</v>
      </c>
      <c r="I253" s="1">
        <v>3</v>
      </c>
      <c r="J253" s="1">
        <v>0.16</v>
      </c>
    </row>
    <row r="254" spans="1:10" ht="13.2" x14ac:dyDescent="0.25">
      <c r="A254" s="1">
        <v>253</v>
      </c>
      <c r="B254" s="2">
        <v>40554</v>
      </c>
      <c r="C254" s="1">
        <v>1</v>
      </c>
      <c r="D254" s="1">
        <v>0</v>
      </c>
      <c r="E254" s="1">
        <v>1</v>
      </c>
      <c r="F254" s="1">
        <v>21</v>
      </c>
      <c r="G254" s="1" t="b">
        <v>0</v>
      </c>
      <c r="H254" s="1">
        <v>2</v>
      </c>
      <c r="I254" s="1">
        <v>3</v>
      </c>
      <c r="J254" s="1">
        <v>0.16</v>
      </c>
    </row>
    <row r="255" spans="1:10" ht="13.2" x14ac:dyDescent="0.25">
      <c r="A255" s="1">
        <v>254</v>
      </c>
      <c r="B255" s="2">
        <v>40554</v>
      </c>
      <c r="C255" s="1">
        <v>1</v>
      </c>
      <c r="D255" s="1">
        <v>0</v>
      </c>
      <c r="E255" s="1">
        <v>1</v>
      </c>
      <c r="F255" s="1">
        <v>22</v>
      </c>
      <c r="G255" s="1" t="b">
        <v>0</v>
      </c>
      <c r="H255" s="1">
        <v>2</v>
      </c>
      <c r="I255" s="1">
        <v>3</v>
      </c>
      <c r="J255" s="1">
        <v>0.16</v>
      </c>
    </row>
    <row r="256" spans="1:10" ht="13.2" x14ac:dyDescent="0.25">
      <c r="A256" s="1">
        <v>255</v>
      </c>
      <c r="B256" s="2">
        <v>40554</v>
      </c>
      <c r="C256" s="1">
        <v>1</v>
      </c>
      <c r="D256" s="1">
        <v>0</v>
      </c>
      <c r="E256" s="1">
        <v>1</v>
      </c>
      <c r="F256" s="1">
        <v>23</v>
      </c>
      <c r="G256" s="1" t="b">
        <v>0</v>
      </c>
      <c r="H256" s="1">
        <v>2</v>
      </c>
      <c r="I256" s="1">
        <v>3</v>
      </c>
      <c r="J256" s="1">
        <v>0.16</v>
      </c>
    </row>
    <row r="257" spans="1:10" ht="13.2" x14ac:dyDescent="0.25">
      <c r="A257" s="1">
        <v>256</v>
      </c>
      <c r="B257" s="2">
        <v>40555</v>
      </c>
      <c r="C257" s="1">
        <v>1</v>
      </c>
      <c r="D257" s="1">
        <v>0</v>
      </c>
      <c r="E257" s="1">
        <v>1</v>
      </c>
      <c r="F257" s="1">
        <v>0</v>
      </c>
      <c r="G257" s="1" t="b">
        <v>0</v>
      </c>
      <c r="H257" s="1">
        <v>3</v>
      </c>
      <c r="I257" s="1">
        <v>2</v>
      </c>
      <c r="J257" s="1">
        <v>0.16</v>
      </c>
    </row>
    <row r="258" spans="1:10" ht="13.2" x14ac:dyDescent="0.25">
      <c r="A258" s="1">
        <v>257</v>
      </c>
      <c r="B258" s="2">
        <v>40555</v>
      </c>
      <c r="C258" s="1">
        <v>1</v>
      </c>
      <c r="D258" s="1">
        <v>0</v>
      </c>
      <c r="E258" s="1">
        <v>1</v>
      </c>
      <c r="F258" s="1">
        <v>1</v>
      </c>
      <c r="G258" s="1" t="b">
        <v>0</v>
      </c>
      <c r="H258" s="1">
        <v>3</v>
      </c>
      <c r="I258" s="1">
        <v>2</v>
      </c>
      <c r="J258" s="1">
        <v>0.16</v>
      </c>
    </row>
    <row r="259" spans="1:10" ht="13.2" x14ac:dyDescent="0.25">
      <c r="A259" s="1">
        <v>258</v>
      </c>
      <c r="B259" s="2">
        <v>40555</v>
      </c>
      <c r="C259" s="1">
        <v>1</v>
      </c>
      <c r="D259" s="1">
        <v>0</v>
      </c>
      <c r="E259" s="1">
        <v>1</v>
      </c>
      <c r="F259" s="1">
        <v>2</v>
      </c>
      <c r="G259" s="1" t="b">
        <v>0</v>
      </c>
      <c r="H259" s="1">
        <v>3</v>
      </c>
      <c r="I259" s="1">
        <v>1</v>
      </c>
      <c r="J259" s="1">
        <v>0.14000000000000001</v>
      </c>
    </row>
    <row r="260" spans="1:10" ht="13.2" x14ac:dyDescent="0.25">
      <c r="A260" s="1">
        <v>259</v>
      </c>
      <c r="B260" s="2">
        <v>40555</v>
      </c>
      <c r="C260" s="1">
        <v>1</v>
      </c>
      <c r="D260" s="1">
        <v>0</v>
      </c>
      <c r="E260" s="1">
        <v>1</v>
      </c>
      <c r="F260" s="1">
        <v>5</v>
      </c>
      <c r="G260" s="1" t="b">
        <v>0</v>
      </c>
      <c r="H260" s="1">
        <v>3</v>
      </c>
      <c r="I260" s="1">
        <v>1</v>
      </c>
      <c r="J260" s="1">
        <v>0.14000000000000001</v>
      </c>
    </row>
    <row r="261" spans="1:10" ht="13.2" x14ac:dyDescent="0.25">
      <c r="A261" s="1">
        <v>260</v>
      </c>
      <c r="B261" s="2">
        <v>40555</v>
      </c>
      <c r="C261" s="1">
        <v>1</v>
      </c>
      <c r="D261" s="1">
        <v>0</v>
      </c>
      <c r="E261" s="1">
        <v>1</v>
      </c>
      <c r="F261" s="1">
        <v>6</v>
      </c>
      <c r="G261" s="1" t="b">
        <v>0</v>
      </c>
      <c r="H261" s="1">
        <v>3</v>
      </c>
      <c r="I261" s="1">
        <v>1</v>
      </c>
      <c r="J261" s="1">
        <v>0.12</v>
      </c>
    </row>
    <row r="262" spans="1:10" ht="13.2" x14ac:dyDescent="0.25">
      <c r="A262" s="1">
        <v>261</v>
      </c>
      <c r="B262" s="2">
        <v>40555</v>
      </c>
      <c r="C262" s="1">
        <v>1</v>
      </c>
      <c r="D262" s="1">
        <v>0</v>
      </c>
      <c r="E262" s="1">
        <v>1</v>
      </c>
      <c r="F262" s="1">
        <v>7</v>
      </c>
      <c r="G262" s="1" t="b">
        <v>0</v>
      </c>
      <c r="H262" s="1">
        <v>3</v>
      </c>
      <c r="I262" s="1">
        <v>1</v>
      </c>
      <c r="J262" s="1">
        <v>0.14000000000000001</v>
      </c>
    </row>
    <row r="263" spans="1:10" ht="13.2" x14ac:dyDescent="0.25">
      <c r="A263" s="1">
        <v>262</v>
      </c>
      <c r="B263" s="2">
        <v>40555</v>
      </c>
      <c r="C263" s="1">
        <v>1</v>
      </c>
      <c r="D263" s="1">
        <v>0</v>
      </c>
      <c r="E263" s="1">
        <v>1</v>
      </c>
      <c r="F263" s="1">
        <v>8</v>
      </c>
      <c r="G263" s="1" t="b">
        <v>0</v>
      </c>
      <c r="H263" s="1">
        <v>3</v>
      </c>
      <c r="I263" s="1">
        <v>1</v>
      </c>
      <c r="J263" s="1">
        <v>0.16</v>
      </c>
    </row>
    <row r="264" spans="1:10" ht="13.2" x14ac:dyDescent="0.25">
      <c r="A264" s="1">
        <v>263</v>
      </c>
      <c r="B264" s="2">
        <v>40555</v>
      </c>
      <c r="C264" s="1">
        <v>1</v>
      </c>
      <c r="D264" s="1">
        <v>0</v>
      </c>
      <c r="E264" s="1">
        <v>1</v>
      </c>
      <c r="F264" s="1">
        <v>9</v>
      </c>
      <c r="G264" s="1" t="b">
        <v>0</v>
      </c>
      <c r="H264" s="1">
        <v>3</v>
      </c>
      <c r="I264" s="1">
        <v>1</v>
      </c>
      <c r="J264" s="1">
        <v>0.16</v>
      </c>
    </row>
    <row r="265" spans="1:10" ht="13.2" x14ac:dyDescent="0.25">
      <c r="A265" s="1">
        <v>264</v>
      </c>
      <c r="B265" s="2">
        <v>40555</v>
      </c>
      <c r="C265" s="1">
        <v>1</v>
      </c>
      <c r="D265" s="1">
        <v>0</v>
      </c>
      <c r="E265" s="1">
        <v>1</v>
      </c>
      <c r="F265" s="1">
        <v>10</v>
      </c>
      <c r="G265" s="1" t="b">
        <v>0</v>
      </c>
      <c r="H265" s="1">
        <v>3</v>
      </c>
      <c r="I265" s="1">
        <v>1</v>
      </c>
      <c r="J265" s="1">
        <v>0.18</v>
      </c>
    </row>
    <row r="266" spans="1:10" ht="13.2" x14ac:dyDescent="0.25">
      <c r="A266" s="1">
        <v>265</v>
      </c>
      <c r="B266" s="2">
        <v>40555</v>
      </c>
      <c r="C266" s="1">
        <v>1</v>
      </c>
      <c r="D266" s="1">
        <v>0</v>
      </c>
      <c r="E266" s="1">
        <v>1</v>
      </c>
      <c r="F266" s="1">
        <v>11</v>
      </c>
      <c r="G266" s="1" t="b">
        <v>0</v>
      </c>
      <c r="H266" s="1">
        <v>3</v>
      </c>
      <c r="I266" s="1">
        <v>1</v>
      </c>
      <c r="J266" s="1">
        <v>0.2</v>
      </c>
    </row>
    <row r="267" spans="1:10" ht="13.2" x14ac:dyDescent="0.25">
      <c r="A267" s="1">
        <v>266</v>
      </c>
      <c r="B267" s="2">
        <v>40555</v>
      </c>
      <c r="C267" s="1">
        <v>1</v>
      </c>
      <c r="D267" s="1">
        <v>0</v>
      </c>
      <c r="E267" s="1">
        <v>1</v>
      </c>
      <c r="F267" s="1">
        <v>12</v>
      </c>
      <c r="G267" s="1" t="b">
        <v>0</v>
      </c>
      <c r="H267" s="1">
        <v>3</v>
      </c>
      <c r="I267" s="1">
        <v>1</v>
      </c>
      <c r="J267" s="1">
        <v>0.2</v>
      </c>
    </row>
    <row r="268" spans="1:10" ht="13.2" x14ac:dyDescent="0.25">
      <c r="A268" s="1">
        <v>267</v>
      </c>
      <c r="B268" s="2">
        <v>40555</v>
      </c>
      <c r="C268" s="1">
        <v>1</v>
      </c>
      <c r="D268" s="1">
        <v>0</v>
      </c>
      <c r="E268" s="1">
        <v>1</v>
      </c>
      <c r="F268" s="1">
        <v>13</v>
      </c>
      <c r="G268" s="1" t="b">
        <v>0</v>
      </c>
      <c r="H268" s="1">
        <v>3</v>
      </c>
      <c r="I268" s="1">
        <v>1</v>
      </c>
      <c r="J268" s="1">
        <v>0.22</v>
      </c>
    </row>
    <row r="269" spans="1:10" ht="13.2" x14ac:dyDescent="0.25">
      <c r="A269" s="1">
        <v>268</v>
      </c>
      <c r="B269" s="2">
        <v>40555</v>
      </c>
      <c r="C269" s="1">
        <v>1</v>
      </c>
      <c r="D269" s="1">
        <v>0</v>
      </c>
      <c r="E269" s="1">
        <v>1</v>
      </c>
      <c r="F269" s="1">
        <v>14</v>
      </c>
      <c r="G269" s="1" t="b">
        <v>0</v>
      </c>
      <c r="H269" s="1">
        <v>3</v>
      </c>
      <c r="I269" s="1">
        <v>1</v>
      </c>
      <c r="J269" s="1">
        <v>0.2</v>
      </c>
    </row>
    <row r="270" spans="1:10" ht="13.2" x14ac:dyDescent="0.25">
      <c r="A270" s="1">
        <v>269</v>
      </c>
      <c r="B270" s="2">
        <v>40555</v>
      </c>
      <c r="C270" s="1">
        <v>1</v>
      </c>
      <c r="D270" s="1">
        <v>0</v>
      </c>
      <c r="E270" s="1">
        <v>1</v>
      </c>
      <c r="F270" s="1">
        <v>15</v>
      </c>
      <c r="G270" s="1" t="b">
        <v>0</v>
      </c>
      <c r="H270" s="1">
        <v>3</v>
      </c>
      <c r="I270" s="1">
        <v>1</v>
      </c>
      <c r="J270" s="1">
        <v>0.2</v>
      </c>
    </row>
    <row r="271" spans="1:10" ht="13.2" x14ac:dyDescent="0.25">
      <c r="A271" s="1">
        <v>270</v>
      </c>
      <c r="B271" s="2">
        <v>40555</v>
      </c>
      <c r="C271" s="1">
        <v>1</v>
      </c>
      <c r="D271" s="1">
        <v>0</v>
      </c>
      <c r="E271" s="1">
        <v>1</v>
      </c>
      <c r="F271" s="1">
        <v>16</v>
      </c>
      <c r="G271" s="1" t="b">
        <v>0</v>
      </c>
      <c r="H271" s="1">
        <v>3</v>
      </c>
      <c r="I271" s="1">
        <v>1</v>
      </c>
      <c r="J271" s="1">
        <v>0.22</v>
      </c>
    </row>
    <row r="272" spans="1:10" ht="13.2" x14ac:dyDescent="0.25">
      <c r="A272" s="1">
        <v>271</v>
      </c>
      <c r="B272" s="2">
        <v>40555</v>
      </c>
      <c r="C272" s="1">
        <v>1</v>
      </c>
      <c r="D272" s="1">
        <v>0</v>
      </c>
      <c r="E272" s="1">
        <v>1</v>
      </c>
      <c r="F272" s="1">
        <v>17</v>
      </c>
      <c r="G272" s="1" t="b">
        <v>0</v>
      </c>
      <c r="H272" s="1">
        <v>3</v>
      </c>
      <c r="I272" s="1">
        <v>1</v>
      </c>
      <c r="J272" s="1">
        <v>0.2</v>
      </c>
    </row>
    <row r="273" spans="1:10" ht="13.2" x14ac:dyDescent="0.25">
      <c r="A273" s="1">
        <v>272</v>
      </c>
      <c r="B273" s="2">
        <v>40555</v>
      </c>
      <c r="C273" s="1">
        <v>1</v>
      </c>
      <c r="D273" s="1">
        <v>0</v>
      </c>
      <c r="E273" s="1">
        <v>1</v>
      </c>
      <c r="F273" s="1">
        <v>18</v>
      </c>
      <c r="G273" s="1" t="b">
        <v>0</v>
      </c>
      <c r="H273" s="1">
        <v>3</v>
      </c>
      <c r="I273" s="1">
        <v>1</v>
      </c>
      <c r="J273" s="1">
        <v>0.2</v>
      </c>
    </row>
    <row r="274" spans="1:10" ht="13.2" x14ac:dyDescent="0.25">
      <c r="A274" s="1">
        <v>273</v>
      </c>
      <c r="B274" s="2">
        <v>40555</v>
      </c>
      <c r="C274" s="1">
        <v>1</v>
      </c>
      <c r="D274" s="1">
        <v>0</v>
      </c>
      <c r="E274" s="1">
        <v>1</v>
      </c>
      <c r="F274" s="1">
        <v>19</v>
      </c>
      <c r="G274" s="1" t="b">
        <v>0</v>
      </c>
      <c r="H274" s="1">
        <v>3</v>
      </c>
      <c r="I274" s="1">
        <v>1</v>
      </c>
      <c r="J274" s="1">
        <v>0.18</v>
      </c>
    </row>
    <row r="275" spans="1:10" ht="13.2" x14ac:dyDescent="0.25">
      <c r="A275" s="1">
        <v>274</v>
      </c>
      <c r="B275" s="2">
        <v>40555</v>
      </c>
      <c r="C275" s="1">
        <v>1</v>
      </c>
      <c r="D275" s="1">
        <v>0</v>
      </c>
      <c r="E275" s="1">
        <v>1</v>
      </c>
      <c r="F275" s="1">
        <v>20</v>
      </c>
      <c r="G275" s="1" t="b">
        <v>0</v>
      </c>
      <c r="H275" s="1">
        <v>3</v>
      </c>
      <c r="I275" s="1">
        <v>1</v>
      </c>
      <c r="J275" s="1">
        <v>0.16</v>
      </c>
    </row>
    <row r="276" spans="1:10" ht="13.2" x14ac:dyDescent="0.25">
      <c r="A276" s="1">
        <v>275</v>
      </c>
      <c r="B276" s="2">
        <v>40555</v>
      </c>
      <c r="C276" s="1">
        <v>1</v>
      </c>
      <c r="D276" s="1">
        <v>0</v>
      </c>
      <c r="E276" s="1">
        <v>1</v>
      </c>
      <c r="F276" s="1">
        <v>21</v>
      </c>
      <c r="G276" s="1" t="b">
        <v>0</v>
      </c>
      <c r="H276" s="1">
        <v>3</v>
      </c>
      <c r="I276" s="1">
        <v>1</v>
      </c>
      <c r="J276" s="1">
        <v>0.16</v>
      </c>
    </row>
    <row r="277" spans="1:10" ht="13.2" x14ac:dyDescent="0.25">
      <c r="A277" s="1">
        <v>276</v>
      </c>
      <c r="B277" s="2">
        <v>40555</v>
      </c>
      <c r="C277" s="1">
        <v>1</v>
      </c>
      <c r="D277" s="1">
        <v>0</v>
      </c>
      <c r="E277" s="1">
        <v>1</v>
      </c>
      <c r="F277" s="1">
        <v>22</v>
      </c>
      <c r="G277" s="1" t="b">
        <v>0</v>
      </c>
      <c r="H277" s="1">
        <v>3</v>
      </c>
      <c r="I277" s="1">
        <v>1</v>
      </c>
      <c r="J277" s="1">
        <v>0.16</v>
      </c>
    </row>
    <row r="278" spans="1:10" ht="13.2" x14ac:dyDescent="0.25">
      <c r="A278" s="1">
        <v>277</v>
      </c>
      <c r="B278" s="2">
        <v>40555</v>
      </c>
      <c r="C278" s="1">
        <v>1</v>
      </c>
      <c r="D278" s="1">
        <v>0</v>
      </c>
      <c r="E278" s="1">
        <v>1</v>
      </c>
      <c r="F278" s="1">
        <v>23</v>
      </c>
      <c r="G278" s="1" t="b">
        <v>0</v>
      </c>
      <c r="H278" s="1">
        <v>3</v>
      </c>
      <c r="I278" s="1">
        <v>1</v>
      </c>
      <c r="J278" s="1">
        <v>0.14000000000000001</v>
      </c>
    </row>
    <row r="279" spans="1:10" ht="13.2" x14ac:dyDescent="0.25">
      <c r="A279" s="1">
        <v>278</v>
      </c>
      <c r="B279" s="2">
        <v>40556</v>
      </c>
      <c r="C279" s="1">
        <v>1</v>
      </c>
      <c r="D279" s="1">
        <v>0</v>
      </c>
      <c r="E279" s="1">
        <v>1</v>
      </c>
      <c r="F279" s="1">
        <v>0</v>
      </c>
      <c r="G279" s="1" t="b">
        <v>0</v>
      </c>
      <c r="H279" s="1">
        <v>4</v>
      </c>
      <c r="I279" s="1">
        <v>1</v>
      </c>
      <c r="J279" s="1">
        <v>0.14000000000000001</v>
      </c>
    </row>
    <row r="280" spans="1:10" ht="13.2" x14ac:dyDescent="0.25">
      <c r="A280" s="1">
        <v>279</v>
      </c>
      <c r="B280" s="2">
        <v>40556</v>
      </c>
      <c r="C280" s="1">
        <v>1</v>
      </c>
      <c r="D280" s="1">
        <v>0</v>
      </c>
      <c r="E280" s="1">
        <v>1</v>
      </c>
      <c r="F280" s="1">
        <v>1</v>
      </c>
      <c r="G280" s="1" t="b">
        <v>0</v>
      </c>
      <c r="H280" s="1">
        <v>4</v>
      </c>
      <c r="I280" s="1">
        <v>1</v>
      </c>
      <c r="J280" s="1">
        <v>0.14000000000000001</v>
      </c>
    </row>
    <row r="281" spans="1:10" ht="13.2" x14ac:dyDescent="0.25">
      <c r="A281" s="1">
        <v>280</v>
      </c>
      <c r="B281" s="2">
        <v>40556</v>
      </c>
      <c r="C281" s="1">
        <v>1</v>
      </c>
      <c r="D281" s="1">
        <v>0</v>
      </c>
      <c r="E281" s="1">
        <v>1</v>
      </c>
      <c r="F281" s="1">
        <v>2</v>
      </c>
      <c r="G281" s="1" t="b">
        <v>0</v>
      </c>
      <c r="H281" s="1">
        <v>4</v>
      </c>
      <c r="I281" s="1">
        <v>1</v>
      </c>
      <c r="J281" s="1">
        <v>0.14000000000000001</v>
      </c>
    </row>
    <row r="282" spans="1:10" ht="13.2" x14ac:dyDescent="0.25">
      <c r="A282" s="1">
        <v>281</v>
      </c>
      <c r="B282" s="2">
        <v>40556</v>
      </c>
      <c r="C282" s="1">
        <v>1</v>
      </c>
      <c r="D282" s="1">
        <v>0</v>
      </c>
      <c r="E282" s="1">
        <v>1</v>
      </c>
      <c r="F282" s="1">
        <v>3</v>
      </c>
      <c r="G282" s="1" t="b">
        <v>0</v>
      </c>
      <c r="H282" s="1">
        <v>4</v>
      </c>
      <c r="I282" s="1">
        <v>1</v>
      </c>
      <c r="J282" s="1">
        <v>0.14000000000000001</v>
      </c>
    </row>
    <row r="283" spans="1:10" ht="13.2" x14ac:dyDescent="0.25">
      <c r="A283" s="1">
        <v>282</v>
      </c>
      <c r="B283" s="2">
        <v>40556</v>
      </c>
      <c r="C283" s="1">
        <v>1</v>
      </c>
      <c r="D283" s="1">
        <v>0</v>
      </c>
      <c r="E283" s="1">
        <v>1</v>
      </c>
      <c r="F283" s="1">
        <v>4</v>
      </c>
      <c r="G283" s="1" t="b">
        <v>0</v>
      </c>
      <c r="H283" s="1">
        <v>4</v>
      </c>
      <c r="I283" s="1">
        <v>1</v>
      </c>
      <c r="J283" s="1">
        <v>0.14000000000000001</v>
      </c>
    </row>
    <row r="284" spans="1:10" ht="13.2" x14ac:dyDescent="0.25">
      <c r="A284" s="1">
        <v>283</v>
      </c>
      <c r="B284" s="2">
        <v>40556</v>
      </c>
      <c r="C284" s="1">
        <v>1</v>
      </c>
      <c r="D284" s="1">
        <v>0</v>
      </c>
      <c r="E284" s="1">
        <v>1</v>
      </c>
      <c r="F284" s="1">
        <v>5</v>
      </c>
      <c r="G284" s="1" t="b">
        <v>0</v>
      </c>
      <c r="H284" s="1">
        <v>4</v>
      </c>
      <c r="I284" s="1">
        <v>1</v>
      </c>
      <c r="J284" s="1">
        <v>0.14000000000000001</v>
      </c>
    </row>
    <row r="285" spans="1:10" ht="13.2" x14ac:dyDescent="0.25">
      <c r="A285" s="1">
        <v>284</v>
      </c>
      <c r="B285" s="2">
        <v>40556</v>
      </c>
      <c r="C285" s="1">
        <v>1</v>
      </c>
      <c r="D285" s="1">
        <v>0</v>
      </c>
      <c r="E285" s="1">
        <v>1</v>
      </c>
      <c r="F285" s="1">
        <v>6</v>
      </c>
      <c r="G285" s="1" t="b">
        <v>0</v>
      </c>
      <c r="H285" s="1">
        <v>4</v>
      </c>
      <c r="I285" s="1">
        <v>1</v>
      </c>
      <c r="J285" s="1">
        <v>0.12</v>
      </c>
    </row>
    <row r="286" spans="1:10" ht="13.2" x14ac:dyDescent="0.25">
      <c r="A286" s="1">
        <v>285</v>
      </c>
      <c r="B286" s="2">
        <v>40556</v>
      </c>
      <c r="C286" s="1">
        <v>1</v>
      </c>
      <c r="D286" s="1">
        <v>0</v>
      </c>
      <c r="E286" s="1">
        <v>1</v>
      </c>
      <c r="F286" s="1">
        <v>7</v>
      </c>
      <c r="G286" s="1" t="b">
        <v>0</v>
      </c>
      <c r="H286" s="1">
        <v>4</v>
      </c>
      <c r="I286" s="1">
        <v>1</v>
      </c>
      <c r="J286" s="1">
        <v>0.12</v>
      </c>
    </row>
    <row r="287" spans="1:10" ht="13.2" x14ac:dyDescent="0.25">
      <c r="A287" s="1">
        <v>286</v>
      </c>
      <c r="B287" s="2">
        <v>40556</v>
      </c>
      <c r="C287" s="1">
        <v>1</v>
      </c>
      <c r="D287" s="1">
        <v>0</v>
      </c>
      <c r="E287" s="1">
        <v>1</v>
      </c>
      <c r="F287" s="1">
        <v>8</v>
      </c>
      <c r="G287" s="1" t="b">
        <v>0</v>
      </c>
      <c r="H287" s="1">
        <v>4</v>
      </c>
      <c r="I287" s="1">
        <v>1</v>
      </c>
      <c r="J287" s="1">
        <v>0.14000000000000001</v>
      </c>
    </row>
    <row r="288" spans="1:10" ht="13.2" x14ac:dyDescent="0.25">
      <c r="A288" s="1">
        <v>287</v>
      </c>
      <c r="B288" s="2">
        <v>40556</v>
      </c>
      <c r="C288" s="1">
        <v>1</v>
      </c>
      <c r="D288" s="1">
        <v>0</v>
      </c>
      <c r="E288" s="1">
        <v>1</v>
      </c>
      <c r="F288" s="1">
        <v>9</v>
      </c>
      <c r="G288" s="1" t="b">
        <v>0</v>
      </c>
      <c r="H288" s="1">
        <v>4</v>
      </c>
      <c r="I288" s="1">
        <v>1</v>
      </c>
      <c r="J288" s="1">
        <v>0.14000000000000001</v>
      </c>
    </row>
    <row r="289" spans="1:10" ht="13.2" x14ac:dyDescent="0.25">
      <c r="A289" s="1">
        <v>288</v>
      </c>
      <c r="B289" s="2">
        <v>40556</v>
      </c>
      <c r="C289" s="1">
        <v>1</v>
      </c>
      <c r="D289" s="1">
        <v>0</v>
      </c>
      <c r="E289" s="1">
        <v>1</v>
      </c>
      <c r="F289" s="1">
        <v>10</v>
      </c>
      <c r="G289" s="1" t="b">
        <v>0</v>
      </c>
      <c r="H289" s="1">
        <v>4</v>
      </c>
      <c r="I289" s="1">
        <v>2</v>
      </c>
      <c r="J289" s="1">
        <v>0.16</v>
      </c>
    </row>
    <row r="290" spans="1:10" ht="13.2" x14ac:dyDescent="0.25">
      <c r="A290" s="1">
        <v>289</v>
      </c>
      <c r="B290" s="2">
        <v>40556</v>
      </c>
      <c r="C290" s="1">
        <v>1</v>
      </c>
      <c r="D290" s="1">
        <v>0</v>
      </c>
      <c r="E290" s="1">
        <v>1</v>
      </c>
      <c r="F290" s="1">
        <v>11</v>
      </c>
      <c r="G290" s="1" t="b">
        <v>0</v>
      </c>
      <c r="H290" s="1">
        <v>4</v>
      </c>
      <c r="I290" s="1">
        <v>2</v>
      </c>
      <c r="J290" s="1">
        <v>0.2</v>
      </c>
    </row>
    <row r="291" spans="1:10" ht="13.2" x14ac:dyDescent="0.25">
      <c r="A291" s="1">
        <v>290</v>
      </c>
      <c r="B291" s="2">
        <v>40556</v>
      </c>
      <c r="C291" s="1">
        <v>1</v>
      </c>
      <c r="D291" s="1">
        <v>0</v>
      </c>
      <c r="E291" s="1">
        <v>1</v>
      </c>
      <c r="F291" s="1">
        <v>12</v>
      </c>
      <c r="G291" s="1" t="b">
        <v>0</v>
      </c>
      <c r="H291" s="1">
        <v>4</v>
      </c>
      <c r="I291" s="1">
        <v>1</v>
      </c>
      <c r="J291" s="1">
        <v>0.2</v>
      </c>
    </row>
    <row r="292" spans="1:10" ht="13.2" x14ac:dyDescent="0.25">
      <c r="A292" s="1">
        <v>291</v>
      </c>
      <c r="B292" s="2">
        <v>40556</v>
      </c>
      <c r="C292" s="1">
        <v>1</v>
      </c>
      <c r="D292" s="1">
        <v>0</v>
      </c>
      <c r="E292" s="1">
        <v>1</v>
      </c>
      <c r="F292" s="1">
        <v>13</v>
      </c>
      <c r="G292" s="1" t="b">
        <v>0</v>
      </c>
      <c r="H292" s="1">
        <v>4</v>
      </c>
      <c r="I292" s="1">
        <v>1</v>
      </c>
      <c r="J292" s="1">
        <v>0.22</v>
      </c>
    </row>
    <row r="293" spans="1:10" ht="13.2" x14ac:dyDescent="0.25">
      <c r="A293" s="1">
        <v>292</v>
      </c>
      <c r="B293" s="2">
        <v>40556</v>
      </c>
      <c r="C293" s="1">
        <v>1</v>
      </c>
      <c r="D293" s="1">
        <v>0</v>
      </c>
      <c r="E293" s="1">
        <v>1</v>
      </c>
      <c r="F293" s="1">
        <v>14</v>
      </c>
      <c r="G293" s="1" t="b">
        <v>0</v>
      </c>
      <c r="H293" s="1">
        <v>4</v>
      </c>
      <c r="I293" s="1">
        <v>1</v>
      </c>
      <c r="J293" s="1">
        <v>0.22</v>
      </c>
    </row>
    <row r="294" spans="1:10" ht="13.2" x14ac:dyDescent="0.25">
      <c r="A294" s="1">
        <v>293</v>
      </c>
      <c r="B294" s="2">
        <v>40556</v>
      </c>
      <c r="C294" s="1">
        <v>1</v>
      </c>
      <c r="D294" s="1">
        <v>0</v>
      </c>
      <c r="E294" s="1">
        <v>1</v>
      </c>
      <c r="F294" s="1">
        <v>15</v>
      </c>
      <c r="G294" s="1" t="b">
        <v>0</v>
      </c>
      <c r="H294" s="1">
        <v>4</v>
      </c>
      <c r="I294" s="1">
        <v>1</v>
      </c>
      <c r="J294" s="1">
        <v>0.24</v>
      </c>
    </row>
    <row r="295" spans="1:10" ht="13.2" x14ac:dyDescent="0.25">
      <c r="A295" s="1">
        <v>294</v>
      </c>
      <c r="B295" s="2">
        <v>40556</v>
      </c>
      <c r="C295" s="1">
        <v>1</v>
      </c>
      <c r="D295" s="1">
        <v>0</v>
      </c>
      <c r="E295" s="1">
        <v>1</v>
      </c>
      <c r="F295" s="1">
        <v>16</v>
      </c>
      <c r="G295" s="1" t="b">
        <v>0</v>
      </c>
      <c r="H295" s="1">
        <v>4</v>
      </c>
      <c r="I295" s="1">
        <v>1</v>
      </c>
      <c r="J295" s="1">
        <v>0.24</v>
      </c>
    </row>
    <row r="296" spans="1:10" ht="13.2" x14ac:dyDescent="0.25">
      <c r="A296" s="1">
        <v>295</v>
      </c>
      <c r="B296" s="2">
        <v>40556</v>
      </c>
      <c r="C296" s="1">
        <v>1</v>
      </c>
      <c r="D296" s="1">
        <v>0</v>
      </c>
      <c r="E296" s="1">
        <v>1</v>
      </c>
      <c r="F296" s="1">
        <v>17</v>
      </c>
      <c r="G296" s="1" t="b">
        <v>0</v>
      </c>
      <c r="H296" s="1">
        <v>4</v>
      </c>
      <c r="I296" s="1">
        <v>1</v>
      </c>
      <c r="J296" s="1">
        <v>0.2</v>
      </c>
    </row>
    <row r="297" spans="1:10" ht="13.2" x14ac:dyDescent="0.25">
      <c r="A297" s="1">
        <v>296</v>
      </c>
      <c r="B297" s="2">
        <v>40556</v>
      </c>
      <c r="C297" s="1">
        <v>1</v>
      </c>
      <c r="D297" s="1">
        <v>0</v>
      </c>
      <c r="E297" s="1">
        <v>1</v>
      </c>
      <c r="F297" s="1">
        <v>18</v>
      </c>
      <c r="G297" s="1" t="b">
        <v>0</v>
      </c>
      <c r="H297" s="1">
        <v>4</v>
      </c>
      <c r="I297" s="1">
        <v>1</v>
      </c>
      <c r="J297" s="1">
        <v>0.2</v>
      </c>
    </row>
    <row r="298" spans="1:10" ht="13.2" x14ac:dyDescent="0.25">
      <c r="A298" s="1">
        <v>297</v>
      </c>
      <c r="B298" s="2">
        <v>40556</v>
      </c>
      <c r="C298" s="1">
        <v>1</v>
      </c>
      <c r="D298" s="1">
        <v>0</v>
      </c>
      <c r="E298" s="1">
        <v>1</v>
      </c>
      <c r="F298" s="1">
        <v>19</v>
      </c>
      <c r="G298" s="1" t="b">
        <v>0</v>
      </c>
      <c r="H298" s="1">
        <v>4</v>
      </c>
      <c r="I298" s="1">
        <v>1</v>
      </c>
      <c r="J298" s="1">
        <v>0.16</v>
      </c>
    </row>
    <row r="299" spans="1:10" ht="13.2" x14ac:dyDescent="0.25">
      <c r="A299" s="1">
        <v>298</v>
      </c>
      <c r="B299" s="2">
        <v>40556</v>
      </c>
      <c r="C299" s="1">
        <v>1</v>
      </c>
      <c r="D299" s="1">
        <v>0</v>
      </c>
      <c r="E299" s="1">
        <v>1</v>
      </c>
      <c r="F299" s="1">
        <v>20</v>
      </c>
      <c r="G299" s="1" t="b">
        <v>0</v>
      </c>
      <c r="H299" s="1">
        <v>4</v>
      </c>
      <c r="I299" s="1">
        <v>1</v>
      </c>
      <c r="J299" s="1">
        <v>0.16</v>
      </c>
    </row>
    <row r="300" spans="1:10" ht="13.2" x14ac:dyDescent="0.25">
      <c r="A300" s="1">
        <v>299</v>
      </c>
      <c r="B300" s="2">
        <v>40556</v>
      </c>
      <c r="C300" s="1">
        <v>1</v>
      </c>
      <c r="D300" s="1">
        <v>0</v>
      </c>
      <c r="E300" s="1">
        <v>1</v>
      </c>
      <c r="F300" s="1">
        <v>21</v>
      </c>
      <c r="G300" s="1" t="b">
        <v>0</v>
      </c>
      <c r="H300" s="1">
        <v>4</v>
      </c>
      <c r="I300" s="1">
        <v>1</v>
      </c>
      <c r="J300" s="1">
        <v>0.14000000000000001</v>
      </c>
    </row>
    <row r="301" spans="1:10" ht="13.2" x14ac:dyDescent="0.25">
      <c r="A301" s="1">
        <v>300</v>
      </c>
      <c r="B301" s="2">
        <v>40556</v>
      </c>
      <c r="C301" s="1">
        <v>1</v>
      </c>
      <c r="D301" s="1">
        <v>0</v>
      </c>
      <c r="E301" s="1">
        <v>1</v>
      </c>
      <c r="F301" s="1">
        <v>22</v>
      </c>
      <c r="G301" s="1" t="b">
        <v>0</v>
      </c>
      <c r="H301" s="1">
        <v>4</v>
      </c>
      <c r="I301" s="1">
        <v>1</v>
      </c>
      <c r="J301" s="1">
        <v>0.14000000000000001</v>
      </c>
    </row>
    <row r="302" spans="1:10" ht="13.2" x14ac:dyDescent="0.25">
      <c r="A302" s="1">
        <v>301</v>
      </c>
      <c r="B302" s="2">
        <v>40556</v>
      </c>
      <c r="C302" s="1">
        <v>1</v>
      </c>
      <c r="D302" s="1">
        <v>0</v>
      </c>
      <c r="E302" s="1">
        <v>1</v>
      </c>
      <c r="F302" s="1">
        <v>23</v>
      </c>
      <c r="G302" s="1" t="b">
        <v>0</v>
      </c>
      <c r="H302" s="1">
        <v>4</v>
      </c>
      <c r="I302" s="1">
        <v>1</v>
      </c>
      <c r="J302" s="1">
        <v>0.12</v>
      </c>
    </row>
    <row r="303" spans="1:10" ht="13.2" x14ac:dyDescent="0.25">
      <c r="A303" s="1">
        <v>302</v>
      </c>
      <c r="B303" s="2">
        <v>40557</v>
      </c>
      <c r="C303" s="1">
        <v>1</v>
      </c>
      <c r="D303" s="1">
        <v>0</v>
      </c>
      <c r="E303" s="1">
        <v>1</v>
      </c>
      <c r="F303" s="1">
        <v>0</v>
      </c>
      <c r="G303" s="1" t="b">
        <v>0</v>
      </c>
      <c r="H303" s="1">
        <v>5</v>
      </c>
      <c r="I303" s="1">
        <v>1</v>
      </c>
      <c r="J303" s="1">
        <v>0.12</v>
      </c>
    </row>
    <row r="304" spans="1:10" ht="13.2" x14ac:dyDescent="0.25">
      <c r="A304" s="1">
        <v>303</v>
      </c>
      <c r="B304" s="2">
        <v>40557</v>
      </c>
      <c r="C304" s="1">
        <v>1</v>
      </c>
      <c r="D304" s="1">
        <v>0</v>
      </c>
      <c r="E304" s="1">
        <v>1</v>
      </c>
      <c r="F304" s="1">
        <v>1</v>
      </c>
      <c r="G304" s="1" t="b">
        <v>0</v>
      </c>
      <c r="H304" s="1">
        <v>5</v>
      </c>
      <c r="I304" s="1">
        <v>1</v>
      </c>
      <c r="J304" s="1">
        <v>0.1</v>
      </c>
    </row>
    <row r="305" spans="1:10" ht="13.2" x14ac:dyDescent="0.25">
      <c r="A305" s="1">
        <v>304</v>
      </c>
      <c r="B305" s="2">
        <v>40557</v>
      </c>
      <c r="C305" s="1">
        <v>1</v>
      </c>
      <c r="D305" s="1">
        <v>0</v>
      </c>
      <c r="E305" s="1">
        <v>1</v>
      </c>
      <c r="F305" s="1">
        <v>2</v>
      </c>
      <c r="G305" s="1" t="b">
        <v>0</v>
      </c>
      <c r="H305" s="1">
        <v>5</v>
      </c>
      <c r="I305" s="1">
        <v>1</v>
      </c>
      <c r="J305" s="1">
        <v>0.1</v>
      </c>
    </row>
    <row r="306" spans="1:10" ht="13.2" x14ac:dyDescent="0.25">
      <c r="A306" s="1">
        <v>305</v>
      </c>
      <c r="B306" s="2">
        <v>40557</v>
      </c>
      <c r="C306" s="1">
        <v>1</v>
      </c>
      <c r="D306" s="1">
        <v>0</v>
      </c>
      <c r="E306" s="1">
        <v>1</v>
      </c>
      <c r="F306" s="1">
        <v>3</v>
      </c>
      <c r="G306" s="1" t="b">
        <v>0</v>
      </c>
      <c r="H306" s="1">
        <v>5</v>
      </c>
      <c r="I306" s="1">
        <v>1</v>
      </c>
      <c r="J306" s="1">
        <v>0.1</v>
      </c>
    </row>
    <row r="307" spans="1:10" ht="13.2" x14ac:dyDescent="0.25">
      <c r="A307" s="1">
        <v>306</v>
      </c>
      <c r="B307" s="2">
        <v>40557</v>
      </c>
      <c r="C307" s="1">
        <v>1</v>
      </c>
      <c r="D307" s="1">
        <v>0</v>
      </c>
      <c r="E307" s="1">
        <v>1</v>
      </c>
      <c r="F307" s="1">
        <v>5</v>
      </c>
      <c r="G307" s="1" t="b">
        <v>0</v>
      </c>
      <c r="H307" s="1">
        <v>5</v>
      </c>
      <c r="I307" s="1">
        <v>1</v>
      </c>
      <c r="J307" s="1">
        <v>0.1</v>
      </c>
    </row>
    <row r="308" spans="1:10" ht="13.2" x14ac:dyDescent="0.25">
      <c r="A308" s="1">
        <v>307</v>
      </c>
      <c r="B308" s="2">
        <v>40557</v>
      </c>
      <c r="C308" s="1">
        <v>1</v>
      </c>
      <c r="D308" s="1">
        <v>0</v>
      </c>
      <c r="E308" s="1">
        <v>1</v>
      </c>
      <c r="F308" s="1">
        <v>6</v>
      </c>
      <c r="G308" s="1" t="b">
        <v>0</v>
      </c>
      <c r="H308" s="1">
        <v>5</v>
      </c>
      <c r="I308" s="1">
        <v>1</v>
      </c>
      <c r="J308" s="1">
        <v>0.1</v>
      </c>
    </row>
    <row r="309" spans="1:10" ht="13.2" x14ac:dyDescent="0.25">
      <c r="A309" s="1">
        <v>308</v>
      </c>
      <c r="B309" s="2">
        <v>40557</v>
      </c>
      <c r="C309" s="1">
        <v>1</v>
      </c>
      <c r="D309" s="1">
        <v>0</v>
      </c>
      <c r="E309" s="1">
        <v>1</v>
      </c>
      <c r="F309" s="1">
        <v>7</v>
      </c>
      <c r="G309" s="1" t="b">
        <v>0</v>
      </c>
      <c r="H309" s="1">
        <v>5</v>
      </c>
      <c r="I309" s="1">
        <v>1</v>
      </c>
      <c r="J309" s="1">
        <v>0.1</v>
      </c>
    </row>
    <row r="310" spans="1:10" ht="13.2" x14ac:dyDescent="0.25">
      <c r="A310" s="1">
        <v>309</v>
      </c>
      <c r="B310" s="2">
        <v>40557</v>
      </c>
      <c r="C310" s="1">
        <v>1</v>
      </c>
      <c r="D310" s="1">
        <v>0</v>
      </c>
      <c r="E310" s="1">
        <v>1</v>
      </c>
      <c r="F310" s="1">
        <v>8</v>
      </c>
      <c r="G310" s="1" t="b">
        <v>0</v>
      </c>
      <c r="H310" s="1">
        <v>5</v>
      </c>
      <c r="I310" s="1">
        <v>1</v>
      </c>
      <c r="J310" s="1">
        <v>0.12</v>
      </c>
    </row>
    <row r="311" spans="1:10" ht="13.2" x14ac:dyDescent="0.25">
      <c r="A311" s="1">
        <v>310</v>
      </c>
      <c r="B311" s="2">
        <v>40557</v>
      </c>
      <c r="C311" s="1">
        <v>1</v>
      </c>
      <c r="D311" s="1">
        <v>0</v>
      </c>
      <c r="E311" s="1">
        <v>1</v>
      </c>
      <c r="F311" s="1">
        <v>9</v>
      </c>
      <c r="G311" s="1" t="b">
        <v>0</v>
      </c>
      <c r="H311" s="1">
        <v>5</v>
      </c>
      <c r="I311" s="1">
        <v>1</v>
      </c>
      <c r="J311" s="1">
        <v>0.14000000000000001</v>
      </c>
    </row>
    <row r="312" spans="1:10" ht="13.2" x14ac:dyDescent="0.25">
      <c r="A312" s="1">
        <v>311</v>
      </c>
      <c r="B312" s="2">
        <v>40557</v>
      </c>
      <c r="C312" s="1">
        <v>1</v>
      </c>
      <c r="D312" s="1">
        <v>0</v>
      </c>
      <c r="E312" s="1">
        <v>1</v>
      </c>
      <c r="F312" s="1">
        <v>10</v>
      </c>
      <c r="G312" s="1" t="b">
        <v>0</v>
      </c>
      <c r="H312" s="1">
        <v>5</v>
      </c>
      <c r="I312" s="1">
        <v>1</v>
      </c>
      <c r="J312" s="1">
        <v>0.18</v>
      </c>
    </row>
    <row r="313" spans="1:10" ht="13.2" x14ac:dyDescent="0.25">
      <c r="A313" s="1">
        <v>312</v>
      </c>
      <c r="B313" s="2">
        <v>40557</v>
      </c>
      <c r="C313" s="1">
        <v>1</v>
      </c>
      <c r="D313" s="1">
        <v>0</v>
      </c>
      <c r="E313" s="1">
        <v>1</v>
      </c>
      <c r="F313" s="1">
        <v>11</v>
      </c>
      <c r="G313" s="1" t="b">
        <v>0</v>
      </c>
      <c r="H313" s="1">
        <v>5</v>
      </c>
      <c r="I313" s="1">
        <v>1</v>
      </c>
      <c r="J313" s="1">
        <v>0.18</v>
      </c>
    </row>
    <row r="314" spans="1:10" ht="13.2" x14ac:dyDescent="0.25">
      <c r="A314" s="1">
        <v>313</v>
      </c>
      <c r="B314" s="2">
        <v>40557</v>
      </c>
      <c r="C314" s="1">
        <v>1</v>
      </c>
      <c r="D314" s="1">
        <v>0</v>
      </c>
      <c r="E314" s="1">
        <v>1</v>
      </c>
      <c r="F314" s="1">
        <v>12</v>
      </c>
      <c r="G314" s="1" t="b">
        <v>0</v>
      </c>
      <c r="H314" s="1">
        <v>5</v>
      </c>
      <c r="I314" s="1">
        <v>1</v>
      </c>
      <c r="J314" s="1">
        <v>0.2</v>
      </c>
    </row>
    <row r="315" spans="1:10" ht="13.2" x14ac:dyDescent="0.25">
      <c r="A315" s="1">
        <v>314</v>
      </c>
      <c r="B315" s="2">
        <v>40557</v>
      </c>
      <c r="C315" s="1">
        <v>1</v>
      </c>
      <c r="D315" s="1">
        <v>0</v>
      </c>
      <c r="E315" s="1">
        <v>1</v>
      </c>
      <c r="F315" s="1">
        <v>13</v>
      </c>
      <c r="G315" s="1" t="b">
        <v>0</v>
      </c>
      <c r="H315" s="1">
        <v>5</v>
      </c>
      <c r="I315" s="1">
        <v>1</v>
      </c>
      <c r="J315" s="1">
        <v>0.22</v>
      </c>
    </row>
    <row r="316" spans="1:10" ht="13.2" x14ac:dyDescent="0.25">
      <c r="A316" s="1">
        <v>315</v>
      </c>
      <c r="B316" s="2">
        <v>40557</v>
      </c>
      <c r="C316" s="1">
        <v>1</v>
      </c>
      <c r="D316" s="1">
        <v>0</v>
      </c>
      <c r="E316" s="1">
        <v>1</v>
      </c>
      <c r="F316" s="1">
        <v>14</v>
      </c>
      <c r="G316" s="1" t="b">
        <v>0</v>
      </c>
      <c r="H316" s="1">
        <v>5</v>
      </c>
      <c r="I316" s="1">
        <v>1</v>
      </c>
      <c r="J316" s="1">
        <v>0.22</v>
      </c>
    </row>
    <row r="317" spans="1:10" ht="13.2" x14ac:dyDescent="0.25">
      <c r="A317" s="1">
        <v>316</v>
      </c>
      <c r="B317" s="2">
        <v>40557</v>
      </c>
      <c r="C317" s="1">
        <v>1</v>
      </c>
      <c r="D317" s="1">
        <v>0</v>
      </c>
      <c r="E317" s="1">
        <v>1</v>
      </c>
      <c r="F317" s="1">
        <v>15</v>
      </c>
      <c r="G317" s="1" t="b">
        <v>0</v>
      </c>
      <c r="H317" s="1">
        <v>5</v>
      </c>
      <c r="I317" s="1">
        <v>1</v>
      </c>
      <c r="J317" s="1">
        <v>0.24</v>
      </c>
    </row>
    <row r="318" spans="1:10" ht="13.2" x14ac:dyDescent="0.25">
      <c r="A318" s="1">
        <v>317</v>
      </c>
      <c r="B318" s="2">
        <v>40557</v>
      </c>
      <c r="C318" s="1">
        <v>1</v>
      </c>
      <c r="D318" s="1">
        <v>0</v>
      </c>
      <c r="E318" s="1">
        <v>1</v>
      </c>
      <c r="F318" s="1">
        <v>16</v>
      </c>
      <c r="G318" s="1" t="b">
        <v>0</v>
      </c>
      <c r="H318" s="1">
        <v>5</v>
      </c>
      <c r="I318" s="1">
        <v>1</v>
      </c>
      <c r="J318" s="1">
        <v>0.22</v>
      </c>
    </row>
    <row r="319" spans="1:10" ht="13.2" x14ac:dyDescent="0.25">
      <c r="A319" s="1">
        <v>318</v>
      </c>
      <c r="B319" s="2">
        <v>40557</v>
      </c>
      <c r="C319" s="1">
        <v>1</v>
      </c>
      <c r="D319" s="1">
        <v>0</v>
      </c>
      <c r="E319" s="1">
        <v>1</v>
      </c>
      <c r="F319" s="1">
        <v>17</v>
      </c>
      <c r="G319" s="1" t="b">
        <v>0</v>
      </c>
      <c r="H319" s="1">
        <v>5</v>
      </c>
      <c r="I319" s="1">
        <v>1</v>
      </c>
      <c r="J319" s="1">
        <v>0.22</v>
      </c>
    </row>
    <row r="320" spans="1:10" ht="13.2" x14ac:dyDescent="0.25">
      <c r="A320" s="1">
        <v>319</v>
      </c>
      <c r="B320" s="2">
        <v>40557</v>
      </c>
      <c r="C320" s="1">
        <v>1</v>
      </c>
      <c r="D320" s="1">
        <v>0</v>
      </c>
      <c r="E320" s="1">
        <v>1</v>
      </c>
      <c r="F320" s="1">
        <v>18</v>
      </c>
      <c r="G320" s="1" t="b">
        <v>0</v>
      </c>
      <c r="H320" s="1">
        <v>5</v>
      </c>
      <c r="I320" s="1">
        <v>1</v>
      </c>
      <c r="J320" s="1">
        <v>0.2</v>
      </c>
    </row>
    <row r="321" spans="1:10" ht="13.2" x14ac:dyDescent="0.25">
      <c r="A321" s="1">
        <v>320</v>
      </c>
      <c r="B321" s="2">
        <v>40557</v>
      </c>
      <c r="C321" s="1">
        <v>1</v>
      </c>
      <c r="D321" s="1">
        <v>0</v>
      </c>
      <c r="E321" s="1">
        <v>1</v>
      </c>
      <c r="F321" s="1">
        <v>19</v>
      </c>
      <c r="G321" s="1" t="b">
        <v>0</v>
      </c>
      <c r="H321" s="1">
        <v>5</v>
      </c>
      <c r="I321" s="1">
        <v>1</v>
      </c>
      <c r="J321" s="1">
        <v>0.16</v>
      </c>
    </row>
    <row r="322" spans="1:10" ht="13.2" x14ac:dyDescent="0.25">
      <c r="A322" s="1">
        <v>321</v>
      </c>
      <c r="B322" s="2">
        <v>40557</v>
      </c>
      <c r="C322" s="1">
        <v>1</v>
      </c>
      <c r="D322" s="1">
        <v>0</v>
      </c>
      <c r="E322" s="1">
        <v>1</v>
      </c>
      <c r="F322" s="1">
        <v>20</v>
      </c>
      <c r="G322" s="1" t="b">
        <v>0</v>
      </c>
      <c r="H322" s="1">
        <v>5</v>
      </c>
      <c r="I322" s="1">
        <v>1</v>
      </c>
      <c r="J322" s="1">
        <v>0.18</v>
      </c>
    </row>
    <row r="323" spans="1:10" ht="13.2" x14ac:dyDescent="0.25">
      <c r="A323" s="1">
        <v>322</v>
      </c>
      <c r="B323" s="2">
        <v>40557</v>
      </c>
      <c r="C323" s="1">
        <v>1</v>
      </c>
      <c r="D323" s="1">
        <v>0</v>
      </c>
      <c r="E323" s="1">
        <v>1</v>
      </c>
      <c r="F323" s="1">
        <v>21</v>
      </c>
      <c r="G323" s="1" t="b">
        <v>0</v>
      </c>
      <c r="H323" s="1">
        <v>5</v>
      </c>
      <c r="I323" s="1">
        <v>1</v>
      </c>
      <c r="J323" s="1">
        <v>0.16</v>
      </c>
    </row>
    <row r="324" spans="1:10" ht="13.2" x14ac:dyDescent="0.25">
      <c r="A324" s="1">
        <v>323</v>
      </c>
      <c r="B324" s="2">
        <v>40557</v>
      </c>
      <c r="C324" s="1">
        <v>1</v>
      </c>
      <c r="D324" s="1">
        <v>0</v>
      </c>
      <c r="E324" s="1">
        <v>1</v>
      </c>
      <c r="F324" s="1">
        <v>22</v>
      </c>
      <c r="G324" s="1" t="b">
        <v>0</v>
      </c>
      <c r="H324" s="1">
        <v>5</v>
      </c>
      <c r="I324" s="1">
        <v>2</v>
      </c>
      <c r="J324" s="1">
        <v>0.16</v>
      </c>
    </row>
    <row r="325" spans="1:10" ht="13.2" x14ac:dyDescent="0.25">
      <c r="A325" s="1">
        <v>324</v>
      </c>
      <c r="B325" s="2">
        <v>40557</v>
      </c>
      <c r="C325" s="1">
        <v>1</v>
      </c>
      <c r="D325" s="1">
        <v>0</v>
      </c>
      <c r="E325" s="1">
        <v>1</v>
      </c>
      <c r="F325" s="1">
        <v>23</v>
      </c>
      <c r="G325" s="1" t="b">
        <v>0</v>
      </c>
      <c r="H325" s="1">
        <v>5</v>
      </c>
      <c r="I325" s="1">
        <v>2</v>
      </c>
      <c r="J325" s="1">
        <v>0.18</v>
      </c>
    </row>
    <row r="326" spans="1:10" ht="13.2" x14ac:dyDescent="0.25">
      <c r="A326" s="1">
        <v>325</v>
      </c>
      <c r="B326" s="2">
        <v>40558</v>
      </c>
      <c r="C326" s="1">
        <v>1</v>
      </c>
      <c r="D326" s="1">
        <v>0</v>
      </c>
      <c r="E326" s="1">
        <v>1</v>
      </c>
      <c r="F326" s="1">
        <v>0</v>
      </c>
      <c r="G326" s="1" t="b">
        <v>0</v>
      </c>
      <c r="H326" s="1">
        <v>6</v>
      </c>
      <c r="I326" s="1">
        <v>1</v>
      </c>
      <c r="J326" s="1">
        <v>0.18</v>
      </c>
    </row>
    <row r="327" spans="1:10" ht="13.2" x14ac:dyDescent="0.25">
      <c r="A327" s="1">
        <v>326</v>
      </c>
      <c r="B327" s="2">
        <v>40558</v>
      </c>
      <c r="C327" s="1">
        <v>1</v>
      </c>
      <c r="D327" s="1">
        <v>0</v>
      </c>
      <c r="E327" s="1">
        <v>1</v>
      </c>
      <c r="F327" s="1">
        <v>1</v>
      </c>
      <c r="G327" s="1" t="b">
        <v>0</v>
      </c>
      <c r="H327" s="1">
        <v>6</v>
      </c>
      <c r="I327" s="1">
        <v>2</v>
      </c>
      <c r="J327" s="1">
        <v>0.16</v>
      </c>
    </row>
    <row r="328" spans="1:10" ht="13.2" x14ac:dyDescent="0.25">
      <c r="A328" s="1">
        <v>327</v>
      </c>
      <c r="B328" s="2">
        <v>40558</v>
      </c>
      <c r="C328" s="1">
        <v>1</v>
      </c>
      <c r="D328" s="1">
        <v>0</v>
      </c>
      <c r="E328" s="1">
        <v>1</v>
      </c>
      <c r="F328" s="1">
        <v>2</v>
      </c>
      <c r="G328" s="1" t="b">
        <v>0</v>
      </c>
      <c r="H328" s="1">
        <v>6</v>
      </c>
      <c r="I328" s="1">
        <v>2</v>
      </c>
      <c r="J328" s="1">
        <v>0.16</v>
      </c>
    </row>
    <row r="329" spans="1:10" ht="13.2" x14ac:dyDescent="0.25">
      <c r="A329" s="1">
        <v>328</v>
      </c>
      <c r="B329" s="2">
        <v>40558</v>
      </c>
      <c r="C329" s="1">
        <v>1</v>
      </c>
      <c r="D329" s="1">
        <v>0</v>
      </c>
      <c r="E329" s="1">
        <v>1</v>
      </c>
      <c r="F329" s="1">
        <v>3</v>
      </c>
      <c r="G329" s="1" t="b">
        <v>0</v>
      </c>
      <c r="H329" s="1">
        <v>6</v>
      </c>
      <c r="I329" s="1">
        <v>2</v>
      </c>
      <c r="J329" s="1">
        <v>0.16</v>
      </c>
    </row>
    <row r="330" spans="1:10" ht="13.2" x14ac:dyDescent="0.25">
      <c r="A330" s="1">
        <v>329</v>
      </c>
      <c r="B330" s="2">
        <v>40558</v>
      </c>
      <c r="C330" s="1">
        <v>1</v>
      </c>
      <c r="D330" s="1">
        <v>0</v>
      </c>
      <c r="E330" s="1">
        <v>1</v>
      </c>
      <c r="F330" s="1">
        <v>4</v>
      </c>
      <c r="G330" s="1" t="b">
        <v>0</v>
      </c>
      <c r="H330" s="1">
        <v>6</v>
      </c>
      <c r="I330" s="1">
        <v>2</v>
      </c>
      <c r="J330" s="1">
        <v>0.16</v>
      </c>
    </row>
    <row r="331" spans="1:10" ht="13.2" x14ac:dyDescent="0.25">
      <c r="A331" s="1">
        <v>330</v>
      </c>
      <c r="B331" s="2">
        <v>40558</v>
      </c>
      <c r="C331" s="1">
        <v>1</v>
      </c>
      <c r="D331" s="1">
        <v>0</v>
      </c>
      <c r="E331" s="1">
        <v>1</v>
      </c>
      <c r="F331" s="1">
        <v>5</v>
      </c>
      <c r="G331" s="1" t="b">
        <v>0</v>
      </c>
      <c r="H331" s="1">
        <v>6</v>
      </c>
      <c r="I331" s="1">
        <v>1</v>
      </c>
      <c r="J331" s="1">
        <v>0.16</v>
      </c>
    </row>
    <row r="332" spans="1:10" ht="13.2" x14ac:dyDescent="0.25">
      <c r="A332" s="1">
        <v>331</v>
      </c>
      <c r="B332" s="2">
        <v>40558</v>
      </c>
      <c r="C332" s="1">
        <v>1</v>
      </c>
      <c r="D332" s="1">
        <v>0</v>
      </c>
      <c r="E332" s="1">
        <v>1</v>
      </c>
      <c r="F332" s="1">
        <v>6</v>
      </c>
      <c r="G332" s="1" t="b">
        <v>0</v>
      </c>
      <c r="H332" s="1">
        <v>6</v>
      </c>
      <c r="I332" s="1">
        <v>1</v>
      </c>
      <c r="J332" s="1">
        <v>0.14000000000000001</v>
      </c>
    </row>
    <row r="333" spans="1:10" ht="13.2" x14ac:dyDescent="0.25">
      <c r="A333" s="1">
        <v>332</v>
      </c>
      <c r="B333" s="2">
        <v>40558</v>
      </c>
      <c r="C333" s="1">
        <v>1</v>
      </c>
      <c r="D333" s="1">
        <v>0</v>
      </c>
      <c r="E333" s="1">
        <v>1</v>
      </c>
      <c r="F333" s="1">
        <v>7</v>
      </c>
      <c r="G333" s="1" t="b">
        <v>0</v>
      </c>
      <c r="H333" s="1">
        <v>6</v>
      </c>
      <c r="I333" s="1">
        <v>1</v>
      </c>
      <c r="J333" s="1">
        <v>0.14000000000000001</v>
      </c>
    </row>
    <row r="334" spans="1:10" ht="13.2" x14ac:dyDescent="0.25">
      <c r="A334" s="1">
        <v>333</v>
      </c>
      <c r="B334" s="2">
        <v>40558</v>
      </c>
      <c r="C334" s="1">
        <v>1</v>
      </c>
      <c r="D334" s="1">
        <v>0</v>
      </c>
      <c r="E334" s="1">
        <v>1</v>
      </c>
      <c r="F334" s="1">
        <v>8</v>
      </c>
      <c r="G334" s="1" t="b">
        <v>0</v>
      </c>
      <c r="H334" s="1">
        <v>6</v>
      </c>
      <c r="I334" s="1">
        <v>1</v>
      </c>
      <c r="J334" s="1">
        <v>0.14000000000000001</v>
      </c>
    </row>
    <row r="335" spans="1:10" ht="13.2" x14ac:dyDescent="0.25">
      <c r="A335" s="1">
        <v>334</v>
      </c>
      <c r="B335" s="2">
        <v>40558</v>
      </c>
      <c r="C335" s="1">
        <v>1</v>
      </c>
      <c r="D335" s="1">
        <v>0</v>
      </c>
      <c r="E335" s="1">
        <v>1</v>
      </c>
      <c r="F335" s="1">
        <v>9</v>
      </c>
      <c r="G335" s="1" t="b">
        <v>0</v>
      </c>
      <c r="H335" s="1">
        <v>6</v>
      </c>
      <c r="I335" s="1">
        <v>1</v>
      </c>
      <c r="J335" s="1">
        <v>0.16</v>
      </c>
    </row>
    <row r="336" spans="1:10" ht="13.2" x14ac:dyDescent="0.25">
      <c r="A336" s="1">
        <v>335</v>
      </c>
      <c r="B336" s="2">
        <v>40558</v>
      </c>
      <c r="C336" s="1">
        <v>1</v>
      </c>
      <c r="D336" s="1">
        <v>0</v>
      </c>
      <c r="E336" s="1">
        <v>1</v>
      </c>
      <c r="F336" s="1">
        <v>10</v>
      </c>
      <c r="G336" s="1" t="b">
        <v>0</v>
      </c>
      <c r="H336" s="1">
        <v>6</v>
      </c>
      <c r="I336" s="1">
        <v>1</v>
      </c>
      <c r="J336" s="1">
        <v>0.18</v>
      </c>
    </row>
    <row r="337" spans="1:10" ht="13.2" x14ac:dyDescent="0.25">
      <c r="A337" s="1">
        <v>336</v>
      </c>
      <c r="B337" s="2">
        <v>40558</v>
      </c>
      <c r="C337" s="1">
        <v>1</v>
      </c>
      <c r="D337" s="1">
        <v>0</v>
      </c>
      <c r="E337" s="1">
        <v>1</v>
      </c>
      <c r="F337" s="1">
        <v>11</v>
      </c>
      <c r="G337" s="1" t="b">
        <v>0</v>
      </c>
      <c r="H337" s="1">
        <v>6</v>
      </c>
      <c r="I337" s="1">
        <v>1</v>
      </c>
      <c r="J337" s="1">
        <v>0.2</v>
      </c>
    </row>
    <row r="338" spans="1:10" ht="13.2" x14ac:dyDescent="0.25">
      <c r="A338" s="1">
        <v>337</v>
      </c>
      <c r="B338" s="2">
        <v>40558</v>
      </c>
      <c r="C338" s="1">
        <v>1</v>
      </c>
      <c r="D338" s="1">
        <v>0</v>
      </c>
      <c r="E338" s="1">
        <v>1</v>
      </c>
      <c r="F338" s="1">
        <v>12</v>
      </c>
      <c r="G338" s="1" t="b">
        <v>0</v>
      </c>
      <c r="H338" s="1">
        <v>6</v>
      </c>
      <c r="I338" s="1">
        <v>1</v>
      </c>
      <c r="J338" s="1">
        <v>0.24</v>
      </c>
    </row>
    <row r="339" spans="1:10" ht="13.2" x14ac:dyDescent="0.25">
      <c r="A339" s="1">
        <v>338</v>
      </c>
      <c r="B339" s="2">
        <v>40558</v>
      </c>
      <c r="C339" s="1">
        <v>1</v>
      </c>
      <c r="D339" s="1">
        <v>0</v>
      </c>
      <c r="E339" s="1">
        <v>1</v>
      </c>
      <c r="F339" s="1">
        <v>13</v>
      </c>
      <c r="G339" s="1" t="b">
        <v>0</v>
      </c>
      <c r="H339" s="1">
        <v>6</v>
      </c>
      <c r="I339" s="1">
        <v>1</v>
      </c>
      <c r="J339" s="1">
        <v>0.28000000000000003</v>
      </c>
    </row>
    <row r="340" spans="1:10" ht="13.2" x14ac:dyDescent="0.25">
      <c r="A340" s="1">
        <v>339</v>
      </c>
      <c r="B340" s="2">
        <v>40558</v>
      </c>
      <c r="C340" s="1">
        <v>1</v>
      </c>
      <c r="D340" s="1">
        <v>0</v>
      </c>
      <c r="E340" s="1">
        <v>1</v>
      </c>
      <c r="F340" s="1">
        <v>14</v>
      </c>
      <c r="G340" s="1" t="b">
        <v>0</v>
      </c>
      <c r="H340" s="1">
        <v>6</v>
      </c>
      <c r="I340" s="1">
        <v>1</v>
      </c>
      <c r="J340" s="1">
        <v>0.3</v>
      </c>
    </row>
    <row r="341" spans="1:10" ht="13.2" x14ac:dyDescent="0.25">
      <c r="A341" s="1">
        <v>340</v>
      </c>
      <c r="B341" s="2">
        <v>40558</v>
      </c>
      <c r="C341" s="1">
        <v>1</v>
      </c>
      <c r="D341" s="1">
        <v>0</v>
      </c>
      <c r="E341" s="1">
        <v>1</v>
      </c>
      <c r="F341" s="1">
        <v>15</v>
      </c>
      <c r="G341" s="1" t="b">
        <v>0</v>
      </c>
      <c r="H341" s="1">
        <v>6</v>
      </c>
      <c r="I341" s="1">
        <v>2</v>
      </c>
      <c r="J341" s="1">
        <v>0.32</v>
      </c>
    </row>
    <row r="342" spans="1:10" ht="13.2" x14ac:dyDescent="0.25">
      <c r="A342" s="1">
        <v>341</v>
      </c>
      <c r="B342" s="2">
        <v>40558</v>
      </c>
      <c r="C342" s="1">
        <v>1</v>
      </c>
      <c r="D342" s="1">
        <v>0</v>
      </c>
      <c r="E342" s="1">
        <v>1</v>
      </c>
      <c r="F342" s="1">
        <v>16</v>
      </c>
      <c r="G342" s="1" t="b">
        <v>0</v>
      </c>
      <c r="H342" s="1">
        <v>6</v>
      </c>
      <c r="I342" s="1">
        <v>2</v>
      </c>
      <c r="J342" s="1">
        <v>0.34</v>
      </c>
    </row>
    <row r="343" spans="1:10" ht="13.2" x14ac:dyDescent="0.25">
      <c r="A343" s="1">
        <v>342</v>
      </c>
      <c r="B343" s="2">
        <v>40558</v>
      </c>
      <c r="C343" s="1">
        <v>1</v>
      </c>
      <c r="D343" s="1">
        <v>0</v>
      </c>
      <c r="E343" s="1">
        <v>1</v>
      </c>
      <c r="F343" s="1">
        <v>17</v>
      </c>
      <c r="G343" s="1" t="b">
        <v>0</v>
      </c>
      <c r="H343" s="1">
        <v>6</v>
      </c>
      <c r="I343" s="1">
        <v>2</v>
      </c>
      <c r="J343" s="1">
        <v>0.32</v>
      </c>
    </row>
    <row r="344" spans="1:10" ht="13.2" x14ac:dyDescent="0.25">
      <c r="A344" s="1">
        <v>343</v>
      </c>
      <c r="B344" s="2">
        <v>40558</v>
      </c>
      <c r="C344" s="1">
        <v>1</v>
      </c>
      <c r="D344" s="1">
        <v>0</v>
      </c>
      <c r="E344" s="1">
        <v>1</v>
      </c>
      <c r="F344" s="1">
        <v>18</v>
      </c>
      <c r="G344" s="1" t="b">
        <v>0</v>
      </c>
      <c r="H344" s="1">
        <v>6</v>
      </c>
      <c r="I344" s="1">
        <v>2</v>
      </c>
      <c r="J344" s="1">
        <v>0.3</v>
      </c>
    </row>
    <row r="345" spans="1:10" ht="13.2" x14ac:dyDescent="0.25">
      <c r="A345" s="1">
        <v>344</v>
      </c>
      <c r="B345" s="2">
        <v>40558</v>
      </c>
      <c r="C345" s="1">
        <v>1</v>
      </c>
      <c r="D345" s="1">
        <v>0</v>
      </c>
      <c r="E345" s="1">
        <v>1</v>
      </c>
      <c r="F345" s="1">
        <v>19</v>
      </c>
      <c r="G345" s="1" t="b">
        <v>0</v>
      </c>
      <c r="H345" s="1">
        <v>6</v>
      </c>
      <c r="I345" s="1">
        <v>2</v>
      </c>
      <c r="J345" s="1">
        <v>0.32</v>
      </c>
    </row>
    <row r="346" spans="1:10" ht="13.2" x14ac:dyDescent="0.25">
      <c r="A346" s="1">
        <v>345</v>
      </c>
      <c r="B346" s="2">
        <v>40558</v>
      </c>
      <c r="C346" s="1">
        <v>1</v>
      </c>
      <c r="D346" s="1">
        <v>0</v>
      </c>
      <c r="E346" s="1">
        <v>1</v>
      </c>
      <c r="F346" s="1">
        <v>20</v>
      </c>
      <c r="G346" s="1" t="b">
        <v>0</v>
      </c>
      <c r="H346" s="1">
        <v>6</v>
      </c>
      <c r="I346" s="1">
        <v>2</v>
      </c>
      <c r="J346" s="1">
        <v>0.32</v>
      </c>
    </row>
    <row r="347" spans="1:10" ht="13.2" x14ac:dyDescent="0.25">
      <c r="A347" s="1">
        <v>346</v>
      </c>
      <c r="B347" s="2">
        <v>40558</v>
      </c>
      <c r="C347" s="1">
        <v>1</v>
      </c>
      <c r="D347" s="1">
        <v>0</v>
      </c>
      <c r="E347" s="1">
        <v>1</v>
      </c>
      <c r="F347" s="1">
        <v>21</v>
      </c>
      <c r="G347" s="1" t="b">
        <v>0</v>
      </c>
      <c r="H347" s="1">
        <v>6</v>
      </c>
      <c r="I347" s="1">
        <v>2</v>
      </c>
      <c r="J347" s="1">
        <v>0.32</v>
      </c>
    </row>
    <row r="348" spans="1:10" ht="13.2" x14ac:dyDescent="0.25">
      <c r="A348" s="1">
        <v>347</v>
      </c>
      <c r="B348" s="2">
        <v>40558</v>
      </c>
      <c r="C348" s="1">
        <v>1</v>
      </c>
      <c r="D348" s="1">
        <v>0</v>
      </c>
      <c r="E348" s="1">
        <v>1</v>
      </c>
      <c r="F348" s="1">
        <v>22</v>
      </c>
      <c r="G348" s="1" t="b">
        <v>0</v>
      </c>
      <c r="H348" s="1">
        <v>6</v>
      </c>
      <c r="I348" s="1">
        <v>2</v>
      </c>
      <c r="J348" s="1">
        <v>0.3</v>
      </c>
    </row>
    <row r="349" spans="1:10" ht="13.2" x14ac:dyDescent="0.25">
      <c r="A349" s="1">
        <v>348</v>
      </c>
      <c r="B349" s="2">
        <v>40558</v>
      </c>
      <c r="C349" s="1">
        <v>1</v>
      </c>
      <c r="D349" s="1">
        <v>0</v>
      </c>
      <c r="E349" s="1">
        <v>1</v>
      </c>
      <c r="F349" s="1">
        <v>23</v>
      </c>
      <c r="G349" s="1" t="b">
        <v>0</v>
      </c>
      <c r="H349" s="1">
        <v>6</v>
      </c>
      <c r="I349" s="1">
        <v>1</v>
      </c>
      <c r="J349" s="1">
        <v>0.3</v>
      </c>
    </row>
    <row r="350" spans="1:10" ht="13.2" x14ac:dyDescent="0.25">
      <c r="A350" s="1">
        <v>349</v>
      </c>
      <c r="B350" s="2">
        <v>40559</v>
      </c>
      <c r="C350" s="1">
        <v>1</v>
      </c>
      <c r="D350" s="1">
        <v>0</v>
      </c>
      <c r="E350" s="1">
        <v>1</v>
      </c>
      <c r="F350" s="1">
        <v>0</v>
      </c>
      <c r="G350" s="1" t="b">
        <v>0</v>
      </c>
      <c r="H350" s="1">
        <v>0</v>
      </c>
      <c r="I350" s="1">
        <v>1</v>
      </c>
      <c r="J350" s="1">
        <v>0.26</v>
      </c>
    </row>
    <row r="351" spans="1:10" ht="13.2" x14ac:dyDescent="0.25">
      <c r="A351" s="1">
        <v>350</v>
      </c>
      <c r="B351" s="2">
        <v>40559</v>
      </c>
      <c r="C351" s="1">
        <v>1</v>
      </c>
      <c r="D351" s="1">
        <v>0</v>
      </c>
      <c r="E351" s="1">
        <v>1</v>
      </c>
      <c r="F351" s="1">
        <v>1</v>
      </c>
      <c r="G351" s="1" t="b">
        <v>0</v>
      </c>
      <c r="H351" s="1">
        <v>0</v>
      </c>
      <c r="I351" s="1">
        <v>1</v>
      </c>
      <c r="J351" s="1">
        <v>0.26</v>
      </c>
    </row>
    <row r="352" spans="1:10" ht="13.2" x14ac:dyDescent="0.25">
      <c r="A352" s="1">
        <v>351</v>
      </c>
      <c r="B352" s="2">
        <v>40559</v>
      </c>
      <c r="C352" s="1">
        <v>1</v>
      </c>
      <c r="D352" s="1">
        <v>0</v>
      </c>
      <c r="E352" s="1">
        <v>1</v>
      </c>
      <c r="F352" s="1">
        <v>2</v>
      </c>
      <c r="G352" s="1" t="b">
        <v>0</v>
      </c>
      <c r="H352" s="1">
        <v>0</v>
      </c>
      <c r="I352" s="1">
        <v>1</v>
      </c>
      <c r="J352" s="1">
        <v>0.26</v>
      </c>
    </row>
    <row r="353" spans="1:10" ht="13.2" x14ac:dyDescent="0.25">
      <c r="A353" s="1">
        <v>352</v>
      </c>
      <c r="B353" s="2">
        <v>40559</v>
      </c>
      <c r="C353" s="1">
        <v>1</v>
      </c>
      <c r="D353" s="1">
        <v>0</v>
      </c>
      <c r="E353" s="1">
        <v>1</v>
      </c>
      <c r="F353" s="1">
        <v>3</v>
      </c>
      <c r="G353" s="1" t="b">
        <v>0</v>
      </c>
      <c r="H353" s="1">
        <v>0</v>
      </c>
      <c r="I353" s="1">
        <v>1</v>
      </c>
      <c r="J353" s="1">
        <v>0.22</v>
      </c>
    </row>
    <row r="354" spans="1:10" ht="13.2" x14ac:dyDescent="0.25">
      <c r="A354" s="1">
        <v>353</v>
      </c>
      <c r="B354" s="2">
        <v>40559</v>
      </c>
      <c r="C354" s="1">
        <v>1</v>
      </c>
      <c r="D354" s="1">
        <v>0</v>
      </c>
      <c r="E354" s="1">
        <v>1</v>
      </c>
      <c r="F354" s="1">
        <v>4</v>
      </c>
      <c r="G354" s="1" t="b">
        <v>0</v>
      </c>
      <c r="H354" s="1">
        <v>0</v>
      </c>
      <c r="I354" s="1">
        <v>1</v>
      </c>
      <c r="J354" s="1">
        <v>0.26</v>
      </c>
    </row>
    <row r="355" spans="1:10" ht="13.2" x14ac:dyDescent="0.25">
      <c r="A355" s="1">
        <v>354</v>
      </c>
      <c r="B355" s="2">
        <v>40559</v>
      </c>
      <c r="C355" s="1">
        <v>1</v>
      </c>
      <c r="D355" s="1">
        <v>0</v>
      </c>
      <c r="E355" s="1">
        <v>1</v>
      </c>
      <c r="F355" s="1">
        <v>5</v>
      </c>
      <c r="G355" s="1" t="b">
        <v>0</v>
      </c>
      <c r="H355" s="1">
        <v>0</v>
      </c>
      <c r="I355" s="1">
        <v>2</v>
      </c>
      <c r="J355" s="1">
        <v>0.26</v>
      </c>
    </row>
    <row r="356" spans="1:10" ht="13.2" x14ac:dyDescent="0.25">
      <c r="A356" s="1">
        <v>355</v>
      </c>
      <c r="B356" s="2">
        <v>40559</v>
      </c>
      <c r="C356" s="1">
        <v>1</v>
      </c>
      <c r="D356" s="1">
        <v>0</v>
      </c>
      <c r="E356" s="1">
        <v>1</v>
      </c>
      <c r="F356" s="1">
        <v>6</v>
      </c>
      <c r="G356" s="1" t="b">
        <v>0</v>
      </c>
      <c r="H356" s="1">
        <v>0</v>
      </c>
      <c r="I356" s="1">
        <v>2</v>
      </c>
      <c r="J356" s="1">
        <v>0.26</v>
      </c>
    </row>
    <row r="357" spans="1:10" ht="13.2" x14ac:dyDescent="0.25">
      <c r="A357" s="1">
        <v>356</v>
      </c>
      <c r="B357" s="2">
        <v>40559</v>
      </c>
      <c r="C357" s="1">
        <v>1</v>
      </c>
      <c r="D357" s="1">
        <v>0</v>
      </c>
      <c r="E357" s="1">
        <v>1</v>
      </c>
      <c r="F357" s="1">
        <v>7</v>
      </c>
      <c r="G357" s="1" t="b">
        <v>0</v>
      </c>
      <c r="H357" s="1">
        <v>0</v>
      </c>
      <c r="I357" s="1">
        <v>2</v>
      </c>
      <c r="J357" s="1">
        <v>0.24</v>
      </c>
    </row>
    <row r="358" spans="1:10" ht="13.2" x14ac:dyDescent="0.25">
      <c r="A358" s="1">
        <v>357</v>
      </c>
      <c r="B358" s="2">
        <v>40559</v>
      </c>
      <c r="C358" s="1">
        <v>1</v>
      </c>
      <c r="D358" s="1">
        <v>0</v>
      </c>
      <c r="E358" s="1">
        <v>1</v>
      </c>
      <c r="F358" s="1">
        <v>8</v>
      </c>
      <c r="G358" s="1" t="b">
        <v>0</v>
      </c>
      <c r="H358" s="1">
        <v>0</v>
      </c>
      <c r="I358" s="1">
        <v>1</v>
      </c>
      <c r="J358" s="1">
        <v>0.22</v>
      </c>
    </row>
    <row r="359" spans="1:10" ht="13.2" x14ac:dyDescent="0.25">
      <c r="A359" s="1">
        <v>358</v>
      </c>
      <c r="B359" s="2">
        <v>40559</v>
      </c>
      <c r="C359" s="1">
        <v>1</v>
      </c>
      <c r="D359" s="1">
        <v>0</v>
      </c>
      <c r="E359" s="1">
        <v>1</v>
      </c>
      <c r="F359" s="1">
        <v>9</v>
      </c>
      <c r="G359" s="1" t="b">
        <v>0</v>
      </c>
      <c r="H359" s="1">
        <v>0</v>
      </c>
      <c r="I359" s="1">
        <v>1</v>
      </c>
      <c r="J359" s="1">
        <v>0.22</v>
      </c>
    </row>
    <row r="360" spans="1:10" ht="13.2" x14ac:dyDescent="0.25">
      <c r="A360" s="1">
        <v>359</v>
      </c>
      <c r="B360" s="2">
        <v>40559</v>
      </c>
      <c r="C360" s="1">
        <v>1</v>
      </c>
      <c r="D360" s="1">
        <v>0</v>
      </c>
      <c r="E360" s="1">
        <v>1</v>
      </c>
      <c r="F360" s="1">
        <v>10</v>
      </c>
      <c r="G360" s="1" t="b">
        <v>0</v>
      </c>
      <c r="H360" s="1">
        <v>0</v>
      </c>
      <c r="I360" s="1">
        <v>1</v>
      </c>
      <c r="J360" s="1">
        <v>0.22</v>
      </c>
    </row>
    <row r="361" spans="1:10" ht="13.2" x14ac:dyDescent="0.25">
      <c r="A361" s="1">
        <v>360</v>
      </c>
      <c r="B361" s="2">
        <v>40559</v>
      </c>
      <c r="C361" s="1">
        <v>1</v>
      </c>
      <c r="D361" s="1">
        <v>0</v>
      </c>
      <c r="E361" s="1">
        <v>1</v>
      </c>
      <c r="F361" s="1">
        <v>11</v>
      </c>
      <c r="G361" s="1" t="b">
        <v>0</v>
      </c>
      <c r="H361" s="1">
        <v>0</v>
      </c>
      <c r="I361" s="1">
        <v>1</v>
      </c>
      <c r="J361" s="1">
        <v>0.24</v>
      </c>
    </row>
    <row r="362" spans="1:10" ht="13.2" x14ac:dyDescent="0.25">
      <c r="A362" s="1">
        <v>361</v>
      </c>
      <c r="B362" s="2">
        <v>40559</v>
      </c>
      <c r="C362" s="1">
        <v>1</v>
      </c>
      <c r="D362" s="1">
        <v>0</v>
      </c>
      <c r="E362" s="1">
        <v>1</v>
      </c>
      <c r="F362" s="1">
        <v>12</v>
      </c>
      <c r="G362" s="1" t="b">
        <v>0</v>
      </c>
      <c r="H362" s="1">
        <v>0</v>
      </c>
      <c r="I362" s="1">
        <v>1</v>
      </c>
      <c r="J362" s="1">
        <v>0.24</v>
      </c>
    </row>
    <row r="363" spans="1:10" ht="13.2" x14ac:dyDescent="0.25">
      <c r="A363" s="1">
        <v>362</v>
      </c>
      <c r="B363" s="2">
        <v>40559</v>
      </c>
      <c r="C363" s="1">
        <v>1</v>
      </c>
      <c r="D363" s="1">
        <v>0</v>
      </c>
      <c r="E363" s="1">
        <v>1</v>
      </c>
      <c r="F363" s="1">
        <v>13</v>
      </c>
      <c r="G363" s="1" t="b">
        <v>0</v>
      </c>
      <c r="H363" s="1">
        <v>0</v>
      </c>
      <c r="I363" s="1">
        <v>1</v>
      </c>
      <c r="J363" s="1">
        <v>0.26</v>
      </c>
    </row>
    <row r="364" spans="1:10" ht="13.2" x14ac:dyDescent="0.25">
      <c r="A364" s="1">
        <v>363</v>
      </c>
      <c r="B364" s="2">
        <v>40559</v>
      </c>
      <c r="C364" s="1">
        <v>1</v>
      </c>
      <c r="D364" s="1">
        <v>0</v>
      </c>
      <c r="E364" s="1">
        <v>1</v>
      </c>
      <c r="F364" s="1">
        <v>14</v>
      </c>
      <c r="G364" s="1" t="b">
        <v>0</v>
      </c>
      <c r="H364" s="1">
        <v>0</v>
      </c>
      <c r="I364" s="1">
        <v>1</v>
      </c>
      <c r="J364" s="1">
        <v>0.28000000000000003</v>
      </c>
    </row>
    <row r="365" spans="1:10" ht="13.2" x14ac:dyDescent="0.25">
      <c r="A365" s="1">
        <v>364</v>
      </c>
      <c r="B365" s="2">
        <v>40559</v>
      </c>
      <c r="C365" s="1">
        <v>1</v>
      </c>
      <c r="D365" s="1">
        <v>0</v>
      </c>
      <c r="E365" s="1">
        <v>1</v>
      </c>
      <c r="F365" s="1">
        <v>15</v>
      </c>
      <c r="G365" s="1" t="b">
        <v>0</v>
      </c>
      <c r="H365" s="1">
        <v>0</v>
      </c>
      <c r="I365" s="1">
        <v>1</v>
      </c>
      <c r="J365" s="1">
        <v>0.26</v>
      </c>
    </row>
    <row r="366" spans="1:10" ht="13.2" x14ac:dyDescent="0.25">
      <c r="A366" s="1">
        <v>365</v>
      </c>
      <c r="B366" s="2">
        <v>40559</v>
      </c>
      <c r="C366" s="1">
        <v>1</v>
      </c>
      <c r="D366" s="1">
        <v>0</v>
      </c>
      <c r="E366" s="1">
        <v>1</v>
      </c>
      <c r="F366" s="1">
        <v>16</v>
      </c>
      <c r="G366" s="1" t="b">
        <v>0</v>
      </c>
      <c r="H366" s="1">
        <v>0</v>
      </c>
      <c r="I366" s="1">
        <v>1</v>
      </c>
      <c r="J366" s="1">
        <v>0.24</v>
      </c>
    </row>
    <row r="367" spans="1:10" ht="13.2" x14ac:dyDescent="0.25">
      <c r="A367" s="1">
        <v>366</v>
      </c>
      <c r="B367" s="2">
        <v>40559</v>
      </c>
      <c r="C367" s="1">
        <v>1</v>
      </c>
      <c r="D367" s="1">
        <v>0</v>
      </c>
      <c r="E367" s="1">
        <v>1</v>
      </c>
      <c r="F367" s="1">
        <v>17</v>
      </c>
      <c r="G367" s="1" t="b">
        <v>0</v>
      </c>
      <c r="H367" s="1">
        <v>0</v>
      </c>
      <c r="I367" s="1">
        <v>1</v>
      </c>
      <c r="J367" s="1">
        <v>0.22</v>
      </c>
    </row>
    <row r="368" spans="1:10" ht="13.2" x14ac:dyDescent="0.25">
      <c r="A368" s="1">
        <v>367</v>
      </c>
      <c r="B368" s="2">
        <v>40559</v>
      </c>
      <c r="C368" s="1">
        <v>1</v>
      </c>
      <c r="D368" s="1">
        <v>0</v>
      </c>
      <c r="E368" s="1">
        <v>1</v>
      </c>
      <c r="F368" s="1">
        <v>18</v>
      </c>
      <c r="G368" s="1" t="b">
        <v>0</v>
      </c>
      <c r="H368" s="1">
        <v>0</v>
      </c>
      <c r="I368" s="1">
        <v>1</v>
      </c>
      <c r="J368" s="1">
        <v>0.2</v>
      </c>
    </row>
    <row r="369" spans="1:10" ht="13.2" x14ac:dyDescent="0.25">
      <c r="A369" s="1">
        <v>368</v>
      </c>
      <c r="B369" s="2">
        <v>40559</v>
      </c>
      <c r="C369" s="1">
        <v>1</v>
      </c>
      <c r="D369" s="1">
        <v>0</v>
      </c>
      <c r="E369" s="1">
        <v>1</v>
      </c>
      <c r="F369" s="1">
        <v>19</v>
      </c>
      <c r="G369" s="1" t="b">
        <v>0</v>
      </c>
      <c r="H369" s="1">
        <v>0</v>
      </c>
      <c r="I369" s="1">
        <v>1</v>
      </c>
      <c r="J369" s="1">
        <v>0.18</v>
      </c>
    </row>
    <row r="370" spans="1:10" ht="13.2" x14ac:dyDescent="0.25">
      <c r="A370" s="1">
        <v>369</v>
      </c>
      <c r="B370" s="2">
        <v>40559</v>
      </c>
      <c r="C370" s="1">
        <v>1</v>
      </c>
      <c r="D370" s="1">
        <v>0</v>
      </c>
      <c r="E370" s="1">
        <v>1</v>
      </c>
      <c r="F370" s="1">
        <v>20</v>
      </c>
      <c r="G370" s="1" t="b">
        <v>0</v>
      </c>
      <c r="H370" s="1">
        <v>0</v>
      </c>
      <c r="I370" s="1">
        <v>1</v>
      </c>
      <c r="J370" s="1">
        <v>0.18</v>
      </c>
    </row>
    <row r="371" spans="1:10" ht="13.2" x14ac:dyDescent="0.25">
      <c r="A371" s="1">
        <v>370</v>
      </c>
      <c r="B371" s="2">
        <v>40559</v>
      </c>
      <c r="C371" s="1">
        <v>1</v>
      </c>
      <c r="D371" s="1">
        <v>0</v>
      </c>
      <c r="E371" s="1">
        <v>1</v>
      </c>
      <c r="F371" s="1">
        <v>21</v>
      </c>
      <c r="G371" s="1" t="b">
        <v>0</v>
      </c>
      <c r="H371" s="1">
        <v>0</v>
      </c>
      <c r="I371" s="1">
        <v>1</v>
      </c>
      <c r="J371" s="1">
        <v>0.18</v>
      </c>
    </row>
    <row r="372" spans="1:10" ht="13.2" x14ac:dyDescent="0.25">
      <c r="A372" s="1">
        <v>371</v>
      </c>
      <c r="B372" s="2">
        <v>40559</v>
      </c>
      <c r="C372" s="1">
        <v>1</v>
      </c>
      <c r="D372" s="1">
        <v>0</v>
      </c>
      <c r="E372" s="1">
        <v>1</v>
      </c>
      <c r="F372" s="1">
        <v>22</v>
      </c>
      <c r="G372" s="1" t="b">
        <v>0</v>
      </c>
      <c r="H372" s="1">
        <v>0</v>
      </c>
      <c r="I372" s="1">
        <v>2</v>
      </c>
      <c r="J372" s="1">
        <v>0.2</v>
      </c>
    </row>
    <row r="373" spans="1:10" ht="13.2" x14ac:dyDescent="0.25">
      <c r="A373" s="1">
        <v>372</v>
      </c>
      <c r="B373" s="2">
        <v>40559</v>
      </c>
      <c r="C373" s="1">
        <v>1</v>
      </c>
      <c r="D373" s="1">
        <v>0</v>
      </c>
      <c r="E373" s="1">
        <v>1</v>
      </c>
      <c r="F373" s="1">
        <v>23</v>
      </c>
      <c r="G373" s="1" t="b">
        <v>0</v>
      </c>
      <c r="H373" s="1">
        <v>0</v>
      </c>
      <c r="I373" s="1">
        <v>2</v>
      </c>
      <c r="J373" s="1">
        <v>0.2</v>
      </c>
    </row>
    <row r="374" spans="1:10" ht="13.2" x14ac:dyDescent="0.25">
      <c r="A374" s="1">
        <v>373</v>
      </c>
      <c r="B374" s="2">
        <v>40560</v>
      </c>
      <c r="C374" s="1">
        <v>1</v>
      </c>
      <c r="D374" s="1">
        <v>0</v>
      </c>
      <c r="E374" s="1">
        <v>1</v>
      </c>
      <c r="F374" s="1">
        <v>0</v>
      </c>
      <c r="G374" s="1" t="b">
        <v>1</v>
      </c>
      <c r="H374" s="1">
        <v>1</v>
      </c>
      <c r="I374" s="1">
        <v>2</v>
      </c>
      <c r="J374" s="1">
        <v>0.2</v>
      </c>
    </row>
    <row r="375" spans="1:10" ht="13.2" x14ac:dyDescent="0.25">
      <c r="A375" s="1">
        <v>374</v>
      </c>
      <c r="B375" s="2">
        <v>40560</v>
      </c>
      <c r="C375" s="1">
        <v>1</v>
      </c>
      <c r="D375" s="1">
        <v>0</v>
      </c>
      <c r="E375" s="1">
        <v>1</v>
      </c>
      <c r="F375" s="1">
        <v>1</v>
      </c>
      <c r="G375" s="1" t="b">
        <v>1</v>
      </c>
      <c r="H375" s="1">
        <v>1</v>
      </c>
      <c r="I375" s="1">
        <v>2</v>
      </c>
      <c r="J375" s="1">
        <v>0.2</v>
      </c>
    </row>
    <row r="376" spans="1:10" ht="13.2" x14ac:dyDescent="0.25">
      <c r="A376" s="1">
        <v>375</v>
      </c>
      <c r="B376" s="2">
        <v>40560</v>
      </c>
      <c r="C376" s="1">
        <v>1</v>
      </c>
      <c r="D376" s="1">
        <v>0</v>
      </c>
      <c r="E376" s="1">
        <v>1</v>
      </c>
      <c r="F376" s="1">
        <v>2</v>
      </c>
      <c r="G376" s="1" t="b">
        <v>1</v>
      </c>
      <c r="H376" s="1">
        <v>1</v>
      </c>
      <c r="I376" s="1">
        <v>2</v>
      </c>
      <c r="J376" s="1">
        <v>0.18</v>
      </c>
    </row>
    <row r="377" spans="1:10" ht="13.2" x14ac:dyDescent="0.25">
      <c r="A377" s="1">
        <v>376</v>
      </c>
      <c r="B377" s="2">
        <v>40560</v>
      </c>
      <c r="C377" s="1">
        <v>1</v>
      </c>
      <c r="D377" s="1">
        <v>0</v>
      </c>
      <c r="E377" s="1">
        <v>1</v>
      </c>
      <c r="F377" s="1">
        <v>3</v>
      </c>
      <c r="G377" s="1" t="b">
        <v>1</v>
      </c>
      <c r="H377" s="1">
        <v>1</v>
      </c>
      <c r="I377" s="1">
        <v>2</v>
      </c>
      <c r="J377" s="1">
        <v>0.18</v>
      </c>
    </row>
    <row r="378" spans="1:10" ht="13.2" x14ac:dyDescent="0.25">
      <c r="A378" s="1">
        <v>377</v>
      </c>
      <c r="B378" s="2">
        <v>40560</v>
      </c>
      <c r="C378" s="1">
        <v>1</v>
      </c>
      <c r="D378" s="1">
        <v>0</v>
      </c>
      <c r="E378" s="1">
        <v>1</v>
      </c>
      <c r="F378" s="1">
        <v>4</v>
      </c>
      <c r="G378" s="1" t="b">
        <v>1</v>
      </c>
      <c r="H378" s="1">
        <v>1</v>
      </c>
      <c r="I378" s="1">
        <v>2</v>
      </c>
      <c r="J378" s="1">
        <v>0.18</v>
      </c>
    </row>
    <row r="379" spans="1:10" ht="13.2" x14ac:dyDescent="0.25">
      <c r="A379" s="1">
        <v>378</v>
      </c>
      <c r="B379" s="2">
        <v>40560</v>
      </c>
      <c r="C379" s="1">
        <v>1</v>
      </c>
      <c r="D379" s="1">
        <v>0</v>
      </c>
      <c r="E379" s="1">
        <v>1</v>
      </c>
      <c r="F379" s="1">
        <v>5</v>
      </c>
      <c r="G379" s="1" t="b">
        <v>1</v>
      </c>
      <c r="H379" s="1">
        <v>1</v>
      </c>
      <c r="I379" s="1">
        <v>2</v>
      </c>
      <c r="J379" s="1">
        <v>0.18</v>
      </c>
    </row>
    <row r="380" spans="1:10" ht="13.2" x14ac:dyDescent="0.25">
      <c r="A380" s="1">
        <v>379</v>
      </c>
      <c r="B380" s="2">
        <v>40560</v>
      </c>
      <c r="C380" s="1">
        <v>1</v>
      </c>
      <c r="D380" s="1">
        <v>0</v>
      </c>
      <c r="E380" s="1">
        <v>1</v>
      </c>
      <c r="F380" s="1">
        <v>6</v>
      </c>
      <c r="G380" s="1" t="b">
        <v>1</v>
      </c>
      <c r="H380" s="1">
        <v>1</v>
      </c>
      <c r="I380" s="1">
        <v>2</v>
      </c>
      <c r="J380" s="1">
        <v>0.18</v>
      </c>
    </row>
    <row r="381" spans="1:10" ht="13.2" x14ac:dyDescent="0.25">
      <c r="A381" s="1">
        <v>380</v>
      </c>
      <c r="B381" s="2">
        <v>40560</v>
      </c>
      <c r="C381" s="1">
        <v>1</v>
      </c>
      <c r="D381" s="1">
        <v>0</v>
      </c>
      <c r="E381" s="1">
        <v>1</v>
      </c>
      <c r="F381" s="1">
        <v>7</v>
      </c>
      <c r="G381" s="1" t="b">
        <v>1</v>
      </c>
      <c r="H381" s="1">
        <v>1</v>
      </c>
      <c r="I381" s="1">
        <v>2</v>
      </c>
      <c r="J381" s="1">
        <v>0.16</v>
      </c>
    </row>
    <row r="382" spans="1:10" ht="13.2" x14ac:dyDescent="0.25">
      <c r="A382" s="1">
        <v>381</v>
      </c>
      <c r="B382" s="2">
        <v>40560</v>
      </c>
      <c r="C382" s="1">
        <v>1</v>
      </c>
      <c r="D382" s="1">
        <v>0</v>
      </c>
      <c r="E382" s="1">
        <v>1</v>
      </c>
      <c r="F382" s="1">
        <v>8</v>
      </c>
      <c r="G382" s="1" t="b">
        <v>1</v>
      </c>
      <c r="H382" s="1">
        <v>1</v>
      </c>
      <c r="I382" s="1">
        <v>2</v>
      </c>
      <c r="J382" s="1">
        <v>0.16</v>
      </c>
    </row>
    <row r="383" spans="1:10" ht="13.2" x14ac:dyDescent="0.25">
      <c r="A383" s="1">
        <v>382</v>
      </c>
      <c r="B383" s="2">
        <v>40560</v>
      </c>
      <c r="C383" s="1">
        <v>1</v>
      </c>
      <c r="D383" s="1">
        <v>0</v>
      </c>
      <c r="E383" s="1">
        <v>1</v>
      </c>
      <c r="F383" s="1">
        <v>9</v>
      </c>
      <c r="G383" s="1" t="b">
        <v>1</v>
      </c>
      <c r="H383" s="1">
        <v>1</v>
      </c>
      <c r="I383" s="1">
        <v>2</v>
      </c>
      <c r="J383" s="1">
        <v>0.16</v>
      </c>
    </row>
    <row r="384" spans="1:10" ht="13.2" x14ac:dyDescent="0.25">
      <c r="A384" s="1">
        <v>383</v>
      </c>
      <c r="B384" s="2">
        <v>40560</v>
      </c>
      <c r="C384" s="1">
        <v>1</v>
      </c>
      <c r="D384" s="1">
        <v>0</v>
      </c>
      <c r="E384" s="1">
        <v>1</v>
      </c>
      <c r="F384" s="1">
        <v>10</v>
      </c>
      <c r="G384" s="1" t="b">
        <v>1</v>
      </c>
      <c r="H384" s="1">
        <v>1</v>
      </c>
      <c r="I384" s="1">
        <v>2</v>
      </c>
      <c r="J384" s="1">
        <v>0.16</v>
      </c>
    </row>
    <row r="385" spans="1:10" ht="13.2" x14ac:dyDescent="0.25">
      <c r="A385" s="1">
        <v>384</v>
      </c>
      <c r="B385" s="2">
        <v>40560</v>
      </c>
      <c r="C385" s="1">
        <v>1</v>
      </c>
      <c r="D385" s="1">
        <v>0</v>
      </c>
      <c r="E385" s="1">
        <v>1</v>
      </c>
      <c r="F385" s="1">
        <v>11</v>
      </c>
      <c r="G385" s="1" t="b">
        <v>1</v>
      </c>
      <c r="H385" s="1">
        <v>1</v>
      </c>
      <c r="I385" s="1">
        <v>2</v>
      </c>
      <c r="J385" s="1">
        <v>0.16</v>
      </c>
    </row>
    <row r="386" spans="1:10" ht="13.2" x14ac:dyDescent="0.25">
      <c r="A386" s="1">
        <v>385</v>
      </c>
      <c r="B386" s="2">
        <v>40560</v>
      </c>
      <c r="C386" s="1">
        <v>1</v>
      </c>
      <c r="D386" s="1">
        <v>0</v>
      </c>
      <c r="E386" s="1">
        <v>1</v>
      </c>
      <c r="F386" s="1">
        <v>12</v>
      </c>
      <c r="G386" s="1" t="b">
        <v>1</v>
      </c>
      <c r="H386" s="1">
        <v>1</v>
      </c>
      <c r="I386" s="1">
        <v>2</v>
      </c>
      <c r="J386" s="1">
        <v>0.18</v>
      </c>
    </row>
    <row r="387" spans="1:10" ht="13.2" x14ac:dyDescent="0.25">
      <c r="A387" s="1">
        <v>386</v>
      </c>
      <c r="B387" s="2">
        <v>40560</v>
      </c>
      <c r="C387" s="1">
        <v>1</v>
      </c>
      <c r="D387" s="1">
        <v>0</v>
      </c>
      <c r="E387" s="1">
        <v>1</v>
      </c>
      <c r="F387" s="1">
        <v>13</v>
      </c>
      <c r="G387" s="1" t="b">
        <v>1</v>
      </c>
      <c r="H387" s="1">
        <v>1</v>
      </c>
      <c r="I387" s="1">
        <v>2</v>
      </c>
      <c r="J387" s="1">
        <v>0.18</v>
      </c>
    </row>
    <row r="388" spans="1:10" ht="13.2" x14ac:dyDescent="0.25">
      <c r="A388" s="1">
        <v>387</v>
      </c>
      <c r="B388" s="2">
        <v>40560</v>
      </c>
      <c r="C388" s="1">
        <v>1</v>
      </c>
      <c r="D388" s="1">
        <v>0</v>
      </c>
      <c r="E388" s="1">
        <v>1</v>
      </c>
      <c r="F388" s="1">
        <v>14</v>
      </c>
      <c r="G388" s="1" t="b">
        <v>1</v>
      </c>
      <c r="H388" s="1">
        <v>1</v>
      </c>
      <c r="I388" s="1">
        <v>2</v>
      </c>
      <c r="J388" s="1">
        <v>0.18</v>
      </c>
    </row>
    <row r="389" spans="1:10" ht="13.2" x14ac:dyDescent="0.25">
      <c r="A389" s="1">
        <v>388</v>
      </c>
      <c r="B389" s="2">
        <v>40560</v>
      </c>
      <c r="C389" s="1">
        <v>1</v>
      </c>
      <c r="D389" s="1">
        <v>0</v>
      </c>
      <c r="E389" s="1">
        <v>1</v>
      </c>
      <c r="F389" s="1">
        <v>15</v>
      </c>
      <c r="G389" s="1" t="b">
        <v>1</v>
      </c>
      <c r="H389" s="1">
        <v>1</v>
      </c>
      <c r="I389" s="1">
        <v>2</v>
      </c>
      <c r="J389" s="1">
        <v>0.2</v>
      </c>
    </row>
    <row r="390" spans="1:10" ht="13.2" x14ac:dyDescent="0.25">
      <c r="A390" s="1">
        <v>389</v>
      </c>
      <c r="B390" s="2">
        <v>40560</v>
      </c>
      <c r="C390" s="1">
        <v>1</v>
      </c>
      <c r="D390" s="1">
        <v>0</v>
      </c>
      <c r="E390" s="1">
        <v>1</v>
      </c>
      <c r="F390" s="1">
        <v>16</v>
      </c>
      <c r="G390" s="1" t="b">
        <v>1</v>
      </c>
      <c r="H390" s="1">
        <v>1</v>
      </c>
      <c r="I390" s="1">
        <v>2</v>
      </c>
      <c r="J390" s="1">
        <v>0.2</v>
      </c>
    </row>
    <row r="391" spans="1:10" ht="13.2" x14ac:dyDescent="0.25">
      <c r="A391" s="1">
        <v>390</v>
      </c>
      <c r="B391" s="2">
        <v>40560</v>
      </c>
      <c r="C391" s="1">
        <v>1</v>
      </c>
      <c r="D391" s="1">
        <v>0</v>
      </c>
      <c r="E391" s="1">
        <v>1</v>
      </c>
      <c r="F391" s="1">
        <v>17</v>
      </c>
      <c r="G391" s="1" t="b">
        <v>1</v>
      </c>
      <c r="H391" s="1">
        <v>1</v>
      </c>
      <c r="I391" s="1">
        <v>1</v>
      </c>
      <c r="J391" s="1">
        <v>0.2</v>
      </c>
    </row>
    <row r="392" spans="1:10" ht="13.2" x14ac:dyDescent="0.25">
      <c r="A392" s="1">
        <v>391</v>
      </c>
      <c r="B392" s="2">
        <v>40560</v>
      </c>
      <c r="C392" s="1">
        <v>1</v>
      </c>
      <c r="D392" s="1">
        <v>0</v>
      </c>
      <c r="E392" s="1">
        <v>1</v>
      </c>
      <c r="F392" s="1">
        <v>18</v>
      </c>
      <c r="G392" s="1" t="b">
        <v>1</v>
      </c>
      <c r="H392" s="1">
        <v>1</v>
      </c>
      <c r="I392" s="1">
        <v>2</v>
      </c>
      <c r="J392" s="1">
        <v>0.18</v>
      </c>
    </row>
    <row r="393" spans="1:10" ht="13.2" x14ac:dyDescent="0.25">
      <c r="A393" s="1">
        <v>392</v>
      </c>
      <c r="B393" s="2">
        <v>40560</v>
      </c>
      <c r="C393" s="1">
        <v>1</v>
      </c>
      <c r="D393" s="1">
        <v>0</v>
      </c>
      <c r="E393" s="1">
        <v>1</v>
      </c>
      <c r="F393" s="1">
        <v>19</v>
      </c>
      <c r="G393" s="1" t="b">
        <v>1</v>
      </c>
      <c r="H393" s="1">
        <v>1</v>
      </c>
      <c r="I393" s="1">
        <v>3</v>
      </c>
      <c r="J393" s="1">
        <v>0.18</v>
      </c>
    </row>
    <row r="394" spans="1:10" ht="13.2" x14ac:dyDescent="0.25">
      <c r="A394" s="1">
        <v>393</v>
      </c>
      <c r="B394" s="2">
        <v>40560</v>
      </c>
      <c r="C394" s="1">
        <v>1</v>
      </c>
      <c r="D394" s="1">
        <v>0</v>
      </c>
      <c r="E394" s="1">
        <v>1</v>
      </c>
      <c r="F394" s="1">
        <v>20</v>
      </c>
      <c r="G394" s="1" t="b">
        <v>1</v>
      </c>
      <c r="H394" s="1">
        <v>1</v>
      </c>
      <c r="I394" s="1">
        <v>3</v>
      </c>
      <c r="J394" s="1">
        <v>0.16</v>
      </c>
    </row>
    <row r="395" spans="1:10" ht="13.2" x14ac:dyDescent="0.25">
      <c r="A395" s="1">
        <v>394</v>
      </c>
      <c r="B395" s="2">
        <v>40560</v>
      </c>
      <c r="C395" s="1">
        <v>1</v>
      </c>
      <c r="D395" s="1">
        <v>0</v>
      </c>
      <c r="E395" s="1">
        <v>1</v>
      </c>
      <c r="F395" s="1">
        <v>21</v>
      </c>
      <c r="G395" s="1" t="b">
        <v>1</v>
      </c>
      <c r="H395" s="1">
        <v>1</v>
      </c>
      <c r="I395" s="1">
        <v>3</v>
      </c>
      <c r="J395" s="1">
        <v>0.16</v>
      </c>
    </row>
    <row r="396" spans="1:10" ht="13.2" x14ac:dyDescent="0.25">
      <c r="A396" s="1">
        <v>395</v>
      </c>
      <c r="B396" s="2">
        <v>40560</v>
      </c>
      <c r="C396" s="1">
        <v>1</v>
      </c>
      <c r="D396" s="1">
        <v>0</v>
      </c>
      <c r="E396" s="1">
        <v>1</v>
      </c>
      <c r="F396" s="1">
        <v>22</v>
      </c>
      <c r="G396" s="1" t="b">
        <v>1</v>
      </c>
      <c r="H396" s="1">
        <v>1</v>
      </c>
      <c r="I396" s="1">
        <v>3</v>
      </c>
      <c r="J396" s="1">
        <v>0.14000000000000001</v>
      </c>
    </row>
    <row r="397" spans="1:10" ht="13.2" x14ac:dyDescent="0.25">
      <c r="A397" s="1">
        <v>396</v>
      </c>
      <c r="B397" s="2">
        <v>40560</v>
      </c>
      <c r="C397" s="1">
        <v>1</v>
      </c>
      <c r="D397" s="1">
        <v>0</v>
      </c>
      <c r="E397" s="1">
        <v>1</v>
      </c>
      <c r="F397" s="1">
        <v>23</v>
      </c>
      <c r="G397" s="1" t="b">
        <v>1</v>
      </c>
      <c r="H397" s="1">
        <v>1</v>
      </c>
      <c r="I397" s="1">
        <v>3</v>
      </c>
      <c r="J397" s="1">
        <v>0.16</v>
      </c>
    </row>
    <row r="398" spans="1:10" ht="13.2" x14ac:dyDescent="0.25">
      <c r="A398" s="1">
        <v>397</v>
      </c>
      <c r="B398" s="2">
        <v>40561</v>
      </c>
      <c r="C398" s="1">
        <v>1</v>
      </c>
      <c r="D398" s="1">
        <v>0</v>
      </c>
      <c r="E398" s="1">
        <v>1</v>
      </c>
      <c r="F398" s="1">
        <v>12</v>
      </c>
      <c r="G398" s="1" t="b">
        <v>0</v>
      </c>
      <c r="H398" s="1">
        <v>2</v>
      </c>
      <c r="I398" s="1">
        <v>2</v>
      </c>
      <c r="J398" s="1">
        <v>0.2</v>
      </c>
    </row>
    <row r="399" spans="1:10" ht="13.2" x14ac:dyDescent="0.25">
      <c r="A399" s="1">
        <v>398</v>
      </c>
      <c r="B399" s="2">
        <v>40561</v>
      </c>
      <c r="C399" s="1">
        <v>1</v>
      </c>
      <c r="D399" s="1">
        <v>0</v>
      </c>
      <c r="E399" s="1">
        <v>1</v>
      </c>
      <c r="F399" s="1">
        <v>13</v>
      </c>
      <c r="G399" s="1" t="b">
        <v>0</v>
      </c>
      <c r="H399" s="1">
        <v>2</v>
      </c>
      <c r="I399" s="1">
        <v>2</v>
      </c>
      <c r="J399" s="1">
        <v>0.2</v>
      </c>
    </row>
    <row r="400" spans="1:10" ht="13.2" x14ac:dyDescent="0.25">
      <c r="A400" s="1">
        <v>399</v>
      </c>
      <c r="B400" s="2">
        <v>40561</v>
      </c>
      <c r="C400" s="1">
        <v>1</v>
      </c>
      <c r="D400" s="1">
        <v>0</v>
      </c>
      <c r="E400" s="1">
        <v>1</v>
      </c>
      <c r="F400" s="1">
        <v>14</v>
      </c>
      <c r="G400" s="1" t="b">
        <v>0</v>
      </c>
      <c r="H400" s="1">
        <v>2</v>
      </c>
      <c r="I400" s="1">
        <v>2</v>
      </c>
      <c r="J400" s="1">
        <v>0.22</v>
      </c>
    </row>
    <row r="401" spans="1:10" ht="13.2" x14ac:dyDescent="0.25">
      <c r="A401" s="1">
        <v>400</v>
      </c>
      <c r="B401" s="2">
        <v>40561</v>
      </c>
      <c r="C401" s="1">
        <v>1</v>
      </c>
      <c r="D401" s="1">
        <v>0</v>
      </c>
      <c r="E401" s="1">
        <v>1</v>
      </c>
      <c r="F401" s="1">
        <v>15</v>
      </c>
      <c r="G401" s="1" t="b">
        <v>0</v>
      </c>
      <c r="H401" s="1">
        <v>2</v>
      </c>
      <c r="I401" s="1">
        <v>2</v>
      </c>
      <c r="J401" s="1">
        <v>0.22</v>
      </c>
    </row>
    <row r="402" spans="1:10" ht="13.2" x14ac:dyDescent="0.25">
      <c r="A402" s="1">
        <v>401</v>
      </c>
      <c r="B402" s="2">
        <v>40561</v>
      </c>
      <c r="C402" s="1">
        <v>1</v>
      </c>
      <c r="D402" s="1">
        <v>0</v>
      </c>
      <c r="E402" s="1">
        <v>1</v>
      </c>
      <c r="F402" s="1">
        <v>16</v>
      </c>
      <c r="G402" s="1" t="b">
        <v>0</v>
      </c>
      <c r="H402" s="1">
        <v>2</v>
      </c>
      <c r="I402" s="1">
        <v>2</v>
      </c>
      <c r="J402" s="1">
        <v>0.22</v>
      </c>
    </row>
    <row r="403" spans="1:10" ht="13.2" x14ac:dyDescent="0.25">
      <c r="A403" s="1">
        <v>402</v>
      </c>
      <c r="B403" s="2">
        <v>40561</v>
      </c>
      <c r="C403" s="1">
        <v>1</v>
      </c>
      <c r="D403" s="1">
        <v>0</v>
      </c>
      <c r="E403" s="1">
        <v>1</v>
      </c>
      <c r="F403" s="1">
        <v>17</v>
      </c>
      <c r="G403" s="1" t="b">
        <v>0</v>
      </c>
      <c r="H403" s="1">
        <v>2</v>
      </c>
      <c r="I403" s="1">
        <v>2</v>
      </c>
      <c r="J403" s="1">
        <v>0.22</v>
      </c>
    </row>
    <row r="404" spans="1:10" ht="13.2" x14ac:dyDescent="0.25">
      <c r="A404" s="1">
        <v>403</v>
      </c>
      <c r="B404" s="2">
        <v>40561</v>
      </c>
      <c r="C404" s="1">
        <v>1</v>
      </c>
      <c r="D404" s="1">
        <v>0</v>
      </c>
      <c r="E404" s="1">
        <v>1</v>
      </c>
      <c r="F404" s="1">
        <v>18</v>
      </c>
      <c r="G404" s="1" t="b">
        <v>0</v>
      </c>
      <c r="H404" s="1">
        <v>2</v>
      </c>
      <c r="I404" s="1">
        <v>2</v>
      </c>
      <c r="J404" s="1">
        <v>0.22</v>
      </c>
    </row>
    <row r="405" spans="1:10" ht="13.2" x14ac:dyDescent="0.25">
      <c r="A405" s="1">
        <v>404</v>
      </c>
      <c r="B405" s="2">
        <v>40561</v>
      </c>
      <c r="C405" s="1">
        <v>1</v>
      </c>
      <c r="D405" s="1">
        <v>0</v>
      </c>
      <c r="E405" s="1">
        <v>1</v>
      </c>
      <c r="F405" s="1">
        <v>19</v>
      </c>
      <c r="G405" s="1" t="b">
        <v>0</v>
      </c>
      <c r="H405" s="1">
        <v>2</v>
      </c>
      <c r="I405" s="1">
        <v>2</v>
      </c>
      <c r="J405" s="1">
        <v>0.22</v>
      </c>
    </row>
    <row r="406" spans="1:10" ht="13.2" x14ac:dyDescent="0.25">
      <c r="A406" s="1">
        <v>405</v>
      </c>
      <c r="B406" s="2">
        <v>40561</v>
      </c>
      <c r="C406" s="1">
        <v>1</v>
      </c>
      <c r="D406" s="1">
        <v>0</v>
      </c>
      <c r="E406" s="1">
        <v>1</v>
      </c>
      <c r="F406" s="1">
        <v>20</v>
      </c>
      <c r="G406" s="1" t="b">
        <v>0</v>
      </c>
      <c r="H406" s="1">
        <v>2</v>
      </c>
      <c r="I406" s="1">
        <v>2</v>
      </c>
      <c r="J406" s="1">
        <v>0.22</v>
      </c>
    </row>
    <row r="407" spans="1:10" ht="13.2" x14ac:dyDescent="0.25">
      <c r="A407" s="1">
        <v>406</v>
      </c>
      <c r="B407" s="2">
        <v>40561</v>
      </c>
      <c r="C407" s="1">
        <v>1</v>
      </c>
      <c r="D407" s="1">
        <v>0</v>
      </c>
      <c r="E407" s="1">
        <v>1</v>
      </c>
      <c r="F407" s="1">
        <v>21</v>
      </c>
      <c r="G407" s="1" t="b">
        <v>0</v>
      </c>
      <c r="H407" s="1">
        <v>2</v>
      </c>
      <c r="I407" s="1">
        <v>2</v>
      </c>
      <c r="J407" s="1">
        <v>0.22</v>
      </c>
    </row>
    <row r="408" spans="1:10" ht="13.2" x14ac:dyDescent="0.25">
      <c r="A408" s="1">
        <v>407</v>
      </c>
      <c r="B408" s="2">
        <v>40561</v>
      </c>
      <c r="C408" s="1">
        <v>1</v>
      </c>
      <c r="D408" s="1">
        <v>0</v>
      </c>
      <c r="E408" s="1">
        <v>1</v>
      </c>
      <c r="F408" s="1">
        <v>22</v>
      </c>
      <c r="G408" s="1" t="b">
        <v>0</v>
      </c>
      <c r="H408" s="1">
        <v>2</v>
      </c>
      <c r="I408" s="1">
        <v>2</v>
      </c>
      <c r="J408" s="1">
        <v>0.22</v>
      </c>
    </row>
    <row r="409" spans="1:10" ht="13.2" x14ac:dyDescent="0.25">
      <c r="A409" s="1">
        <v>408</v>
      </c>
      <c r="B409" s="2">
        <v>40561</v>
      </c>
      <c r="C409" s="1">
        <v>1</v>
      </c>
      <c r="D409" s="1">
        <v>0</v>
      </c>
      <c r="E409" s="1">
        <v>1</v>
      </c>
      <c r="F409" s="1">
        <v>23</v>
      </c>
      <c r="G409" s="1" t="b">
        <v>0</v>
      </c>
      <c r="H409" s="1">
        <v>2</v>
      </c>
      <c r="I409" s="1">
        <v>2</v>
      </c>
      <c r="J409" s="1">
        <v>0.22</v>
      </c>
    </row>
    <row r="410" spans="1:10" ht="13.2" x14ac:dyDescent="0.25">
      <c r="A410" s="1">
        <v>409</v>
      </c>
      <c r="B410" s="2">
        <v>40562</v>
      </c>
      <c r="C410" s="1">
        <v>1</v>
      </c>
      <c r="D410" s="1">
        <v>0</v>
      </c>
      <c r="E410" s="1">
        <v>1</v>
      </c>
      <c r="F410" s="1">
        <v>0</v>
      </c>
      <c r="G410" s="1" t="b">
        <v>0</v>
      </c>
      <c r="H410" s="1">
        <v>3</v>
      </c>
      <c r="I410" s="1">
        <v>2</v>
      </c>
      <c r="J410" s="1">
        <v>0.22</v>
      </c>
    </row>
    <row r="411" spans="1:10" ht="13.2" x14ac:dyDescent="0.25">
      <c r="A411" s="1">
        <v>410</v>
      </c>
      <c r="B411" s="2">
        <v>40562</v>
      </c>
      <c r="C411" s="1">
        <v>1</v>
      </c>
      <c r="D411" s="1">
        <v>0</v>
      </c>
      <c r="E411" s="1">
        <v>1</v>
      </c>
      <c r="F411" s="1">
        <v>1</v>
      </c>
      <c r="G411" s="1" t="b">
        <v>0</v>
      </c>
      <c r="H411" s="1">
        <v>3</v>
      </c>
      <c r="I411" s="1">
        <v>3</v>
      </c>
      <c r="J411" s="1">
        <v>0.22</v>
      </c>
    </row>
    <row r="412" spans="1:10" ht="13.2" x14ac:dyDescent="0.25">
      <c r="A412" s="1">
        <v>411</v>
      </c>
      <c r="B412" s="2">
        <v>40562</v>
      </c>
      <c r="C412" s="1">
        <v>1</v>
      </c>
      <c r="D412" s="1">
        <v>0</v>
      </c>
      <c r="E412" s="1">
        <v>1</v>
      </c>
      <c r="F412" s="1">
        <v>2</v>
      </c>
      <c r="G412" s="1" t="b">
        <v>0</v>
      </c>
      <c r="H412" s="1">
        <v>3</v>
      </c>
      <c r="I412" s="1">
        <v>3</v>
      </c>
      <c r="J412" s="1">
        <v>0.22</v>
      </c>
    </row>
    <row r="413" spans="1:10" ht="13.2" x14ac:dyDescent="0.25">
      <c r="A413" s="1">
        <v>412</v>
      </c>
      <c r="B413" s="2">
        <v>40562</v>
      </c>
      <c r="C413" s="1">
        <v>1</v>
      </c>
      <c r="D413" s="1">
        <v>0</v>
      </c>
      <c r="E413" s="1">
        <v>1</v>
      </c>
      <c r="F413" s="1">
        <v>4</v>
      </c>
      <c r="G413" s="1" t="b">
        <v>0</v>
      </c>
      <c r="H413" s="1">
        <v>3</v>
      </c>
      <c r="I413" s="1">
        <v>3</v>
      </c>
      <c r="J413" s="1">
        <v>0.22</v>
      </c>
    </row>
    <row r="414" spans="1:10" ht="13.2" x14ac:dyDescent="0.25">
      <c r="A414" s="1">
        <v>413</v>
      </c>
      <c r="B414" s="2">
        <v>40562</v>
      </c>
      <c r="C414" s="1">
        <v>1</v>
      </c>
      <c r="D414" s="1">
        <v>0</v>
      </c>
      <c r="E414" s="1">
        <v>1</v>
      </c>
      <c r="F414" s="1">
        <v>5</v>
      </c>
      <c r="G414" s="1" t="b">
        <v>0</v>
      </c>
      <c r="H414" s="1">
        <v>3</v>
      </c>
      <c r="I414" s="1">
        <v>2</v>
      </c>
      <c r="J414" s="1">
        <v>0.22</v>
      </c>
    </row>
    <row r="415" spans="1:10" ht="13.2" x14ac:dyDescent="0.25">
      <c r="A415" s="1">
        <v>414</v>
      </c>
      <c r="B415" s="2">
        <v>40562</v>
      </c>
      <c r="C415" s="1">
        <v>1</v>
      </c>
      <c r="D415" s="1">
        <v>0</v>
      </c>
      <c r="E415" s="1">
        <v>1</v>
      </c>
      <c r="F415" s="1">
        <v>6</v>
      </c>
      <c r="G415" s="1" t="b">
        <v>0</v>
      </c>
      <c r="H415" s="1">
        <v>3</v>
      </c>
      <c r="I415" s="1">
        <v>2</v>
      </c>
      <c r="J415" s="1">
        <v>0.22</v>
      </c>
    </row>
    <row r="416" spans="1:10" ht="13.2" x14ac:dyDescent="0.25">
      <c r="A416" s="1">
        <v>415</v>
      </c>
      <c r="B416" s="2">
        <v>40562</v>
      </c>
      <c r="C416" s="1">
        <v>1</v>
      </c>
      <c r="D416" s="1">
        <v>0</v>
      </c>
      <c r="E416" s="1">
        <v>1</v>
      </c>
      <c r="F416" s="1">
        <v>7</v>
      </c>
      <c r="G416" s="1" t="b">
        <v>0</v>
      </c>
      <c r="H416" s="1">
        <v>3</v>
      </c>
      <c r="I416" s="1">
        <v>2</v>
      </c>
      <c r="J416" s="1">
        <v>0.24</v>
      </c>
    </row>
    <row r="417" spans="1:10" ht="13.2" x14ac:dyDescent="0.25">
      <c r="A417" s="1">
        <v>416</v>
      </c>
      <c r="B417" s="2">
        <v>40562</v>
      </c>
      <c r="C417" s="1">
        <v>1</v>
      </c>
      <c r="D417" s="1">
        <v>0</v>
      </c>
      <c r="E417" s="1">
        <v>1</v>
      </c>
      <c r="F417" s="1">
        <v>8</v>
      </c>
      <c r="G417" s="1" t="b">
        <v>0</v>
      </c>
      <c r="H417" s="1">
        <v>3</v>
      </c>
      <c r="I417" s="1">
        <v>2</v>
      </c>
      <c r="J417" s="1">
        <v>0.24</v>
      </c>
    </row>
    <row r="418" spans="1:10" ht="13.2" x14ac:dyDescent="0.25">
      <c r="A418" s="1">
        <v>417</v>
      </c>
      <c r="B418" s="2">
        <v>40562</v>
      </c>
      <c r="C418" s="1">
        <v>1</v>
      </c>
      <c r="D418" s="1">
        <v>0</v>
      </c>
      <c r="E418" s="1">
        <v>1</v>
      </c>
      <c r="F418" s="1">
        <v>9</v>
      </c>
      <c r="G418" s="1" t="b">
        <v>0</v>
      </c>
      <c r="H418" s="1">
        <v>3</v>
      </c>
      <c r="I418" s="1">
        <v>2</v>
      </c>
      <c r="J418" s="1">
        <v>0.24</v>
      </c>
    </row>
    <row r="419" spans="1:10" ht="13.2" x14ac:dyDescent="0.25">
      <c r="A419" s="1">
        <v>418</v>
      </c>
      <c r="B419" s="2">
        <v>40562</v>
      </c>
      <c r="C419" s="1">
        <v>1</v>
      </c>
      <c r="D419" s="1">
        <v>0</v>
      </c>
      <c r="E419" s="1">
        <v>1</v>
      </c>
      <c r="F419" s="1">
        <v>10</v>
      </c>
      <c r="G419" s="1" t="b">
        <v>0</v>
      </c>
      <c r="H419" s="1">
        <v>3</v>
      </c>
      <c r="I419" s="1">
        <v>2</v>
      </c>
      <c r="J419" s="1">
        <v>0.26</v>
      </c>
    </row>
    <row r="420" spans="1:10" ht="13.2" x14ac:dyDescent="0.25">
      <c r="A420" s="1">
        <v>419</v>
      </c>
      <c r="B420" s="2">
        <v>40562</v>
      </c>
      <c r="C420" s="1">
        <v>1</v>
      </c>
      <c r="D420" s="1">
        <v>0</v>
      </c>
      <c r="E420" s="1">
        <v>1</v>
      </c>
      <c r="F420" s="1">
        <v>11</v>
      </c>
      <c r="G420" s="1" t="b">
        <v>0</v>
      </c>
      <c r="H420" s="1">
        <v>3</v>
      </c>
      <c r="I420" s="1">
        <v>2</v>
      </c>
      <c r="J420" s="1">
        <v>0.28000000000000003</v>
      </c>
    </row>
    <row r="421" spans="1:10" ht="13.2" x14ac:dyDescent="0.25">
      <c r="A421" s="1">
        <v>420</v>
      </c>
      <c r="B421" s="2">
        <v>40562</v>
      </c>
      <c r="C421" s="1">
        <v>1</v>
      </c>
      <c r="D421" s="1">
        <v>0</v>
      </c>
      <c r="E421" s="1">
        <v>1</v>
      </c>
      <c r="F421" s="1">
        <v>12</v>
      </c>
      <c r="G421" s="1" t="b">
        <v>0</v>
      </c>
      <c r="H421" s="1">
        <v>3</v>
      </c>
      <c r="I421" s="1">
        <v>2</v>
      </c>
      <c r="J421" s="1">
        <v>0.3</v>
      </c>
    </row>
    <row r="422" spans="1:10" ht="13.2" x14ac:dyDescent="0.25">
      <c r="A422" s="1">
        <v>421</v>
      </c>
      <c r="B422" s="2">
        <v>40562</v>
      </c>
      <c r="C422" s="1">
        <v>1</v>
      </c>
      <c r="D422" s="1">
        <v>0</v>
      </c>
      <c r="E422" s="1">
        <v>1</v>
      </c>
      <c r="F422" s="1">
        <v>13</v>
      </c>
      <c r="G422" s="1" t="b">
        <v>0</v>
      </c>
      <c r="H422" s="1">
        <v>3</v>
      </c>
      <c r="I422" s="1">
        <v>1</v>
      </c>
      <c r="J422" s="1">
        <v>0.4</v>
      </c>
    </row>
    <row r="423" spans="1:10" ht="13.2" x14ac:dyDescent="0.25">
      <c r="A423" s="1">
        <v>422</v>
      </c>
      <c r="B423" s="2">
        <v>40562</v>
      </c>
      <c r="C423" s="1">
        <v>1</v>
      </c>
      <c r="D423" s="1">
        <v>0</v>
      </c>
      <c r="E423" s="1">
        <v>1</v>
      </c>
      <c r="F423" s="1">
        <v>14</v>
      </c>
      <c r="G423" s="1" t="b">
        <v>0</v>
      </c>
      <c r="H423" s="1">
        <v>3</v>
      </c>
      <c r="I423" s="1">
        <v>1</v>
      </c>
      <c r="J423" s="1">
        <v>0.4</v>
      </c>
    </row>
    <row r="424" spans="1:10" ht="13.2" x14ac:dyDescent="0.25">
      <c r="A424" s="1">
        <v>423</v>
      </c>
      <c r="B424" s="2">
        <v>40562</v>
      </c>
      <c r="C424" s="1">
        <v>1</v>
      </c>
      <c r="D424" s="1">
        <v>0</v>
      </c>
      <c r="E424" s="1">
        <v>1</v>
      </c>
      <c r="F424" s="1">
        <v>15</v>
      </c>
      <c r="G424" s="1" t="b">
        <v>0</v>
      </c>
      <c r="H424" s="1">
        <v>3</v>
      </c>
      <c r="I424" s="1">
        <v>1</v>
      </c>
      <c r="J424" s="1">
        <v>0.4</v>
      </c>
    </row>
    <row r="425" spans="1:10" ht="13.2" x14ac:dyDescent="0.25">
      <c r="A425" s="1">
        <v>424</v>
      </c>
      <c r="B425" s="2">
        <v>40562</v>
      </c>
      <c r="C425" s="1">
        <v>1</v>
      </c>
      <c r="D425" s="1">
        <v>0</v>
      </c>
      <c r="E425" s="1">
        <v>1</v>
      </c>
      <c r="F425" s="1">
        <v>16</v>
      </c>
      <c r="G425" s="1" t="b">
        <v>0</v>
      </c>
      <c r="H425" s="1">
        <v>3</v>
      </c>
      <c r="I425" s="1">
        <v>1</v>
      </c>
      <c r="J425" s="1">
        <v>0.38</v>
      </c>
    </row>
    <row r="426" spans="1:10" ht="13.2" x14ac:dyDescent="0.25">
      <c r="A426" s="1">
        <v>425</v>
      </c>
      <c r="B426" s="2">
        <v>40562</v>
      </c>
      <c r="C426" s="1">
        <v>1</v>
      </c>
      <c r="D426" s="1">
        <v>0</v>
      </c>
      <c r="E426" s="1">
        <v>1</v>
      </c>
      <c r="F426" s="1">
        <v>17</v>
      </c>
      <c r="G426" s="1" t="b">
        <v>0</v>
      </c>
      <c r="H426" s="1">
        <v>3</v>
      </c>
      <c r="I426" s="1">
        <v>1</v>
      </c>
      <c r="J426" s="1">
        <v>0.36</v>
      </c>
    </row>
    <row r="427" spans="1:10" ht="13.2" x14ac:dyDescent="0.25">
      <c r="A427" s="1">
        <v>426</v>
      </c>
      <c r="B427" s="2">
        <v>40562</v>
      </c>
      <c r="C427" s="1">
        <v>1</v>
      </c>
      <c r="D427" s="1">
        <v>0</v>
      </c>
      <c r="E427" s="1">
        <v>1</v>
      </c>
      <c r="F427" s="1">
        <v>18</v>
      </c>
      <c r="G427" s="1" t="b">
        <v>0</v>
      </c>
      <c r="H427" s="1">
        <v>3</v>
      </c>
      <c r="I427" s="1">
        <v>1</v>
      </c>
      <c r="J427" s="1">
        <v>0.34</v>
      </c>
    </row>
    <row r="428" spans="1:10" ht="13.2" x14ac:dyDescent="0.25">
      <c r="A428" s="1">
        <v>427</v>
      </c>
      <c r="B428" s="2">
        <v>40562</v>
      </c>
      <c r="C428" s="1">
        <v>1</v>
      </c>
      <c r="D428" s="1">
        <v>0</v>
      </c>
      <c r="E428" s="1">
        <v>1</v>
      </c>
      <c r="F428" s="1">
        <v>19</v>
      </c>
      <c r="G428" s="1" t="b">
        <v>0</v>
      </c>
      <c r="H428" s="1">
        <v>3</v>
      </c>
      <c r="I428" s="1">
        <v>1</v>
      </c>
      <c r="J428" s="1">
        <v>0.32</v>
      </c>
    </row>
    <row r="429" spans="1:10" ht="13.2" x14ac:dyDescent="0.25">
      <c r="A429" s="1">
        <v>428</v>
      </c>
      <c r="B429" s="2">
        <v>40562</v>
      </c>
      <c r="C429" s="1">
        <v>1</v>
      </c>
      <c r="D429" s="1">
        <v>0</v>
      </c>
      <c r="E429" s="1">
        <v>1</v>
      </c>
      <c r="F429" s="1">
        <v>20</v>
      </c>
      <c r="G429" s="1" t="b">
        <v>0</v>
      </c>
      <c r="H429" s="1">
        <v>3</v>
      </c>
      <c r="I429" s="1">
        <v>1</v>
      </c>
      <c r="J429" s="1">
        <v>0.32</v>
      </c>
    </row>
    <row r="430" spans="1:10" ht="13.2" x14ac:dyDescent="0.25">
      <c r="A430" s="1">
        <v>429</v>
      </c>
      <c r="B430" s="2">
        <v>40562</v>
      </c>
      <c r="C430" s="1">
        <v>1</v>
      </c>
      <c r="D430" s="1">
        <v>0</v>
      </c>
      <c r="E430" s="1">
        <v>1</v>
      </c>
      <c r="F430" s="1">
        <v>21</v>
      </c>
      <c r="G430" s="1" t="b">
        <v>0</v>
      </c>
      <c r="H430" s="1">
        <v>3</v>
      </c>
      <c r="I430" s="1">
        <v>1</v>
      </c>
      <c r="J430" s="1">
        <v>0.32</v>
      </c>
    </row>
    <row r="431" spans="1:10" ht="13.2" x14ac:dyDescent="0.25">
      <c r="A431" s="1">
        <v>430</v>
      </c>
      <c r="B431" s="2">
        <v>40562</v>
      </c>
      <c r="C431" s="1">
        <v>1</v>
      </c>
      <c r="D431" s="1">
        <v>0</v>
      </c>
      <c r="E431" s="1">
        <v>1</v>
      </c>
      <c r="F431" s="1">
        <v>22</v>
      </c>
      <c r="G431" s="1" t="b">
        <v>0</v>
      </c>
      <c r="H431" s="1">
        <v>3</v>
      </c>
      <c r="I431" s="1">
        <v>1</v>
      </c>
      <c r="J431" s="1">
        <v>0.3</v>
      </c>
    </row>
    <row r="432" spans="1:10" ht="13.2" x14ac:dyDescent="0.25">
      <c r="A432" s="1">
        <v>431</v>
      </c>
      <c r="B432" s="2">
        <v>40562</v>
      </c>
      <c r="C432" s="1">
        <v>1</v>
      </c>
      <c r="D432" s="1">
        <v>0</v>
      </c>
      <c r="E432" s="1">
        <v>1</v>
      </c>
      <c r="F432" s="1">
        <v>23</v>
      </c>
      <c r="G432" s="1" t="b">
        <v>0</v>
      </c>
      <c r="H432" s="1">
        <v>3</v>
      </c>
      <c r="I432" s="1">
        <v>1</v>
      </c>
      <c r="J432" s="1">
        <v>0.3</v>
      </c>
    </row>
    <row r="433" spans="1:10" ht="13.2" x14ac:dyDescent="0.25">
      <c r="A433" s="1">
        <v>432</v>
      </c>
      <c r="B433" s="2">
        <v>40563</v>
      </c>
      <c r="C433" s="1">
        <v>1</v>
      </c>
      <c r="D433" s="1">
        <v>0</v>
      </c>
      <c r="E433" s="1">
        <v>1</v>
      </c>
      <c r="F433" s="1">
        <v>0</v>
      </c>
      <c r="G433" s="1" t="b">
        <v>0</v>
      </c>
      <c r="H433" s="1">
        <v>4</v>
      </c>
      <c r="I433" s="1">
        <v>1</v>
      </c>
      <c r="J433" s="1">
        <v>0.26</v>
      </c>
    </row>
    <row r="434" spans="1:10" ht="13.2" x14ac:dyDescent="0.25">
      <c r="A434" s="1">
        <v>433</v>
      </c>
      <c r="B434" s="2">
        <v>40563</v>
      </c>
      <c r="C434" s="1">
        <v>1</v>
      </c>
      <c r="D434" s="1">
        <v>0</v>
      </c>
      <c r="E434" s="1">
        <v>1</v>
      </c>
      <c r="F434" s="1">
        <v>1</v>
      </c>
      <c r="G434" s="1" t="b">
        <v>0</v>
      </c>
      <c r="H434" s="1">
        <v>4</v>
      </c>
      <c r="I434" s="1">
        <v>1</v>
      </c>
      <c r="J434" s="1">
        <v>0.26</v>
      </c>
    </row>
    <row r="435" spans="1:10" ht="13.2" x14ac:dyDescent="0.25">
      <c r="A435" s="1">
        <v>434</v>
      </c>
      <c r="B435" s="2">
        <v>40563</v>
      </c>
      <c r="C435" s="1">
        <v>1</v>
      </c>
      <c r="D435" s="1">
        <v>0</v>
      </c>
      <c r="E435" s="1">
        <v>1</v>
      </c>
      <c r="F435" s="1">
        <v>2</v>
      </c>
      <c r="G435" s="1" t="b">
        <v>0</v>
      </c>
      <c r="H435" s="1">
        <v>4</v>
      </c>
      <c r="I435" s="1">
        <v>1</v>
      </c>
      <c r="J435" s="1">
        <v>0.26</v>
      </c>
    </row>
    <row r="436" spans="1:10" ht="13.2" x14ac:dyDescent="0.25">
      <c r="A436" s="1">
        <v>435</v>
      </c>
      <c r="B436" s="2">
        <v>40563</v>
      </c>
      <c r="C436" s="1">
        <v>1</v>
      </c>
      <c r="D436" s="1">
        <v>0</v>
      </c>
      <c r="E436" s="1">
        <v>1</v>
      </c>
      <c r="F436" s="1">
        <v>3</v>
      </c>
      <c r="G436" s="1" t="b">
        <v>0</v>
      </c>
      <c r="H436" s="1">
        <v>4</v>
      </c>
      <c r="I436" s="1">
        <v>1</v>
      </c>
      <c r="J436" s="1">
        <v>0.26</v>
      </c>
    </row>
    <row r="437" spans="1:10" ht="13.2" x14ac:dyDescent="0.25">
      <c r="A437" s="1">
        <v>436</v>
      </c>
      <c r="B437" s="2">
        <v>40563</v>
      </c>
      <c r="C437" s="1">
        <v>1</v>
      </c>
      <c r="D437" s="1">
        <v>0</v>
      </c>
      <c r="E437" s="1">
        <v>1</v>
      </c>
      <c r="F437" s="1">
        <v>4</v>
      </c>
      <c r="G437" s="1" t="b">
        <v>0</v>
      </c>
      <c r="H437" s="1">
        <v>4</v>
      </c>
      <c r="I437" s="1">
        <v>1</v>
      </c>
      <c r="J437" s="1">
        <v>0.26</v>
      </c>
    </row>
    <row r="438" spans="1:10" ht="13.2" x14ac:dyDescent="0.25">
      <c r="A438" s="1">
        <v>437</v>
      </c>
      <c r="B438" s="2">
        <v>40563</v>
      </c>
      <c r="C438" s="1">
        <v>1</v>
      </c>
      <c r="D438" s="1">
        <v>0</v>
      </c>
      <c r="E438" s="1">
        <v>1</v>
      </c>
      <c r="F438" s="1">
        <v>5</v>
      </c>
      <c r="G438" s="1" t="b">
        <v>0</v>
      </c>
      <c r="H438" s="1">
        <v>4</v>
      </c>
      <c r="I438" s="1">
        <v>1</v>
      </c>
      <c r="J438" s="1">
        <v>0.24</v>
      </c>
    </row>
    <row r="439" spans="1:10" ht="13.2" x14ac:dyDescent="0.25">
      <c r="A439" s="1">
        <v>438</v>
      </c>
      <c r="B439" s="2">
        <v>40563</v>
      </c>
      <c r="C439" s="1">
        <v>1</v>
      </c>
      <c r="D439" s="1">
        <v>0</v>
      </c>
      <c r="E439" s="1">
        <v>1</v>
      </c>
      <c r="F439" s="1">
        <v>6</v>
      </c>
      <c r="G439" s="1" t="b">
        <v>0</v>
      </c>
      <c r="H439" s="1">
        <v>4</v>
      </c>
      <c r="I439" s="1">
        <v>1</v>
      </c>
      <c r="J439" s="1">
        <v>0.22</v>
      </c>
    </row>
    <row r="440" spans="1:10" ht="13.2" x14ac:dyDescent="0.25">
      <c r="A440" s="1">
        <v>439</v>
      </c>
      <c r="B440" s="2">
        <v>40563</v>
      </c>
      <c r="C440" s="1">
        <v>1</v>
      </c>
      <c r="D440" s="1">
        <v>0</v>
      </c>
      <c r="E440" s="1">
        <v>1</v>
      </c>
      <c r="F440" s="1">
        <v>7</v>
      </c>
      <c r="G440" s="1" t="b">
        <v>0</v>
      </c>
      <c r="H440" s="1">
        <v>4</v>
      </c>
      <c r="I440" s="1">
        <v>1</v>
      </c>
      <c r="J440" s="1">
        <v>0.22</v>
      </c>
    </row>
    <row r="441" spans="1:10" ht="13.2" x14ac:dyDescent="0.25">
      <c r="A441" s="1">
        <v>440</v>
      </c>
      <c r="B441" s="2">
        <v>40563</v>
      </c>
      <c r="C441" s="1">
        <v>1</v>
      </c>
      <c r="D441" s="1">
        <v>0</v>
      </c>
      <c r="E441" s="1">
        <v>1</v>
      </c>
      <c r="F441" s="1">
        <v>8</v>
      </c>
      <c r="G441" s="1" t="b">
        <v>0</v>
      </c>
      <c r="H441" s="1">
        <v>4</v>
      </c>
      <c r="I441" s="1">
        <v>1</v>
      </c>
      <c r="J441" s="1">
        <v>0.22</v>
      </c>
    </row>
    <row r="442" spans="1:10" ht="13.2" x14ac:dyDescent="0.25">
      <c r="A442" s="1">
        <v>441</v>
      </c>
      <c r="B442" s="2">
        <v>40563</v>
      </c>
      <c r="C442" s="1">
        <v>1</v>
      </c>
      <c r="D442" s="1">
        <v>0</v>
      </c>
      <c r="E442" s="1">
        <v>1</v>
      </c>
      <c r="F442" s="1">
        <v>9</v>
      </c>
      <c r="G442" s="1" t="b">
        <v>0</v>
      </c>
      <c r="H442" s="1">
        <v>4</v>
      </c>
      <c r="I442" s="1">
        <v>2</v>
      </c>
      <c r="J442" s="1">
        <v>0.24</v>
      </c>
    </row>
    <row r="443" spans="1:10" ht="13.2" x14ac:dyDescent="0.25">
      <c r="A443" s="1">
        <v>442</v>
      </c>
      <c r="B443" s="2">
        <v>40563</v>
      </c>
      <c r="C443" s="1">
        <v>1</v>
      </c>
      <c r="D443" s="1">
        <v>0</v>
      </c>
      <c r="E443" s="1">
        <v>1</v>
      </c>
      <c r="F443" s="1">
        <v>10</v>
      </c>
      <c r="G443" s="1" t="b">
        <v>0</v>
      </c>
      <c r="H443" s="1">
        <v>4</v>
      </c>
      <c r="I443" s="1">
        <v>1</v>
      </c>
      <c r="J443" s="1">
        <v>0.26</v>
      </c>
    </row>
    <row r="444" spans="1:10" ht="13.2" x14ac:dyDescent="0.25">
      <c r="A444" s="1">
        <v>443</v>
      </c>
      <c r="B444" s="2">
        <v>40563</v>
      </c>
      <c r="C444" s="1">
        <v>1</v>
      </c>
      <c r="D444" s="1">
        <v>0</v>
      </c>
      <c r="E444" s="1">
        <v>1</v>
      </c>
      <c r="F444" s="1">
        <v>11</v>
      </c>
      <c r="G444" s="1" t="b">
        <v>0</v>
      </c>
      <c r="H444" s="1">
        <v>4</v>
      </c>
      <c r="I444" s="1">
        <v>2</v>
      </c>
      <c r="J444" s="1">
        <v>0.28000000000000003</v>
      </c>
    </row>
    <row r="445" spans="1:10" ht="13.2" x14ac:dyDescent="0.25">
      <c r="A445" s="1">
        <v>444</v>
      </c>
      <c r="B445" s="2">
        <v>40563</v>
      </c>
      <c r="C445" s="1">
        <v>1</v>
      </c>
      <c r="D445" s="1">
        <v>0</v>
      </c>
      <c r="E445" s="1">
        <v>1</v>
      </c>
      <c r="F445" s="1">
        <v>12</v>
      </c>
      <c r="G445" s="1" t="b">
        <v>0</v>
      </c>
      <c r="H445" s="1">
        <v>4</v>
      </c>
      <c r="I445" s="1">
        <v>2</v>
      </c>
      <c r="J445" s="1">
        <v>0.3</v>
      </c>
    </row>
    <row r="446" spans="1:10" ht="13.2" x14ac:dyDescent="0.25">
      <c r="A446" s="1">
        <v>445</v>
      </c>
      <c r="B446" s="2">
        <v>40563</v>
      </c>
      <c r="C446" s="1">
        <v>1</v>
      </c>
      <c r="D446" s="1">
        <v>0</v>
      </c>
      <c r="E446" s="1">
        <v>1</v>
      </c>
      <c r="F446" s="1">
        <v>13</v>
      </c>
      <c r="G446" s="1" t="b">
        <v>0</v>
      </c>
      <c r="H446" s="1">
        <v>4</v>
      </c>
      <c r="I446" s="1">
        <v>2</v>
      </c>
      <c r="J446" s="1">
        <v>0.28000000000000003</v>
      </c>
    </row>
    <row r="447" spans="1:10" ht="13.2" x14ac:dyDescent="0.25">
      <c r="A447" s="1">
        <v>446</v>
      </c>
      <c r="B447" s="2">
        <v>40563</v>
      </c>
      <c r="C447" s="1">
        <v>1</v>
      </c>
      <c r="D447" s="1">
        <v>0</v>
      </c>
      <c r="E447" s="1">
        <v>1</v>
      </c>
      <c r="F447" s="1">
        <v>14</v>
      </c>
      <c r="G447" s="1" t="b">
        <v>0</v>
      </c>
      <c r="H447" s="1">
        <v>4</v>
      </c>
      <c r="I447" s="1">
        <v>2</v>
      </c>
      <c r="J447" s="1">
        <v>0.3</v>
      </c>
    </row>
    <row r="448" spans="1:10" ht="13.2" x14ac:dyDescent="0.25">
      <c r="A448" s="1">
        <v>447</v>
      </c>
      <c r="B448" s="2">
        <v>40563</v>
      </c>
      <c r="C448" s="1">
        <v>1</v>
      </c>
      <c r="D448" s="1">
        <v>0</v>
      </c>
      <c r="E448" s="1">
        <v>1</v>
      </c>
      <c r="F448" s="1">
        <v>15</v>
      </c>
      <c r="G448" s="1" t="b">
        <v>0</v>
      </c>
      <c r="H448" s="1">
        <v>4</v>
      </c>
      <c r="I448" s="1">
        <v>2</v>
      </c>
      <c r="J448" s="1">
        <v>0.32</v>
      </c>
    </row>
    <row r="449" spans="1:10" ht="13.2" x14ac:dyDescent="0.25">
      <c r="A449" s="1">
        <v>448</v>
      </c>
      <c r="B449" s="2">
        <v>40563</v>
      </c>
      <c r="C449" s="1">
        <v>1</v>
      </c>
      <c r="D449" s="1">
        <v>0</v>
      </c>
      <c r="E449" s="1">
        <v>1</v>
      </c>
      <c r="F449" s="1">
        <v>16</v>
      </c>
      <c r="G449" s="1" t="b">
        <v>0</v>
      </c>
      <c r="H449" s="1">
        <v>4</v>
      </c>
      <c r="I449" s="1">
        <v>2</v>
      </c>
      <c r="J449" s="1">
        <v>0.3</v>
      </c>
    </row>
    <row r="450" spans="1:10" ht="13.2" x14ac:dyDescent="0.25">
      <c r="A450" s="1">
        <v>449</v>
      </c>
      <c r="B450" s="2">
        <v>40563</v>
      </c>
      <c r="C450" s="1">
        <v>1</v>
      </c>
      <c r="D450" s="1">
        <v>0</v>
      </c>
      <c r="E450" s="1">
        <v>1</v>
      </c>
      <c r="F450" s="1">
        <v>17</v>
      </c>
      <c r="G450" s="1" t="b">
        <v>0</v>
      </c>
      <c r="H450" s="1">
        <v>4</v>
      </c>
      <c r="I450" s="1">
        <v>2</v>
      </c>
      <c r="J450" s="1">
        <v>0.3</v>
      </c>
    </row>
    <row r="451" spans="1:10" ht="13.2" x14ac:dyDescent="0.25">
      <c r="A451" s="1">
        <v>450</v>
      </c>
      <c r="B451" s="2">
        <v>40563</v>
      </c>
      <c r="C451" s="1">
        <v>1</v>
      </c>
      <c r="D451" s="1">
        <v>0</v>
      </c>
      <c r="E451" s="1">
        <v>1</v>
      </c>
      <c r="F451" s="1">
        <v>18</v>
      </c>
      <c r="G451" s="1" t="b">
        <v>0</v>
      </c>
      <c r="H451" s="1">
        <v>4</v>
      </c>
      <c r="I451" s="1">
        <v>2</v>
      </c>
      <c r="J451" s="1">
        <v>0.26</v>
      </c>
    </row>
    <row r="452" spans="1:10" ht="13.2" x14ac:dyDescent="0.25">
      <c r="A452" s="1">
        <v>451</v>
      </c>
      <c r="B452" s="2">
        <v>40563</v>
      </c>
      <c r="C452" s="1">
        <v>1</v>
      </c>
      <c r="D452" s="1">
        <v>0</v>
      </c>
      <c r="E452" s="1">
        <v>1</v>
      </c>
      <c r="F452" s="1">
        <v>19</v>
      </c>
      <c r="G452" s="1" t="b">
        <v>0</v>
      </c>
      <c r="H452" s="1">
        <v>4</v>
      </c>
      <c r="I452" s="1">
        <v>1</v>
      </c>
      <c r="J452" s="1">
        <v>0.26</v>
      </c>
    </row>
    <row r="453" spans="1:10" ht="13.2" x14ac:dyDescent="0.25">
      <c r="A453" s="1">
        <v>452</v>
      </c>
      <c r="B453" s="2">
        <v>40563</v>
      </c>
      <c r="C453" s="1">
        <v>1</v>
      </c>
      <c r="D453" s="1">
        <v>0</v>
      </c>
      <c r="E453" s="1">
        <v>1</v>
      </c>
      <c r="F453" s="1">
        <v>20</v>
      </c>
      <c r="G453" s="1" t="b">
        <v>0</v>
      </c>
      <c r="H453" s="1">
        <v>4</v>
      </c>
      <c r="I453" s="1">
        <v>2</v>
      </c>
      <c r="J453" s="1">
        <v>0.26</v>
      </c>
    </row>
    <row r="454" spans="1:10" ht="13.2" x14ac:dyDescent="0.25">
      <c r="A454" s="1">
        <v>453</v>
      </c>
      <c r="B454" s="2">
        <v>40563</v>
      </c>
      <c r="C454" s="1">
        <v>1</v>
      </c>
      <c r="D454" s="1">
        <v>0</v>
      </c>
      <c r="E454" s="1">
        <v>1</v>
      </c>
      <c r="F454" s="1">
        <v>21</v>
      </c>
      <c r="G454" s="1" t="b">
        <v>0</v>
      </c>
      <c r="H454" s="1">
        <v>4</v>
      </c>
      <c r="I454" s="1">
        <v>2</v>
      </c>
      <c r="J454" s="1">
        <v>0.24</v>
      </c>
    </row>
    <row r="455" spans="1:10" ht="13.2" x14ac:dyDescent="0.25">
      <c r="A455" s="1">
        <v>454</v>
      </c>
      <c r="B455" s="2">
        <v>40563</v>
      </c>
      <c r="C455" s="1">
        <v>1</v>
      </c>
      <c r="D455" s="1">
        <v>0</v>
      </c>
      <c r="E455" s="1">
        <v>1</v>
      </c>
      <c r="F455" s="1">
        <v>22</v>
      </c>
      <c r="G455" s="1" t="b">
        <v>0</v>
      </c>
      <c r="H455" s="1">
        <v>4</v>
      </c>
      <c r="I455" s="1">
        <v>2</v>
      </c>
      <c r="J455" s="1">
        <v>0.24</v>
      </c>
    </row>
    <row r="456" spans="1:10" ht="13.2" x14ac:dyDescent="0.25">
      <c r="A456" s="1">
        <v>455</v>
      </c>
      <c r="B456" s="2">
        <v>40563</v>
      </c>
      <c r="C456" s="1">
        <v>1</v>
      </c>
      <c r="D456" s="1">
        <v>0</v>
      </c>
      <c r="E456" s="1">
        <v>1</v>
      </c>
      <c r="F456" s="1">
        <v>23</v>
      </c>
      <c r="G456" s="1" t="b">
        <v>0</v>
      </c>
      <c r="H456" s="1">
        <v>4</v>
      </c>
      <c r="I456" s="1">
        <v>2</v>
      </c>
      <c r="J456" s="1">
        <v>0.24</v>
      </c>
    </row>
    <row r="457" spans="1:10" ht="13.2" x14ac:dyDescent="0.25">
      <c r="A457" s="1">
        <v>456</v>
      </c>
      <c r="B457" s="2">
        <v>40564</v>
      </c>
      <c r="C457" s="1">
        <v>1</v>
      </c>
      <c r="D457" s="1">
        <v>0</v>
      </c>
      <c r="E457" s="1">
        <v>1</v>
      </c>
      <c r="F457" s="1">
        <v>0</v>
      </c>
      <c r="G457" s="1" t="b">
        <v>0</v>
      </c>
      <c r="H457" s="1">
        <v>5</v>
      </c>
      <c r="I457" s="1">
        <v>2</v>
      </c>
      <c r="J457" s="1">
        <v>0.24</v>
      </c>
    </row>
    <row r="458" spans="1:10" ht="13.2" x14ac:dyDescent="0.25">
      <c r="A458" s="1">
        <v>457</v>
      </c>
      <c r="B458" s="2">
        <v>40564</v>
      </c>
      <c r="C458" s="1">
        <v>1</v>
      </c>
      <c r="D458" s="1">
        <v>0</v>
      </c>
      <c r="E458" s="1">
        <v>1</v>
      </c>
      <c r="F458" s="1">
        <v>1</v>
      </c>
      <c r="G458" s="1" t="b">
        <v>0</v>
      </c>
      <c r="H458" s="1">
        <v>5</v>
      </c>
      <c r="I458" s="1">
        <v>2</v>
      </c>
      <c r="J458" s="1">
        <v>0.24</v>
      </c>
    </row>
    <row r="459" spans="1:10" ht="13.2" x14ac:dyDescent="0.25">
      <c r="A459" s="1">
        <v>458</v>
      </c>
      <c r="B459" s="2">
        <v>40564</v>
      </c>
      <c r="C459" s="1">
        <v>1</v>
      </c>
      <c r="D459" s="1">
        <v>0</v>
      </c>
      <c r="E459" s="1">
        <v>1</v>
      </c>
      <c r="F459" s="1">
        <v>2</v>
      </c>
      <c r="G459" s="1" t="b">
        <v>0</v>
      </c>
      <c r="H459" s="1">
        <v>5</v>
      </c>
      <c r="I459" s="1">
        <v>3</v>
      </c>
      <c r="J459" s="1">
        <v>0.24</v>
      </c>
    </row>
    <row r="460" spans="1:10" ht="13.2" x14ac:dyDescent="0.25">
      <c r="A460" s="1">
        <v>459</v>
      </c>
      <c r="B460" s="2">
        <v>40564</v>
      </c>
      <c r="C460" s="1">
        <v>1</v>
      </c>
      <c r="D460" s="1">
        <v>0</v>
      </c>
      <c r="E460" s="1">
        <v>1</v>
      </c>
      <c r="F460" s="1">
        <v>3</v>
      </c>
      <c r="G460" s="1" t="b">
        <v>0</v>
      </c>
      <c r="H460" s="1">
        <v>5</v>
      </c>
      <c r="I460" s="1">
        <v>3</v>
      </c>
      <c r="J460" s="1">
        <v>0.22</v>
      </c>
    </row>
    <row r="461" spans="1:10" ht="13.2" x14ac:dyDescent="0.25">
      <c r="A461" s="1">
        <v>460</v>
      </c>
      <c r="B461" s="2">
        <v>40564</v>
      </c>
      <c r="C461" s="1">
        <v>1</v>
      </c>
      <c r="D461" s="1">
        <v>0</v>
      </c>
      <c r="E461" s="1">
        <v>1</v>
      </c>
      <c r="F461" s="1">
        <v>4</v>
      </c>
      <c r="G461" s="1" t="b">
        <v>0</v>
      </c>
      <c r="H461" s="1">
        <v>5</v>
      </c>
      <c r="I461" s="1">
        <v>2</v>
      </c>
      <c r="J461" s="1">
        <v>0.22</v>
      </c>
    </row>
    <row r="462" spans="1:10" ht="13.2" x14ac:dyDescent="0.25">
      <c r="A462" s="1">
        <v>461</v>
      </c>
      <c r="B462" s="2">
        <v>40564</v>
      </c>
      <c r="C462" s="1">
        <v>1</v>
      </c>
      <c r="D462" s="1">
        <v>0</v>
      </c>
      <c r="E462" s="1">
        <v>1</v>
      </c>
      <c r="F462" s="1">
        <v>5</v>
      </c>
      <c r="G462" s="1" t="b">
        <v>0</v>
      </c>
      <c r="H462" s="1">
        <v>5</v>
      </c>
      <c r="I462" s="1">
        <v>1</v>
      </c>
      <c r="J462" s="1">
        <v>0.24</v>
      </c>
    </row>
    <row r="463" spans="1:10" ht="13.2" x14ac:dyDescent="0.25">
      <c r="A463" s="1">
        <v>462</v>
      </c>
      <c r="B463" s="2">
        <v>40564</v>
      </c>
      <c r="C463" s="1">
        <v>1</v>
      </c>
      <c r="D463" s="1">
        <v>0</v>
      </c>
      <c r="E463" s="1">
        <v>1</v>
      </c>
      <c r="F463" s="1">
        <v>6</v>
      </c>
      <c r="G463" s="1" t="b">
        <v>0</v>
      </c>
      <c r="H463" s="1">
        <v>5</v>
      </c>
      <c r="I463" s="1">
        <v>1</v>
      </c>
      <c r="J463" s="1">
        <v>0.22</v>
      </c>
    </row>
    <row r="464" spans="1:10" ht="13.2" x14ac:dyDescent="0.25">
      <c r="A464" s="1">
        <v>463</v>
      </c>
      <c r="B464" s="2">
        <v>40564</v>
      </c>
      <c r="C464" s="1">
        <v>1</v>
      </c>
      <c r="D464" s="1">
        <v>0</v>
      </c>
      <c r="E464" s="1">
        <v>1</v>
      </c>
      <c r="F464" s="1">
        <v>7</v>
      </c>
      <c r="G464" s="1" t="b">
        <v>0</v>
      </c>
      <c r="H464" s="1">
        <v>5</v>
      </c>
      <c r="I464" s="1">
        <v>1</v>
      </c>
      <c r="J464" s="1">
        <v>0.2</v>
      </c>
    </row>
    <row r="465" spans="1:10" ht="13.2" x14ac:dyDescent="0.25">
      <c r="A465" s="1">
        <v>464</v>
      </c>
      <c r="B465" s="2">
        <v>40564</v>
      </c>
      <c r="C465" s="1">
        <v>1</v>
      </c>
      <c r="D465" s="1">
        <v>0</v>
      </c>
      <c r="E465" s="1">
        <v>1</v>
      </c>
      <c r="F465" s="1">
        <v>8</v>
      </c>
      <c r="G465" s="1" t="b">
        <v>0</v>
      </c>
      <c r="H465" s="1">
        <v>5</v>
      </c>
      <c r="I465" s="1">
        <v>1</v>
      </c>
      <c r="J465" s="1">
        <v>0.2</v>
      </c>
    </row>
    <row r="466" spans="1:10" ht="13.2" x14ac:dyDescent="0.25">
      <c r="A466" s="1">
        <v>465</v>
      </c>
      <c r="B466" s="2">
        <v>40564</v>
      </c>
      <c r="C466" s="1">
        <v>1</v>
      </c>
      <c r="D466" s="1">
        <v>0</v>
      </c>
      <c r="E466" s="1">
        <v>1</v>
      </c>
      <c r="F466" s="1">
        <v>9</v>
      </c>
      <c r="G466" s="1" t="b">
        <v>0</v>
      </c>
      <c r="H466" s="1">
        <v>5</v>
      </c>
      <c r="I466" s="1">
        <v>1</v>
      </c>
      <c r="J466" s="1">
        <v>0.2</v>
      </c>
    </row>
    <row r="467" spans="1:10" ht="13.2" x14ac:dyDescent="0.25">
      <c r="A467" s="1">
        <v>466</v>
      </c>
      <c r="B467" s="2">
        <v>40564</v>
      </c>
      <c r="C467" s="1">
        <v>1</v>
      </c>
      <c r="D467" s="1">
        <v>0</v>
      </c>
      <c r="E467" s="1">
        <v>1</v>
      </c>
      <c r="F467" s="1">
        <v>10</v>
      </c>
      <c r="G467" s="1" t="b">
        <v>0</v>
      </c>
      <c r="H467" s="1">
        <v>5</v>
      </c>
      <c r="I467" s="1">
        <v>1</v>
      </c>
      <c r="J467" s="1">
        <v>0.2</v>
      </c>
    </row>
    <row r="468" spans="1:10" ht="13.2" x14ac:dyDescent="0.25">
      <c r="A468" s="1">
        <v>467</v>
      </c>
      <c r="B468" s="2">
        <v>40564</v>
      </c>
      <c r="C468" s="1">
        <v>1</v>
      </c>
      <c r="D468" s="1">
        <v>0</v>
      </c>
      <c r="E468" s="1">
        <v>1</v>
      </c>
      <c r="F468" s="1">
        <v>11</v>
      </c>
      <c r="G468" s="1" t="b">
        <v>0</v>
      </c>
      <c r="H468" s="1">
        <v>5</v>
      </c>
      <c r="I468" s="1">
        <v>1</v>
      </c>
      <c r="J468" s="1">
        <v>0.22</v>
      </c>
    </row>
    <row r="469" spans="1:10" ht="13.2" x14ac:dyDescent="0.25">
      <c r="A469" s="1">
        <v>468</v>
      </c>
      <c r="B469" s="2">
        <v>40564</v>
      </c>
      <c r="C469" s="1">
        <v>1</v>
      </c>
      <c r="D469" s="1">
        <v>0</v>
      </c>
      <c r="E469" s="1">
        <v>1</v>
      </c>
      <c r="F469" s="1">
        <v>12</v>
      </c>
      <c r="G469" s="1" t="b">
        <v>0</v>
      </c>
      <c r="H469" s="1">
        <v>5</v>
      </c>
      <c r="I469" s="1">
        <v>1</v>
      </c>
      <c r="J469" s="1">
        <v>0.22</v>
      </c>
    </row>
    <row r="470" spans="1:10" ht="13.2" x14ac:dyDescent="0.25">
      <c r="A470" s="1">
        <v>469</v>
      </c>
      <c r="B470" s="2">
        <v>40564</v>
      </c>
      <c r="C470" s="1">
        <v>1</v>
      </c>
      <c r="D470" s="1">
        <v>0</v>
      </c>
      <c r="E470" s="1">
        <v>1</v>
      </c>
      <c r="F470" s="1">
        <v>13</v>
      </c>
      <c r="G470" s="1" t="b">
        <v>0</v>
      </c>
      <c r="H470" s="1">
        <v>5</v>
      </c>
      <c r="I470" s="1">
        <v>1</v>
      </c>
      <c r="J470" s="1">
        <v>0.2</v>
      </c>
    </row>
    <row r="471" spans="1:10" ht="13.2" x14ac:dyDescent="0.25">
      <c r="A471" s="1">
        <v>470</v>
      </c>
      <c r="B471" s="2">
        <v>40564</v>
      </c>
      <c r="C471" s="1">
        <v>1</v>
      </c>
      <c r="D471" s="1">
        <v>0</v>
      </c>
      <c r="E471" s="1">
        <v>1</v>
      </c>
      <c r="F471" s="1">
        <v>14</v>
      </c>
      <c r="G471" s="1" t="b">
        <v>0</v>
      </c>
      <c r="H471" s="1">
        <v>5</v>
      </c>
      <c r="I471" s="1">
        <v>1</v>
      </c>
      <c r="J471" s="1">
        <v>0.2</v>
      </c>
    </row>
    <row r="472" spans="1:10" ht="13.2" x14ac:dyDescent="0.25">
      <c r="A472" s="1">
        <v>471</v>
      </c>
      <c r="B472" s="2">
        <v>40564</v>
      </c>
      <c r="C472" s="1">
        <v>1</v>
      </c>
      <c r="D472" s="1">
        <v>0</v>
      </c>
      <c r="E472" s="1">
        <v>1</v>
      </c>
      <c r="F472" s="1">
        <v>15</v>
      </c>
      <c r="G472" s="1" t="b">
        <v>0</v>
      </c>
      <c r="H472" s="1">
        <v>5</v>
      </c>
      <c r="I472" s="1">
        <v>1</v>
      </c>
      <c r="J472" s="1">
        <v>0.16</v>
      </c>
    </row>
    <row r="473" spans="1:10" ht="13.2" x14ac:dyDescent="0.25">
      <c r="A473" s="1">
        <v>472</v>
      </c>
      <c r="B473" s="2">
        <v>40564</v>
      </c>
      <c r="C473" s="1">
        <v>1</v>
      </c>
      <c r="D473" s="1">
        <v>0</v>
      </c>
      <c r="E473" s="1">
        <v>1</v>
      </c>
      <c r="F473" s="1">
        <v>16</v>
      </c>
      <c r="G473" s="1" t="b">
        <v>0</v>
      </c>
      <c r="H473" s="1">
        <v>5</v>
      </c>
      <c r="I473" s="1">
        <v>1</v>
      </c>
      <c r="J473" s="1">
        <v>0.16</v>
      </c>
    </row>
    <row r="474" spans="1:10" ht="13.2" x14ac:dyDescent="0.25">
      <c r="A474" s="1">
        <v>473</v>
      </c>
      <c r="B474" s="2">
        <v>40564</v>
      </c>
      <c r="C474" s="1">
        <v>1</v>
      </c>
      <c r="D474" s="1">
        <v>0</v>
      </c>
      <c r="E474" s="1">
        <v>1</v>
      </c>
      <c r="F474" s="1">
        <v>17</v>
      </c>
      <c r="G474" s="1" t="b">
        <v>0</v>
      </c>
      <c r="H474" s="1">
        <v>5</v>
      </c>
      <c r="I474" s="1">
        <v>1</v>
      </c>
      <c r="J474" s="1">
        <v>0.14000000000000001</v>
      </c>
    </row>
    <row r="475" spans="1:10" ht="13.2" x14ac:dyDescent="0.25">
      <c r="A475" s="1">
        <v>474</v>
      </c>
      <c r="B475" s="2">
        <v>40564</v>
      </c>
      <c r="C475" s="1">
        <v>1</v>
      </c>
      <c r="D475" s="1">
        <v>0</v>
      </c>
      <c r="E475" s="1">
        <v>1</v>
      </c>
      <c r="F475" s="1">
        <v>18</v>
      </c>
      <c r="G475" s="1" t="b">
        <v>0</v>
      </c>
      <c r="H475" s="1">
        <v>5</v>
      </c>
      <c r="I475" s="1">
        <v>1</v>
      </c>
      <c r="J475" s="1">
        <v>0.12</v>
      </c>
    </row>
    <row r="476" spans="1:10" ht="13.2" x14ac:dyDescent="0.25">
      <c r="A476" s="1">
        <v>475</v>
      </c>
      <c r="B476" s="2">
        <v>40564</v>
      </c>
      <c r="C476" s="1">
        <v>1</v>
      </c>
      <c r="D476" s="1">
        <v>0</v>
      </c>
      <c r="E476" s="1">
        <v>1</v>
      </c>
      <c r="F476" s="1">
        <v>19</v>
      </c>
      <c r="G476" s="1" t="b">
        <v>0</v>
      </c>
      <c r="H476" s="1">
        <v>5</v>
      </c>
      <c r="I476" s="1">
        <v>1</v>
      </c>
      <c r="J476" s="1">
        <v>0.12</v>
      </c>
    </row>
    <row r="477" spans="1:10" ht="13.2" x14ac:dyDescent="0.25">
      <c r="A477" s="1">
        <v>476</v>
      </c>
      <c r="B477" s="2">
        <v>40564</v>
      </c>
      <c r="C477" s="1">
        <v>1</v>
      </c>
      <c r="D477" s="1">
        <v>0</v>
      </c>
      <c r="E477" s="1">
        <v>1</v>
      </c>
      <c r="F477" s="1">
        <v>20</v>
      </c>
      <c r="G477" s="1" t="b">
        <v>0</v>
      </c>
      <c r="H477" s="1">
        <v>5</v>
      </c>
      <c r="I477" s="1">
        <v>1</v>
      </c>
      <c r="J477" s="1">
        <v>0.1</v>
      </c>
    </row>
    <row r="478" spans="1:10" ht="13.2" x14ac:dyDescent="0.25">
      <c r="A478" s="1">
        <v>477</v>
      </c>
      <c r="B478" s="2">
        <v>40564</v>
      </c>
      <c r="C478" s="1">
        <v>1</v>
      </c>
      <c r="D478" s="1">
        <v>0</v>
      </c>
      <c r="E478" s="1">
        <v>1</v>
      </c>
      <c r="F478" s="1">
        <v>21</v>
      </c>
      <c r="G478" s="1" t="b">
        <v>0</v>
      </c>
      <c r="H478" s="1">
        <v>5</v>
      </c>
      <c r="I478" s="1">
        <v>1</v>
      </c>
      <c r="J478" s="1">
        <v>0.08</v>
      </c>
    </row>
    <row r="479" spans="1:10" ht="13.2" x14ac:dyDescent="0.25">
      <c r="A479" s="1">
        <v>478</v>
      </c>
      <c r="B479" s="2">
        <v>40564</v>
      </c>
      <c r="C479" s="1">
        <v>1</v>
      </c>
      <c r="D479" s="1">
        <v>0</v>
      </c>
      <c r="E479" s="1">
        <v>1</v>
      </c>
      <c r="F479" s="1">
        <v>22</v>
      </c>
      <c r="G479" s="1" t="b">
        <v>0</v>
      </c>
      <c r="H479" s="1">
        <v>5</v>
      </c>
      <c r="I479" s="1">
        <v>1</v>
      </c>
      <c r="J479" s="1">
        <v>0.06</v>
      </c>
    </row>
    <row r="480" spans="1:10" ht="13.2" x14ac:dyDescent="0.25">
      <c r="A480" s="1">
        <v>479</v>
      </c>
      <c r="B480" s="2">
        <v>40564</v>
      </c>
      <c r="C480" s="1">
        <v>1</v>
      </c>
      <c r="D480" s="1">
        <v>0</v>
      </c>
      <c r="E480" s="1">
        <v>1</v>
      </c>
      <c r="F480" s="1">
        <v>23</v>
      </c>
      <c r="G480" s="1" t="b">
        <v>0</v>
      </c>
      <c r="H480" s="1">
        <v>5</v>
      </c>
      <c r="I480" s="1">
        <v>1</v>
      </c>
      <c r="J480" s="1">
        <v>0.06</v>
      </c>
    </row>
    <row r="481" spans="1:10" ht="13.2" x14ac:dyDescent="0.25">
      <c r="A481" s="1">
        <v>480</v>
      </c>
      <c r="B481" s="2">
        <v>40565</v>
      </c>
      <c r="C481" s="1">
        <v>1</v>
      </c>
      <c r="D481" s="1">
        <v>0</v>
      </c>
      <c r="E481" s="1">
        <v>1</v>
      </c>
      <c r="F481" s="1">
        <v>0</v>
      </c>
      <c r="G481" s="1" t="b">
        <v>0</v>
      </c>
      <c r="H481" s="1">
        <v>6</v>
      </c>
      <c r="I481" s="1">
        <v>1</v>
      </c>
      <c r="J481" s="1">
        <v>0.04</v>
      </c>
    </row>
    <row r="482" spans="1:10" ht="13.2" x14ac:dyDescent="0.25">
      <c r="A482" s="1">
        <v>481</v>
      </c>
      <c r="B482" s="2">
        <v>40565</v>
      </c>
      <c r="C482" s="1">
        <v>1</v>
      </c>
      <c r="D482" s="1">
        <v>0</v>
      </c>
      <c r="E482" s="1">
        <v>1</v>
      </c>
      <c r="F482" s="1">
        <v>1</v>
      </c>
      <c r="G482" s="1" t="b">
        <v>0</v>
      </c>
      <c r="H482" s="1">
        <v>6</v>
      </c>
      <c r="I482" s="1">
        <v>2</v>
      </c>
      <c r="J482" s="1">
        <v>0.04</v>
      </c>
    </row>
    <row r="483" spans="1:10" ht="13.2" x14ac:dyDescent="0.25">
      <c r="A483" s="1">
        <v>482</v>
      </c>
      <c r="B483" s="2">
        <v>40565</v>
      </c>
      <c r="C483" s="1">
        <v>1</v>
      </c>
      <c r="D483" s="1">
        <v>0</v>
      </c>
      <c r="E483" s="1">
        <v>1</v>
      </c>
      <c r="F483" s="1">
        <v>2</v>
      </c>
      <c r="G483" s="1" t="b">
        <v>0</v>
      </c>
      <c r="H483" s="1">
        <v>6</v>
      </c>
      <c r="I483" s="1">
        <v>2</v>
      </c>
      <c r="J483" s="1">
        <v>0.04</v>
      </c>
    </row>
    <row r="484" spans="1:10" ht="13.2" x14ac:dyDescent="0.25">
      <c r="A484" s="1">
        <v>483</v>
      </c>
      <c r="B484" s="2">
        <v>40565</v>
      </c>
      <c r="C484" s="1">
        <v>1</v>
      </c>
      <c r="D484" s="1">
        <v>0</v>
      </c>
      <c r="E484" s="1">
        <v>1</v>
      </c>
      <c r="F484" s="1">
        <v>3</v>
      </c>
      <c r="G484" s="1" t="b">
        <v>0</v>
      </c>
      <c r="H484" s="1">
        <v>6</v>
      </c>
      <c r="I484" s="1">
        <v>2</v>
      </c>
      <c r="J484" s="1">
        <v>0.04</v>
      </c>
    </row>
    <row r="485" spans="1:10" ht="13.2" x14ac:dyDescent="0.25">
      <c r="A485" s="1">
        <v>484</v>
      </c>
      <c r="B485" s="2">
        <v>40565</v>
      </c>
      <c r="C485" s="1">
        <v>1</v>
      </c>
      <c r="D485" s="1">
        <v>0</v>
      </c>
      <c r="E485" s="1">
        <v>1</v>
      </c>
      <c r="F485" s="1">
        <v>4</v>
      </c>
      <c r="G485" s="1" t="b">
        <v>0</v>
      </c>
      <c r="H485" s="1">
        <v>6</v>
      </c>
      <c r="I485" s="1">
        <v>2</v>
      </c>
      <c r="J485" s="1">
        <v>0.02</v>
      </c>
    </row>
    <row r="486" spans="1:10" ht="13.2" x14ac:dyDescent="0.25">
      <c r="A486" s="1">
        <v>485</v>
      </c>
      <c r="B486" s="2">
        <v>40565</v>
      </c>
      <c r="C486" s="1">
        <v>1</v>
      </c>
      <c r="D486" s="1">
        <v>0</v>
      </c>
      <c r="E486" s="1">
        <v>1</v>
      </c>
      <c r="F486" s="1">
        <v>6</v>
      </c>
      <c r="G486" s="1" t="b">
        <v>0</v>
      </c>
      <c r="H486" s="1">
        <v>6</v>
      </c>
      <c r="I486" s="1">
        <v>2</v>
      </c>
      <c r="J486" s="1">
        <v>0.02</v>
      </c>
    </row>
    <row r="487" spans="1:10" ht="13.2" x14ac:dyDescent="0.25">
      <c r="A487" s="1">
        <v>486</v>
      </c>
      <c r="B487" s="2">
        <v>40565</v>
      </c>
      <c r="C487" s="1">
        <v>1</v>
      </c>
      <c r="D487" s="1">
        <v>0</v>
      </c>
      <c r="E487" s="1">
        <v>1</v>
      </c>
      <c r="F487" s="1">
        <v>7</v>
      </c>
      <c r="G487" s="1" t="b">
        <v>0</v>
      </c>
      <c r="H487" s="1">
        <v>6</v>
      </c>
      <c r="I487" s="1">
        <v>1</v>
      </c>
      <c r="J487" s="1">
        <v>0.02</v>
      </c>
    </row>
    <row r="488" spans="1:10" ht="13.2" x14ac:dyDescent="0.25">
      <c r="A488" s="1">
        <v>487</v>
      </c>
      <c r="B488" s="2">
        <v>40565</v>
      </c>
      <c r="C488" s="1">
        <v>1</v>
      </c>
      <c r="D488" s="1">
        <v>0</v>
      </c>
      <c r="E488" s="1">
        <v>1</v>
      </c>
      <c r="F488" s="1">
        <v>8</v>
      </c>
      <c r="G488" s="1" t="b">
        <v>0</v>
      </c>
      <c r="H488" s="1">
        <v>6</v>
      </c>
      <c r="I488" s="1">
        <v>1</v>
      </c>
      <c r="J488" s="1">
        <v>0.02</v>
      </c>
    </row>
    <row r="489" spans="1:10" ht="13.2" x14ac:dyDescent="0.25">
      <c r="A489" s="1">
        <v>488</v>
      </c>
      <c r="B489" s="2">
        <v>40565</v>
      </c>
      <c r="C489" s="1">
        <v>1</v>
      </c>
      <c r="D489" s="1">
        <v>0</v>
      </c>
      <c r="E489" s="1">
        <v>1</v>
      </c>
      <c r="F489" s="1">
        <v>9</v>
      </c>
      <c r="G489" s="1" t="b">
        <v>0</v>
      </c>
      <c r="H489" s="1">
        <v>6</v>
      </c>
      <c r="I489" s="1">
        <v>1</v>
      </c>
      <c r="J489" s="1">
        <v>0.04</v>
      </c>
    </row>
    <row r="490" spans="1:10" ht="13.2" x14ac:dyDescent="0.25">
      <c r="A490" s="1">
        <v>489</v>
      </c>
      <c r="B490" s="2">
        <v>40565</v>
      </c>
      <c r="C490" s="1">
        <v>1</v>
      </c>
      <c r="D490" s="1">
        <v>0</v>
      </c>
      <c r="E490" s="1">
        <v>1</v>
      </c>
      <c r="F490" s="1">
        <v>10</v>
      </c>
      <c r="G490" s="1" t="b">
        <v>0</v>
      </c>
      <c r="H490" s="1">
        <v>6</v>
      </c>
      <c r="I490" s="1">
        <v>2</v>
      </c>
      <c r="J490" s="1">
        <v>0.04</v>
      </c>
    </row>
    <row r="491" spans="1:10" ht="13.2" x14ac:dyDescent="0.25">
      <c r="A491" s="1">
        <v>490</v>
      </c>
      <c r="B491" s="2">
        <v>40565</v>
      </c>
      <c r="C491" s="1">
        <v>1</v>
      </c>
      <c r="D491" s="1">
        <v>0</v>
      </c>
      <c r="E491" s="1">
        <v>1</v>
      </c>
      <c r="F491" s="1">
        <v>11</v>
      </c>
      <c r="G491" s="1" t="b">
        <v>0</v>
      </c>
      <c r="H491" s="1">
        <v>6</v>
      </c>
      <c r="I491" s="1">
        <v>2</v>
      </c>
      <c r="J491" s="1">
        <v>0.06</v>
      </c>
    </row>
    <row r="492" spans="1:10" ht="13.2" x14ac:dyDescent="0.25">
      <c r="A492" s="1">
        <v>491</v>
      </c>
      <c r="B492" s="2">
        <v>40565</v>
      </c>
      <c r="C492" s="1">
        <v>1</v>
      </c>
      <c r="D492" s="1">
        <v>0</v>
      </c>
      <c r="E492" s="1">
        <v>1</v>
      </c>
      <c r="F492" s="1">
        <v>12</v>
      </c>
      <c r="G492" s="1" t="b">
        <v>0</v>
      </c>
      <c r="H492" s="1">
        <v>6</v>
      </c>
      <c r="I492" s="1">
        <v>2</v>
      </c>
      <c r="J492" s="1">
        <v>0.06</v>
      </c>
    </row>
    <row r="493" spans="1:10" ht="13.2" x14ac:dyDescent="0.25">
      <c r="A493" s="1">
        <v>492</v>
      </c>
      <c r="B493" s="2">
        <v>40565</v>
      </c>
      <c r="C493" s="1">
        <v>1</v>
      </c>
      <c r="D493" s="1">
        <v>0</v>
      </c>
      <c r="E493" s="1">
        <v>1</v>
      </c>
      <c r="F493" s="1">
        <v>13</v>
      </c>
      <c r="G493" s="1" t="b">
        <v>0</v>
      </c>
      <c r="H493" s="1">
        <v>6</v>
      </c>
      <c r="I493" s="1">
        <v>1</v>
      </c>
      <c r="J493" s="1">
        <v>0.08</v>
      </c>
    </row>
    <row r="494" spans="1:10" ht="13.2" x14ac:dyDescent="0.25">
      <c r="A494" s="1">
        <v>493</v>
      </c>
      <c r="B494" s="2">
        <v>40565</v>
      </c>
      <c r="C494" s="1">
        <v>1</v>
      </c>
      <c r="D494" s="1">
        <v>0</v>
      </c>
      <c r="E494" s="1">
        <v>1</v>
      </c>
      <c r="F494" s="1">
        <v>14</v>
      </c>
      <c r="G494" s="1" t="b">
        <v>0</v>
      </c>
      <c r="H494" s="1">
        <v>6</v>
      </c>
      <c r="I494" s="1">
        <v>1</v>
      </c>
      <c r="J494" s="1">
        <v>0.1</v>
      </c>
    </row>
    <row r="495" spans="1:10" ht="13.2" x14ac:dyDescent="0.25">
      <c r="A495" s="1">
        <v>494</v>
      </c>
      <c r="B495" s="2">
        <v>40565</v>
      </c>
      <c r="C495" s="1">
        <v>1</v>
      </c>
      <c r="D495" s="1">
        <v>0</v>
      </c>
      <c r="E495" s="1">
        <v>1</v>
      </c>
      <c r="F495" s="1">
        <v>15</v>
      </c>
      <c r="G495" s="1" t="b">
        <v>0</v>
      </c>
      <c r="H495" s="1">
        <v>6</v>
      </c>
      <c r="I495" s="1">
        <v>1</v>
      </c>
      <c r="J495" s="1">
        <v>0.12</v>
      </c>
    </row>
    <row r="496" spans="1:10" ht="13.2" x14ac:dyDescent="0.25">
      <c r="A496" s="1">
        <v>495</v>
      </c>
      <c r="B496" s="2">
        <v>40565</v>
      </c>
      <c r="C496" s="1">
        <v>1</v>
      </c>
      <c r="D496" s="1">
        <v>0</v>
      </c>
      <c r="E496" s="1">
        <v>1</v>
      </c>
      <c r="F496" s="1">
        <v>16</v>
      </c>
      <c r="G496" s="1" t="b">
        <v>0</v>
      </c>
      <c r="H496" s="1">
        <v>6</v>
      </c>
      <c r="I496" s="1">
        <v>1</v>
      </c>
      <c r="J496" s="1">
        <v>0.12</v>
      </c>
    </row>
    <row r="497" spans="1:10" ht="13.2" x14ac:dyDescent="0.25">
      <c r="A497" s="1">
        <v>496</v>
      </c>
      <c r="B497" s="2">
        <v>40565</v>
      </c>
      <c r="C497" s="1">
        <v>1</v>
      </c>
      <c r="D497" s="1">
        <v>0</v>
      </c>
      <c r="E497" s="1">
        <v>1</v>
      </c>
      <c r="F497" s="1">
        <v>17</v>
      </c>
      <c r="G497" s="1" t="b">
        <v>0</v>
      </c>
      <c r="H497" s="1">
        <v>6</v>
      </c>
      <c r="I497" s="1">
        <v>1</v>
      </c>
      <c r="J497" s="1">
        <v>0.12</v>
      </c>
    </row>
    <row r="498" spans="1:10" ht="13.2" x14ac:dyDescent="0.25">
      <c r="A498" s="1">
        <v>497</v>
      </c>
      <c r="B498" s="2">
        <v>40565</v>
      </c>
      <c r="C498" s="1">
        <v>1</v>
      </c>
      <c r="D498" s="1">
        <v>0</v>
      </c>
      <c r="E498" s="1">
        <v>1</v>
      </c>
      <c r="F498" s="1">
        <v>18</v>
      </c>
      <c r="G498" s="1" t="b">
        <v>0</v>
      </c>
      <c r="H498" s="1">
        <v>6</v>
      </c>
      <c r="I498" s="1">
        <v>1</v>
      </c>
      <c r="J498" s="1">
        <v>0.08</v>
      </c>
    </row>
    <row r="499" spans="1:10" ht="13.2" x14ac:dyDescent="0.25">
      <c r="A499" s="1">
        <v>498</v>
      </c>
      <c r="B499" s="2">
        <v>40565</v>
      </c>
      <c r="C499" s="1">
        <v>1</v>
      </c>
      <c r="D499" s="1">
        <v>0</v>
      </c>
      <c r="E499" s="1">
        <v>1</v>
      </c>
      <c r="F499" s="1">
        <v>19</v>
      </c>
      <c r="G499" s="1" t="b">
        <v>0</v>
      </c>
      <c r="H499" s="1">
        <v>6</v>
      </c>
      <c r="I499" s="1">
        <v>1</v>
      </c>
      <c r="J499" s="1">
        <v>0.08</v>
      </c>
    </row>
    <row r="500" spans="1:10" ht="13.2" x14ac:dyDescent="0.25">
      <c r="A500" s="1">
        <v>499</v>
      </c>
      <c r="B500" s="2">
        <v>40565</v>
      </c>
      <c r="C500" s="1">
        <v>1</v>
      </c>
      <c r="D500" s="1">
        <v>0</v>
      </c>
      <c r="E500" s="1">
        <v>1</v>
      </c>
      <c r="F500" s="1">
        <v>20</v>
      </c>
      <c r="G500" s="1" t="b">
        <v>0</v>
      </c>
      <c r="H500" s="1">
        <v>6</v>
      </c>
      <c r="I500" s="1">
        <v>1</v>
      </c>
      <c r="J500" s="1">
        <v>0.06</v>
      </c>
    </row>
    <row r="501" spans="1:10" ht="13.2" x14ac:dyDescent="0.25">
      <c r="A501" s="1">
        <v>500</v>
      </c>
      <c r="B501" s="2">
        <v>40565</v>
      </c>
      <c r="C501" s="1">
        <v>1</v>
      </c>
      <c r="D501" s="1">
        <v>0</v>
      </c>
      <c r="E501" s="1">
        <v>1</v>
      </c>
      <c r="F501" s="1">
        <v>21</v>
      </c>
      <c r="G501" s="1" t="b">
        <v>0</v>
      </c>
      <c r="H501" s="1">
        <v>6</v>
      </c>
      <c r="I501" s="1">
        <v>1</v>
      </c>
      <c r="J501" s="1">
        <v>0.06</v>
      </c>
    </row>
    <row r="502" spans="1:10" ht="13.2" x14ac:dyDescent="0.25">
      <c r="A502" s="1">
        <v>501</v>
      </c>
      <c r="B502" s="2">
        <v>40565</v>
      </c>
      <c r="C502" s="1">
        <v>1</v>
      </c>
      <c r="D502" s="1">
        <v>0</v>
      </c>
      <c r="E502" s="1">
        <v>1</v>
      </c>
      <c r="F502" s="1">
        <v>22</v>
      </c>
      <c r="G502" s="1" t="b">
        <v>0</v>
      </c>
      <c r="H502" s="1">
        <v>6</v>
      </c>
      <c r="I502" s="1">
        <v>1</v>
      </c>
      <c r="J502" s="1">
        <v>0.06</v>
      </c>
    </row>
    <row r="503" spans="1:10" ht="13.2" x14ac:dyDescent="0.25">
      <c r="A503" s="1">
        <v>502</v>
      </c>
      <c r="B503" s="2">
        <v>40565</v>
      </c>
      <c r="C503" s="1">
        <v>1</v>
      </c>
      <c r="D503" s="1">
        <v>0</v>
      </c>
      <c r="E503" s="1">
        <v>1</v>
      </c>
      <c r="F503" s="1">
        <v>23</v>
      </c>
      <c r="G503" s="1" t="b">
        <v>0</v>
      </c>
      <c r="H503" s="1">
        <v>6</v>
      </c>
      <c r="I503" s="1">
        <v>1</v>
      </c>
      <c r="J503" s="1">
        <v>0.04</v>
      </c>
    </row>
    <row r="504" spans="1:10" ht="13.2" x14ac:dyDescent="0.25">
      <c r="A504" s="1">
        <v>503</v>
      </c>
      <c r="B504" s="2">
        <v>40566</v>
      </c>
      <c r="C504" s="1">
        <v>1</v>
      </c>
      <c r="D504" s="1">
        <v>0</v>
      </c>
      <c r="E504" s="1">
        <v>1</v>
      </c>
      <c r="F504" s="1">
        <v>0</v>
      </c>
      <c r="G504" s="1" t="b">
        <v>0</v>
      </c>
      <c r="H504" s="1">
        <v>0</v>
      </c>
      <c r="I504" s="1">
        <v>1</v>
      </c>
      <c r="J504" s="1">
        <v>0.04</v>
      </c>
    </row>
    <row r="505" spans="1:10" ht="13.2" x14ac:dyDescent="0.25">
      <c r="A505" s="1">
        <v>504</v>
      </c>
      <c r="B505" s="2">
        <v>40566</v>
      </c>
      <c r="C505" s="1">
        <v>1</v>
      </c>
      <c r="D505" s="1">
        <v>0</v>
      </c>
      <c r="E505" s="1">
        <v>1</v>
      </c>
      <c r="F505" s="1">
        <v>1</v>
      </c>
      <c r="G505" s="1" t="b">
        <v>0</v>
      </c>
      <c r="H505" s="1">
        <v>0</v>
      </c>
      <c r="I505" s="1">
        <v>1</v>
      </c>
      <c r="J505" s="1">
        <v>0.04</v>
      </c>
    </row>
    <row r="506" spans="1:10" ht="13.2" x14ac:dyDescent="0.25">
      <c r="A506" s="1">
        <v>505</v>
      </c>
      <c r="B506" s="2">
        <v>40566</v>
      </c>
      <c r="C506" s="1">
        <v>1</v>
      </c>
      <c r="D506" s="1">
        <v>0</v>
      </c>
      <c r="E506" s="1">
        <v>1</v>
      </c>
      <c r="F506" s="1">
        <v>2</v>
      </c>
      <c r="G506" s="1" t="b">
        <v>0</v>
      </c>
      <c r="H506" s="1">
        <v>0</v>
      </c>
      <c r="I506" s="1">
        <v>1</v>
      </c>
      <c r="J506" s="1">
        <v>0.02</v>
      </c>
    </row>
    <row r="507" spans="1:10" ht="13.2" x14ac:dyDescent="0.25">
      <c r="A507" s="1">
        <v>506</v>
      </c>
      <c r="B507" s="2">
        <v>40566</v>
      </c>
      <c r="C507" s="1">
        <v>1</v>
      </c>
      <c r="D507" s="1">
        <v>0</v>
      </c>
      <c r="E507" s="1">
        <v>1</v>
      </c>
      <c r="F507" s="1">
        <v>3</v>
      </c>
      <c r="G507" s="1" t="b">
        <v>0</v>
      </c>
      <c r="H507" s="1">
        <v>0</v>
      </c>
      <c r="I507" s="1">
        <v>1</v>
      </c>
      <c r="J507" s="1">
        <v>0.02</v>
      </c>
    </row>
    <row r="508" spans="1:10" ht="13.2" x14ac:dyDescent="0.25">
      <c r="A508" s="1">
        <v>507</v>
      </c>
      <c r="B508" s="2">
        <v>40566</v>
      </c>
      <c r="C508" s="1">
        <v>1</v>
      </c>
      <c r="D508" s="1">
        <v>0</v>
      </c>
      <c r="E508" s="1">
        <v>1</v>
      </c>
      <c r="F508" s="1">
        <v>5</v>
      </c>
      <c r="G508" s="1" t="b">
        <v>0</v>
      </c>
      <c r="H508" s="1">
        <v>0</v>
      </c>
      <c r="I508" s="1">
        <v>2</v>
      </c>
      <c r="J508" s="1">
        <v>0.04</v>
      </c>
    </row>
    <row r="509" spans="1:10" ht="13.2" x14ac:dyDescent="0.25">
      <c r="A509" s="1">
        <v>508</v>
      </c>
      <c r="B509" s="2">
        <v>40566</v>
      </c>
      <c r="C509" s="1">
        <v>1</v>
      </c>
      <c r="D509" s="1">
        <v>0</v>
      </c>
      <c r="E509" s="1">
        <v>1</v>
      </c>
      <c r="F509" s="1">
        <v>6</v>
      </c>
      <c r="G509" s="1" t="b">
        <v>0</v>
      </c>
      <c r="H509" s="1">
        <v>0</v>
      </c>
      <c r="I509" s="1">
        <v>2</v>
      </c>
      <c r="J509" s="1">
        <v>0.04</v>
      </c>
    </row>
    <row r="510" spans="1:10" ht="13.2" x14ac:dyDescent="0.25">
      <c r="A510" s="1">
        <v>509</v>
      </c>
      <c r="B510" s="2">
        <v>40566</v>
      </c>
      <c r="C510" s="1">
        <v>1</v>
      </c>
      <c r="D510" s="1">
        <v>0</v>
      </c>
      <c r="E510" s="1">
        <v>1</v>
      </c>
      <c r="F510" s="1">
        <v>7</v>
      </c>
      <c r="G510" s="1" t="b">
        <v>0</v>
      </c>
      <c r="H510" s="1">
        <v>0</v>
      </c>
      <c r="I510" s="1">
        <v>1</v>
      </c>
      <c r="J510" s="1">
        <v>0.08</v>
      </c>
    </row>
    <row r="511" spans="1:10" ht="13.2" x14ac:dyDescent="0.25">
      <c r="A511" s="1">
        <v>510</v>
      </c>
      <c r="B511" s="2">
        <v>40566</v>
      </c>
      <c r="C511" s="1">
        <v>1</v>
      </c>
      <c r="D511" s="1">
        <v>0</v>
      </c>
      <c r="E511" s="1">
        <v>1</v>
      </c>
      <c r="F511" s="1">
        <v>8</v>
      </c>
      <c r="G511" s="1" t="b">
        <v>0</v>
      </c>
      <c r="H511" s="1">
        <v>0</v>
      </c>
      <c r="I511" s="1">
        <v>1</v>
      </c>
      <c r="J511" s="1">
        <v>0.06</v>
      </c>
    </row>
    <row r="512" spans="1:10" ht="13.2" x14ac:dyDescent="0.25">
      <c r="A512" s="1">
        <v>511</v>
      </c>
      <c r="B512" s="2">
        <v>40566</v>
      </c>
      <c r="C512" s="1">
        <v>1</v>
      </c>
      <c r="D512" s="1">
        <v>0</v>
      </c>
      <c r="E512" s="1">
        <v>1</v>
      </c>
      <c r="F512" s="1">
        <v>9</v>
      </c>
      <c r="G512" s="1" t="b">
        <v>0</v>
      </c>
      <c r="H512" s="1">
        <v>0</v>
      </c>
      <c r="I512" s="1">
        <v>1</v>
      </c>
      <c r="J512" s="1">
        <v>0.1</v>
      </c>
    </row>
    <row r="513" spans="1:10" ht="13.2" x14ac:dyDescent="0.25">
      <c r="A513" s="1">
        <v>512</v>
      </c>
      <c r="B513" s="2">
        <v>40566</v>
      </c>
      <c r="C513" s="1">
        <v>1</v>
      </c>
      <c r="D513" s="1">
        <v>0</v>
      </c>
      <c r="E513" s="1">
        <v>1</v>
      </c>
      <c r="F513" s="1">
        <v>10</v>
      </c>
      <c r="G513" s="1" t="b">
        <v>0</v>
      </c>
      <c r="H513" s="1">
        <v>0</v>
      </c>
      <c r="I513" s="1">
        <v>1</v>
      </c>
      <c r="J513" s="1">
        <v>0.14000000000000001</v>
      </c>
    </row>
    <row r="514" spans="1:10" ht="13.2" x14ac:dyDescent="0.25">
      <c r="A514" s="1">
        <v>513</v>
      </c>
      <c r="B514" s="2">
        <v>40566</v>
      </c>
      <c r="C514" s="1">
        <v>1</v>
      </c>
      <c r="D514" s="1">
        <v>0</v>
      </c>
      <c r="E514" s="1">
        <v>1</v>
      </c>
      <c r="F514" s="1">
        <v>11</v>
      </c>
      <c r="G514" s="1" t="b">
        <v>0</v>
      </c>
      <c r="H514" s="1">
        <v>0</v>
      </c>
      <c r="I514" s="1">
        <v>1</v>
      </c>
      <c r="J514" s="1">
        <v>0.14000000000000001</v>
      </c>
    </row>
    <row r="515" spans="1:10" ht="13.2" x14ac:dyDescent="0.25">
      <c r="A515" s="1">
        <v>514</v>
      </c>
      <c r="B515" s="2">
        <v>40566</v>
      </c>
      <c r="C515" s="1">
        <v>1</v>
      </c>
      <c r="D515" s="1">
        <v>0</v>
      </c>
      <c r="E515" s="1">
        <v>1</v>
      </c>
      <c r="F515" s="1">
        <v>12</v>
      </c>
      <c r="G515" s="1" t="b">
        <v>0</v>
      </c>
      <c r="H515" s="1">
        <v>0</v>
      </c>
      <c r="I515" s="1">
        <v>1</v>
      </c>
      <c r="J515" s="1">
        <v>0.16</v>
      </c>
    </row>
    <row r="516" spans="1:10" ht="13.2" x14ac:dyDescent="0.25">
      <c r="A516" s="1">
        <v>515</v>
      </c>
      <c r="B516" s="2">
        <v>40566</v>
      </c>
      <c r="C516" s="1">
        <v>1</v>
      </c>
      <c r="D516" s="1">
        <v>0</v>
      </c>
      <c r="E516" s="1">
        <v>1</v>
      </c>
      <c r="F516" s="1">
        <v>13</v>
      </c>
      <c r="G516" s="1" t="b">
        <v>0</v>
      </c>
      <c r="H516" s="1">
        <v>0</v>
      </c>
      <c r="I516" s="1">
        <v>1</v>
      </c>
      <c r="J516" s="1">
        <v>0.14000000000000001</v>
      </c>
    </row>
    <row r="517" spans="1:10" ht="13.2" x14ac:dyDescent="0.25">
      <c r="A517" s="1">
        <v>516</v>
      </c>
      <c r="B517" s="2">
        <v>40566</v>
      </c>
      <c r="C517" s="1">
        <v>1</v>
      </c>
      <c r="D517" s="1">
        <v>0</v>
      </c>
      <c r="E517" s="1">
        <v>1</v>
      </c>
      <c r="F517" s="1">
        <v>14</v>
      </c>
      <c r="G517" s="1" t="b">
        <v>0</v>
      </c>
      <c r="H517" s="1">
        <v>0</v>
      </c>
      <c r="I517" s="1">
        <v>1</v>
      </c>
      <c r="J517" s="1">
        <v>0.16</v>
      </c>
    </row>
    <row r="518" spans="1:10" ht="13.2" x14ac:dyDescent="0.25">
      <c r="A518" s="1">
        <v>517</v>
      </c>
      <c r="B518" s="2">
        <v>40566</v>
      </c>
      <c r="C518" s="1">
        <v>1</v>
      </c>
      <c r="D518" s="1">
        <v>0</v>
      </c>
      <c r="E518" s="1">
        <v>1</v>
      </c>
      <c r="F518" s="1">
        <v>15</v>
      </c>
      <c r="G518" s="1" t="b">
        <v>0</v>
      </c>
      <c r="H518" s="1">
        <v>0</v>
      </c>
      <c r="I518" s="1">
        <v>1</v>
      </c>
      <c r="J518" s="1">
        <v>0.16</v>
      </c>
    </row>
    <row r="519" spans="1:10" ht="13.2" x14ac:dyDescent="0.25">
      <c r="A519" s="1">
        <v>518</v>
      </c>
      <c r="B519" s="2">
        <v>40566</v>
      </c>
      <c r="C519" s="1">
        <v>1</v>
      </c>
      <c r="D519" s="1">
        <v>0</v>
      </c>
      <c r="E519" s="1">
        <v>1</v>
      </c>
      <c r="F519" s="1">
        <v>16</v>
      </c>
      <c r="G519" s="1" t="b">
        <v>0</v>
      </c>
      <c r="H519" s="1">
        <v>0</v>
      </c>
      <c r="I519" s="1">
        <v>1</v>
      </c>
      <c r="J519" s="1">
        <v>0.16</v>
      </c>
    </row>
    <row r="520" spans="1:10" ht="13.2" x14ac:dyDescent="0.25">
      <c r="A520" s="1">
        <v>519</v>
      </c>
      <c r="B520" s="2">
        <v>40566</v>
      </c>
      <c r="C520" s="1">
        <v>1</v>
      </c>
      <c r="D520" s="1">
        <v>0</v>
      </c>
      <c r="E520" s="1">
        <v>1</v>
      </c>
      <c r="F520" s="1">
        <v>17</v>
      </c>
      <c r="G520" s="1" t="b">
        <v>0</v>
      </c>
      <c r="H520" s="1">
        <v>0</v>
      </c>
      <c r="I520" s="1">
        <v>1</v>
      </c>
      <c r="J520" s="1">
        <v>0.14000000000000001</v>
      </c>
    </row>
    <row r="521" spans="1:10" ht="13.2" x14ac:dyDescent="0.25">
      <c r="A521" s="1">
        <v>520</v>
      </c>
      <c r="B521" s="2">
        <v>40566</v>
      </c>
      <c r="C521" s="1">
        <v>1</v>
      </c>
      <c r="D521" s="1">
        <v>0</v>
      </c>
      <c r="E521" s="1">
        <v>1</v>
      </c>
      <c r="F521" s="1">
        <v>18</v>
      </c>
      <c r="G521" s="1" t="b">
        <v>0</v>
      </c>
      <c r="H521" s="1">
        <v>0</v>
      </c>
      <c r="I521" s="1">
        <v>1</v>
      </c>
      <c r="J521" s="1">
        <v>0.12</v>
      </c>
    </row>
    <row r="522" spans="1:10" ht="13.2" x14ac:dyDescent="0.25">
      <c r="A522" s="1">
        <v>521</v>
      </c>
      <c r="B522" s="2">
        <v>40566</v>
      </c>
      <c r="C522" s="1">
        <v>1</v>
      </c>
      <c r="D522" s="1">
        <v>0</v>
      </c>
      <c r="E522" s="1">
        <v>1</v>
      </c>
      <c r="F522" s="1">
        <v>19</v>
      </c>
      <c r="G522" s="1" t="b">
        <v>0</v>
      </c>
      <c r="H522" s="1">
        <v>0</v>
      </c>
      <c r="I522" s="1">
        <v>1</v>
      </c>
      <c r="J522" s="1">
        <v>0.12</v>
      </c>
    </row>
    <row r="523" spans="1:10" ht="13.2" x14ac:dyDescent="0.25">
      <c r="A523" s="1">
        <v>522</v>
      </c>
      <c r="B523" s="2">
        <v>40566</v>
      </c>
      <c r="C523" s="1">
        <v>1</v>
      </c>
      <c r="D523" s="1">
        <v>0</v>
      </c>
      <c r="E523" s="1">
        <v>1</v>
      </c>
      <c r="F523" s="1">
        <v>20</v>
      </c>
      <c r="G523" s="1" t="b">
        <v>0</v>
      </c>
      <c r="H523" s="1">
        <v>0</v>
      </c>
      <c r="I523" s="1">
        <v>1</v>
      </c>
      <c r="J523" s="1">
        <v>0.1</v>
      </c>
    </row>
    <row r="524" spans="1:10" ht="13.2" x14ac:dyDescent="0.25">
      <c r="A524" s="1">
        <v>523</v>
      </c>
      <c r="B524" s="2">
        <v>40566</v>
      </c>
      <c r="C524" s="1">
        <v>1</v>
      </c>
      <c r="D524" s="1">
        <v>0</v>
      </c>
      <c r="E524" s="1">
        <v>1</v>
      </c>
      <c r="F524" s="1">
        <v>21</v>
      </c>
      <c r="G524" s="1" t="b">
        <v>0</v>
      </c>
      <c r="H524" s="1">
        <v>0</v>
      </c>
      <c r="I524" s="1">
        <v>1</v>
      </c>
      <c r="J524" s="1">
        <v>0.1</v>
      </c>
    </row>
    <row r="525" spans="1:10" ht="13.2" x14ac:dyDescent="0.25">
      <c r="A525" s="1">
        <v>524</v>
      </c>
      <c r="B525" s="2">
        <v>40566</v>
      </c>
      <c r="C525" s="1">
        <v>1</v>
      </c>
      <c r="D525" s="1">
        <v>0</v>
      </c>
      <c r="E525" s="1">
        <v>1</v>
      </c>
      <c r="F525" s="1">
        <v>22</v>
      </c>
      <c r="G525" s="1" t="b">
        <v>0</v>
      </c>
      <c r="H525" s="1">
        <v>0</v>
      </c>
      <c r="I525" s="1">
        <v>1</v>
      </c>
      <c r="J525" s="1">
        <v>0.08</v>
      </c>
    </row>
    <row r="526" spans="1:10" ht="13.2" x14ac:dyDescent="0.25">
      <c r="A526" s="1">
        <v>525</v>
      </c>
      <c r="B526" s="2">
        <v>40566</v>
      </c>
      <c r="C526" s="1">
        <v>1</v>
      </c>
      <c r="D526" s="1">
        <v>0</v>
      </c>
      <c r="E526" s="1">
        <v>1</v>
      </c>
      <c r="F526" s="1">
        <v>23</v>
      </c>
      <c r="G526" s="1" t="b">
        <v>0</v>
      </c>
      <c r="H526" s="1">
        <v>0</v>
      </c>
      <c r="I526" s="1">
        <v>1</v>
      </c>
      <c r="J526" s="1">
        <v>0.06</v>
      </c>
    </row>
    <row r="527" spans="1:10" ht="13.2" x14ac:dyDescent="0.25">
      <c r="A527" s="1">
        <v>526</v>
      </c>
      <c r="B527" s="2">
        <v>40567</v>
      </c>
      <c r="C527" s="1">
        <v>1</v>
      </c>
      <c r="D527" s="1">
        <v>0</v>
      </c>
      <c r="E527" s="1">
        <v>1</v>
      </c>
      <c r="F527" s="1">
        <v>0</v>
      </c>
      <c r="G527" s="1" t="b">
        <v>0</v>
      </c>
      <c r="H527" s="1">
        <v>1</v>
      </c>
      <c r="I527" s="1">
        <v>1</v>
      </c>
      <c r="J527" s="1">
        <v>0.06</v>
      </c>
    </row>
    <row r="528" spans="1:10" ht="13.2" x14ac:dyDescent="0.25">
      <c r="A528" s="1">
        <v>527</v>
      </c>
      <c r="B528" s="2">
        <v>40567</v>
      </c>
      <c r="C528" s="1">
        <v>1</v>
      </c>
      <c r="D528" s="1">
        <v>0</v>
      </c>
      <c r="E528" s="1">
        <v>1</v>
      </c>
      <c r="F528" s="1">
        <v>1</v>
      </c>
      <c r="G528" s="1" t="b">
        <v>0</v>
      </c>
      <c r="H528" s="1">
        <v>1</v>
      </c>
      <c r="I528" s="1">
        <v>1</v>
      </c>
      <c r="J528" s="1">
        <v>0.04</v>
      </c>
    </row>
    <row r="529" spans="1:10" ht="13.2" x14ac:dyDescent="0.25">
      <c r="A529" s="1">
        <v>528</v>
      </c>
      <c r="B529" s="2">
        <v>40567</v>
      </c>
      <c r="C529" s="1">
        <v>1</v>
      </c>
      <c r="D529" s="1">
        <v>0</v>
      </c>
      <c r="E529" s="1">
        <v>1</v>
      </c>
      <c r="F529" s="1">
        <v>3</v>
      </c>
      <c r="G529" s="1" t="b">
        <v>0</v>
      </c>
      <c r="H529" s="1">
        <v>1</v>
      </c>
      <c r="I529" s="1">
        <v>1</v>
      </c>
      <c r="J529" s="1">
        <v>0.04</v>
      </c>
    </row>
    <row r="530" spans="1:10" ht="13.2" x14ac:dyDescent="0.25">
      <c r="A530" s="1">
        <v>529</v>
      </c>
      <c r="B530" s="2">
        <v>40567</v>
      </c>
      <c r="C530" s="1">
        <v>1</v>
      </c>
      <c r="D530" s="1">
        <v>0</v>
      </c>
      <c r="E530" s="1">
        <v>1</v>
      </c>
      <c r="F530" s="1">
        <v>4</v>
      </c>
      <c r="G530" s="1" t="b">
        <v>0</v>
      </c>
      <c r="H530" s="1">
        <v>1</v>
      </c>
      <c r="I530" s="1">
        <v>1</v>
      </c>
      <c r="J530" s="1">
        <v>0.02</v>
      </c>
    </row>
    <row r="531" spans="1:10" ht="13.2" x14ac:dyDescent="0.25">
      <c r="A531" s="1">
        <v>530</v>
      </c>
      <c r="B531" s="2">
        <v>40567</v>
      </c>
      <c r="C531" s="1">
        <v>1</v>
      </c>
      <c r="D531" s="1">
        <v>0</v>
      </c>
      <c r="E531" s="1">
        <v>1</v>
      </c>
      <c r="F531" s="1">
        <v>5</v>
      </c>
      <c r="G531" s="1" t="b">
        <v>0</v>
      </c>
      <c r="H531" s="1">
        <v>1</v>
      </c>
      <c r="I531" s="1">
        <v>1</v>
      </c>
      <c r="J531" s="1">
        <v>0.02</v>
      </c>
    </row>
    <row r="532" spans="1:10" ht="13.2" x14ac:dyDescent="0.25">
      <c r="A532" s="1">
        <v>531</v>
      </c>
      <c r="B532" s="2">
        <v>40567</v>
      </c>
      <c r="C532" s="1">
        <v>1</v>
      </c>
      <c r="D532" s="1">
        <v>0</v>
      </c>
      <c r="E532" s="1">
        <v>1</v>
      </c>
      <c r="F532" s="1">
        <v>6</v>
      </c>
      <c r="G532" s="1" t="b">
        <v>0</v>
      </c>
      <c r="H532" s="1">
        <v>1</v>
      </c>
      <c r="I532" s="1">
        <v>1</v>
      </c>
      <c r="J532" s="1">
        <v>0.02</v>
      </c>
    </row>
    <row r="533" spans="1:10" ht="13.2" x14ac:dyDescent="0.25">
      <c r="A533" s="1">
        <v>532</v>
      </c>
      <c r="B533" s="2">
        <v>40567</v>
      </c>
      <c r="C533" s="1">
        <v>1</v>
      </c>
      <c r="D533" s="1">
        <v>0</v>
      </c>
      <c r="E533" s="1">
        <v>1</v>
      </c>
      <c r="F533" s="1">
        <v>7</v>
      </c>
      <c r="G533" s="1" t="b">
        <v>0</v>
      </c>
      <c r="H533" s="1">
        <v>1</v>
      </c>
      <c r="I533" s="1">
        <v>1</v>
      </c>
      <c r="J533" s="1">
        <v>0.02</v>
      </c>
    </row>
    <row r="534" spans="1:10" ht="13.2" x14ac:dyDescent="0.25">
      <c r="A534" s="1">
        <v>533</v>
      </c>
      <c r="B534" s="2">
        <v>40567</v>
      </c>
      <c r="C534" s="1">
        <v>1</v>
      </c>
      <c r="D534" s="1">
        <v>0</v>
      </c>
      <c r="E534" s="1">
        <v>1</v>
      </c>
      <c r="F534" s="1">
        <v>8</v>
      </c>
      <c r="G534" s="1" t="b">
        <v>0</v>
      </c>
      <c r="H534" s="1">
        <v>1</v>
      </c>
      <c r="I534" s="1">
        <v>1</v>
      </c>
      <c r="J534" s="1">
        <v>0.04</v>
      </c>
    </row>
    <row r="535" spans="1:10" ht="13.2" x14ac:dyDescent="0.25">
      <c r="A535" s="1">
        <v>534</v>
      </c>
      <c r="B535" s="2">
        <v>40567</v>
      </c>
      <c r="C535" s="1">
        <v>1</v>
      </c>
      <c r="D535" s="1">
        <v>0</v>
      </c>
      <c r="E535" s="1">
        <v>1</v>
      </c>
      <c r="F535" s="1">
        <v>9</v>
      </c>
      <c r="G535" s="1" t="b">
        <v>0</v>
      </c>
      <c r="H535" s="1">
        <v>1</v>
      </c>
      <c r="I535" s="1">
        <v>1</v>
      </c>
      <c r="J535" s="1">
        <v>0.06</v>
      </c>
    </row>
    <row r="536" spans="1:10" ht="13.2" x14ac:dyDescent="0.25">
      <c r="A536" s="1">
        <v>535</v>
      </c>
      <c r="B536" s="2">
        <v>40567</v>
      </c>
      <c r="C536" s="1">
        <v>1</v>
      </c>
      <c r="D536" s="1">
        <v>0</v>
      </c>
      <c r="E536" s="1">
        <v>1</v>
      </c>
      <c r="F536" s="1">
        <v>10</v>
      </c>
      <c r="G536" s="1" t="b">
        <v>0</v>
      </c>
      <c r="H536" s="1">
        <v>1</v>
      </c>
      <c r="I536" s="1">
        <v>1</v>
      </c>
      <c r="J536" s="1">
        <v>0.1</v>
      </c>
    </row>
    <row r="537" spans="1:10" ht="13.2" x14ac:dyDescent="0.25">
      <c r="A537" s="1">
        <v>536</v>
      </c>
      <c r="B537" s="2">
        <v>40567</v>
      </c>
      <c r="C537" s="1">
        <v>1</v>
      </c>
      <c r="D537" s="1">
        <v>0</v>
      </c>
      <c r="E537" s="1">
        <v>1</v>
      </c>
      <c r="F537" s="1">
        <v>11</v>
      </c>
      <c r="G537" s="1" t="b">
        <v>0</v>
      </c>
      <c r="H537" s="1">
        <v>1</v>
      </c>
      <c r="I537" s="1">
        <v>1</v>
      </c>
      <c r="J537" s="1">
        <v>0.1</v>
      </c>
    </row>
    <row r="538" spans="1:10" ht="13.2" x14ac:dyDescent="0.25">
      <c r="A538" s="1">
        <v>537</v>
      </c>
      <c r="B538" s="2">
        <v>40567</v>
      </c>
      <c r="C538" s="1">
        <v>1</v>
      </c>
      <c r="D538" s="1">
        <v>0</v>
      </c>
      <c r="E538" s="1">
        <v>1</v>
      </c>
      <c r="F538" s="1">
        <v>12</v>
      </c>
      <c r="G538" s="1" t="b">
        <v>0</v>
      </c>
      <c r="H538" s="1">
        <v>1</v>
      </c>
      <c r="I538" s="1">
        <v>2</v>
      </c>
      <c r="J538" s="1">
        <v>0.12</v>
      </c>
    </row>
    <row r="539" spans="1:10" ht="13.2" x14ac:dyDescent="0.25">
      <c r="A539" s="1">
        <v>538</v>
      </c>
      <c r="B539" s="2">
        <v>40567</v>
      </c>
      <c r="C539" s="1">
        <v>1</v>
      </c>
      <c r="D539" s="1">
        <v>0</v>
      </c>
      <c r="E539" s="1">
        <v>1</v>
      </c>
      <c r="F539" s="1">
        <v>13</v>
      </c>
      <c r="G539" s="1" t="b">
        <v>0</v>
      </c>
      <c r="H539" s="1">
        <v>1</v>
      </c>
      <c r="I539" s="1">
        <v>2</v>
      </c>
      <c r="J539" s="1">
        <v>0.14000000000000001</v>
      </c>
    </row>
    <row r="540" spans="1:10" ht="13.2" x14ac:dyDescent="0.25">
      <c r="A540" s="1">
        <v>539</v>
      </c>
      <c r="B540" s="2">
        <v>40567</v>
      </c>
      <c r="C540" s="1">
        <v>1</v>
      </c>
      <c r="D540" s="1">
        <v>0</v>
      </c>
      <c r="E540" s="1">
        <v>1</v>
      </c>
      <c r="F540" s="1">
        <v>14</v>
      </c>
      <c r="G540" s="1" t="b">
        <v>0</v>
      </c>
      <c r="H540" s="1">
        <v>1</v>
      </c>
      <c r="I540" s="1">
        <v>2</v>
      </c>
      <c r="J540" s="1">
        <v>0.14000000000000001</v>
      </c>
    </row>
    <row r="541" spans="1:10" ht="13.2" x14ac:dyDescent="0.25">
      <c r="A541" s="1">
        <v>540</v>
      </c>
      <c r="B541" s="2">
        <v>40567</v>
      </c>
      <c r="C541" s="1">
        <v>1</v>
      </c>
      <c r="D541" s="1">
        <v>0</v>
      </c>
      <c r="E541" s="1">
        <v>1</v>
      </c>
      <c r="F541" s="1">
        <v>15</v>
      </c>
      <c r="G541" s="1" t="b">
        <v>0</v>
      </c>
      <c r="H541" s="1">
        <v>1</v>
      </c>
      <c r="I541" s="1">
        <v>1</v>
      </c>
      <c r="J541" s="1">
        <v>0.16</v>
      </c>
    </row>
    <row r="542" spans="1:10" ht="13.2" x14ac:dyDescent="0.25">
      <c r="A542" s="1">
        <v>541</v>
      </c>
      <c r="B542" s="2">
        <v>40567</v>
      </c>
      <c r="C542" s="1">
        <v>1</v>
      </c>
      <c r="D542" s="1">
        <v>0</v>
      </c>
      <c r="E542" s="1">
        <v>1</v>
      </c>
      <c r="F542" s="1">
        <v>16</v>
      </c>
      <c r="G542" s="1" t="b">
        <v>0</v>
      </c>
      <c r="H542" s="1">
        <v>1</v>
      </c>
      <c r="I542" s="1">
        <v>1</v>
      </c>
      <c r="J542" s="1">
        <v>0.16</v>
      </c>
    </row>
    <row r="543" spans="1:10" ht="13.2" x14ac:dyDescent="0.25">
      <c r="A543" s="1">
        <v>542</v>
      </c>
      <c r="B543" s="2">
        <v>40567</v>
      </c>
      <c r="C543" s="1">
        <v>1</v>
      </c>
      <c r="D543" s="1">
        <v>0</v>
      </c>
      <c r="E543" s="1">
        <v>1</v>
      </c>
      <c r="F543" s="1">
        <v>17</v>
      </c>
      <c r="G543" s="1" t="b">
        <v>0</v>
      </c>
      <c r="H543" s="1">
        <v>1</v>
      </c>
      <c r="I543" s="1">
        <v>1</v>
      </c>
      <c r="J543" s="1">
        <v>0.14000000000000001</v>
      </c>
    </row>
    <row r="544" spans="1:10" ht="13.2" x14ac:dyDescent="0.25">
      <c r="A544" s="1">
        <v>543</v>
      </c>
      <c r="B544" s="2">
        <v>40567</v>
      </c>
      <c r="C544" s="1">
        <v>1</v>
      </c>
      <c r="D544" s="1">
        <v>0</v>
      </c>
      <c r="E544" s="1">
        <v>1</v>
      </c>
      <c r="F544" s="1">
        <v>18</v>
      </c>
      <c r="G544" s="1" t="b">
        <v>0</v>
      </c>
      <c r="H544" s="1">
        <v>1</v>
      </c>
      <c r="I544" s="1">
        <v>1</v>
      </c>
      <c r="J544" s="1">
        <v>0.14000000000000001</v>
      </c>
    </row>
    <row r="545" spans="1:10" ht="13.2" x14ac:dyDescent="0.25">
      <c r="A545" s="1">
        <v>544</v>
      </c>
      <c r="B545" s="2">
        <v>40567</v>
      </c>
      <c r="C545" s="1">
        <v>1</v>
      </c>
      <c r="D545" s="1">
        <v>0</v>
      </c>
      <c r="E545" s="1">
        <v>1</v>
      </c>
      <c r="F545" s="1">
        <v>19</v>
      </c>
      <c r="G545" s="1" t="b">
        <v>0</v>
      </c>
      <c r="H545" s="1">
        <v>1</v>
      </c>
      <c r="I545" s="1">
        <v>1</v>
      </c>
      <c r="J545" s="1">
        <v>0.14000000000000001</v>
      </c>
    </row>
    <row r="546" spans="1:10" ht="13.2" x14ac:dyDescent="0.25">
      <c r="A546" s="1">
        <v>545</v>
      </c>
      <c r="B546" s="2">
        <v>40567</v>
      </c>
      <c r="C546" s="1">
        <v>1</v>
      </c>
      <c r="D546" s="1">
        <v>0</v>
      </c>
      <c r="E546" s="1">
        <v>1</v>
      </c>
      <c r="F546" s="1">
        <v>20</v>
      </c>
      <c r="G546" s="1" t="b">
        <v>0</v>
      </c>
      <c r="H546" s="1">
        <v>1</v>
      </c>
      <c r="I546" s="1">
        <v>1</v>
      </c>
      <c r="J546" s="1">
        <v>0.14000000000000001</v>
      </c>
    </row>
    <row r="547" spans="1:10" ht="13.2" x14ac:dyDescent="0.25">
      <c r="A547" s="1">
        <v>546</v>
      </c>
      <c r="B547" s="2">
        <v>40567</v>
      </c>
      <c r="C547" s="1">
        <v>1</v>
      </c>
      <c r="D547" s="1">
        <v>0</v>
      </c>
      <c r="E547" s="1">
        <v>1</v>
      </c>
      <c r="F547" s="1">
        <v>21</v>
      </c>
      <c r="G547" s="1" t="b">
        <v>0</v>
      </c>
      <c r="H547" s="1">
        <v>1</v>
      </c>
      <c r="I547" s="1">
        <v>1</v>
      </c>
      <c r="J547" s="1">
        <v>0.14000000000000001</v>
      </c>
    </row>
    <row r="548" spans="1:10" ht="13.2" x14ac:dyDescent="0.25">
      <c r="A548" s="1">
        <v>547</v>
      </c>
      <c r="B548" s="2">
        <v>40567</v>
      </c>
      <c r="C548" s="1">
        <v>1</v>
      </c>
      <c r="D548" s="1">
        <v>0</v>
      </c>
      <c r="E548" s="1">
        <v>1</v>
      </c>
      <c r="F548" s="1">
        <v>22</v>
      </c>
      <c r="G548" s="1" t="b">
        <v>0</v>
      </c>
      <c r="H548" s="1">
        <v>1</v>
      </c>
      <c r="I548" s="1">
        <v>2</v>
      </c>
      <c r="J548" s="1">
        <v>0.14000000000000001</v>
      </c>
    </row>
    <row r="549" spans="1:10" ht="13.2" x14ac:dyDescent="0.25">
      <c r="A549" s="1">
        <v>548</v>
      </c>
      <c r="B549" s="2">
        <v>40567</v>
      </c>
      <c r="C549" s="1">
        <v>1</v>
      </c>
      <c r="D549" s="1">
        <v>0</v>
      </c>
      <c r="E549" s="1">
        <v>1</v>
      </c>
      <c r="F549" s="1">
        <v>23</v>
      </c>
      <c r="G549" s="1" t="b">
        <v>0</v>
      </c>
      <c r="H549" s="1">
        <v>1</v>
      </c>
      <c r="I549" s="1">
        <v>2</v>
      </c>
      <c r="J549" s="1">
        <v>0.16</v>
      </c>
    </row>
    <row r="550" spans="1:10" ht="13.2" x14ac:dyDescent="0.25">
      <c r="A550" s="1">
        <v>549</v>
      </c>
      <c r="B550" s="2">
        <v>40568</v>
      </c>
      <c r="C550" s="1">
        <v>1</v>
      </c>
      <c r="D550" s="1">
        <v>0</v>
      </c>
      <c r="E550" s="1">
        <v>1</v>
      </c>
      <c r="F550" s="1">
        <v>0</v>
      </c>
      <c r="G550" s="1" t="b">
        <v>0</v>
      </c>
      <c r="H550" s="1">
        <v>2</v>
      </c>
      <c r="I550" s="1">
        <v>2</v>
      </c>
      <c r="J550" s="1">
        <v>0.16</v>
      </c>
    </row>
    <row r="551" spans="1:10" ht="13.2" x14ac:dyDescent="0.25">
      <c r="A551" s="1">
        <v>550</v>
      </c>
      <c r="B551" s="2">
        <v>40568</v>
      </c>
      <c r="C551" s="1">
        <v>1</v>
      </c>
      <c r="D551" s="1">
        <v>0</v>
      </c>
      <c r="E551" s="1">
        <v>1</v>
      </c>
      <c r="F551" s="1">
        <v>1</v>
      </c>
      <c r="G551" s="1" t="b">
        <v>0</v>
      </c>
      <c r="H551" s="1">
        <v>2</v>
      </c>
      <c r="I551" s="1">
        <v>2</v>
      </c>
      <c r="J551" s="1">
        <v>0.16</v>
      </c>
    </row>
    <row r="552" spans="1:10" ht="13.2" x14ac:dyDescent="0.25">
      <c r="A552" s="1">
        <v>551</v>
      </c>
      <c r="B552" s="2">
        <v>40568</v>
      </c>
      <c r="C552" s="1">
        <v>1</v>
      </c>
      <c r="D552" s="1">
        <v>0</v>
      </c>
      <c r="E552" s="1">
        <v>1</v>
      </c>
      <c r="F552" s="1">
        <v>2</v>
      </c>
      <c r="G552" s="1" t="b">
        <v>0</v>
      </c>
      <c r="H552" s="1">
        <v>2</v>
      </c>
      <c r="I552" s="1">
        <v>1</v>
      </c>
      <c r="J552" s="1">
        <v>0.16</v>
      </c>
    </row>
    <row r="553" spans="1:10" ht="13.2" x14ac:dyDescent="0.25">
      <c r="A553" s="1">
        <v>552</v>
      </c>
      <c r="B553" s="2">
        <v>40568</v>
      </c>
      <c r="C553" s="1">
        <v>1</v>
      </c>
      <c r="D553" s="1">
        <v>0</v>
      </c>
      <c r="E553" s="1">
        <v>1</v>
      </c>
      <c r="F553" s="1">
        <v>4</v>
      </c>
      <c r="G553" s="1" t="b">
        <v>0</v>
      </c>
      <c r="H553" s="1">
        <v>2</v>
      </c>
      <c r="I553" s="1">
        <v>1</v>
      </c>
      <c r="J553" s="1">
        <v>0.14000000000000001</v>
      </c>
    </row>
    <row r="554" spans="1:10" ht="13.2" x14ac:dyDescent="0.25">
      <c r="A554" s="1">
        <v>553</v>
      </c>
      <c r="B554" s="2">
        <v>40568</v>
      </c>
      <c r="C554" s="1">
        <v>1</v>
      </c>
      <c r="D554" s="1">
        <v>0</v>
      </c>
      <c r="E554" s="1">
        <v>1</v>
      </c>
      <c r="F554" s="1">
        <v>5</v>
      </c>
      <c r="G554" s="1" t="b">
        <v>0</v>
      </c>
      <c r="H554" s="1">
        <v>2</v>
      </c>
      <c r="I554" s="1">
        <v>1</v>
      </c>
      <c r="J554" s="1">
        <v>0.14000000000000001</v>
      </c>
    </row>
    <row r="555" spans="1:10" ht="13.2" x14ac:dyDescent="0.25">
      <c r="A555" s="1">
        <v>554</v>
      </c>
      <c r="B555" s="2">
        <v>40568</v>
      </c>
      <c r="C555" s="1">
        <v>1</v>
      </c>
      <c r="D555" s="1">
        <v>0</v>
      </c>
      <c r="E555" s="1">
        <v>1</v>
      </c>
      <c r="F555" s="1">
        <v>6</v>
      </c>
      <c r="G555" s="1" t="b">
        <v>0</v>
      </c>
      <c r="H555" s="1">
        <v>2</v>
      </c>
      <c r="I555" s="1">
        <v>1</v>
      </c>
      <c r="J555" s="1">
        <v>0.16</v>
      </c>
    </row>
    <row r="556" spans="1:10" ht="13.2" x14ac:dyDescent="0.25">
      <c r="A556" s="1">
        <v>555</v>
      </c>
      <c r="B556" s="2">
        <v>40568</v>
      </c>
      <c r="C556" s="1">
        <v>1</v>
      </c>
      <c r="D556" s="1">
        <v>0</v>
      </c>
      <c r="E556" s="1">
        <v>1</v>
      </c>
      <c r="F556" s="1">
        <v>7</v>
      </c>
      <c r="G556" s="1" t="b">
        <v>0</v>
      </c>
      <c r="H556" s="1">
        <v>2</v>
      </c>
      <c r="I556" s="1">
        <v>1</v>
      </c>
      <c r="J556" s="1">
        <v>0.16</v>
      </c>
    </row>
    <row r="557" spans="1:10" ht="13.2" x14ac:dyDescent="0.25">
      <c r="A557" s="1">
        <v>556</v>
      </c>
      <c r="B557" s="2">
        <v>40568</v>
      </c>
      <c r="C557" s="1">
        <v>1</v>
      </c>
      <c r="D557" s="1">
        <v>0</v>
      </c>
      <c r="E557" s="1">
        <v>1</v>
      </c>
      <c r="F557" s="1">
        <v>8</v>
      </c>
      <c r="G557" s="1" t="b">
        <v>0</v>
      </c>
      <c r="H557" s="1">
        <v>2</v>
      </c>
      <c r="I557" s="1">
        <v>2</v>
      </c>
      <c r="J557" s="1">
        <v>0.16</v>
      </c>
    </row>
    <row r="558" spans="1:10" ht="13.2" x14ac:dyDescent="0.25">
      <c r="A558" s="1">
        <v>557</v>
      </c>
      <c r="B558" s="2">
        <v>40568</v>
      </c>
      <c r="C558" s="1">
        <v>1</v>
      </c>
      <c r="D558" s="1">
        <v>0</v>
      </c>
      <c r="E558" s="1">
        <v>1</v>
      </c>
      <c r="F558" s="1">
        <v>9</v>
      </c>
      <c r="G558" s="1" t="b">
        <v>0</v>
      </c>
      <c r="H558" s="1">
        <v>2</v>
      </c>
      <c r="I558" s="1">
        <v>2</v>
      </c>
      <c r="J558" s="1">
        <v>0.2</v>
      </c>
    </row>
    <row r="559" spans="1:10" ht="13.2" x14ac:dyDescent="0.25">
      <c r="A559" s="1">
        <v>558</v>
      </c>
      <c r="B559" s="2">
        <v>40568</v>
      </c>
      <c r="C559" s="1">
        <v>1</v>
      </c>
      <c r="D559" s="1">
        <v>0</v>
      </c>
      <c r="E559" s="1">
        <v>1</v>
      </c>
      <c r="F559" s="1">
        <v>10</v>
      </c>
      <c r="G559" s="1" t="b">
        <v>0</v>
      </c>
      <c r="H559" s="1">
        <v>2</v>
      </c>
      <c r="I559" s="1">
        <v>2</v>
      </c>
      <c r="J559" s="1">
        <v>0.22</v>
      </c>
    </row>
    <row r="560" spans="1:10" ht="13.2" x14ac:dyDescent="0.25">
      <c r="A560" s="1">
        <v>559</v>
      </c>
      <c r="B560" s="2">
        <v>40568</v>
      </c>
      <c r="C560" s="1">
        <v>1</v>
      </c>
      <c r="D560" s="1">
        <v>0</v>
      </c>
      <c r="E560" s="1">
        <v>1</v>
      </c>
      <c r="F560" s="1">
        <v>11</v>
      </c>
      <c r="G560" s="1" t="b">
        <v>0</v>
      </c>
      <c r="H560" s="1">
        <v>2</v>
      </c>
      <c r="I560" s="1">
        <v>2</v>
      </c>
      <c r="J560" s="1">
        <v>0.24</v>
      </c>
    </row>
    <row r="561" spans="1:10" ht="13.2" x14ac:dyDescent="0.25">
      <c r="A561" s="1">
        <v>560</v>
      </c>
      <c r="B561" s="2">
        <v>40568</v>
      </c>
      <c r="C561" s="1">
        <v>1</v>
      </c>
      <c r="D561" s="1">
        <v>0</v>
      </c>
      <c r="E561" s="1">
        <v>1</v>
      </c>
      <c r="F561" s="1">
        <v>12</v>
      </c>
      <c r="G561" s="1" t="b">
        <v>0</v>
      </c>
      <c r="H561" s="1">
        <v>2</v>
      </c>
      <c r="I561" s="1">
        <v>2</v>
      </c>
      <c r="J561" s="1">
        <v>0.26</v>
      </c>
    </row>
    <row r="562" spans="1:10" ht="13.2" x14ac:dyDescent="0.25">
      <c r="A562" s="1">
        <v>561</v>
      </c>
      <c r="B562" s="2">
        <v>40568</v>
      </c>
      <c r="C562" s="1">
        <v>1</v>
      </c>
      <c r="D562" s="1">
        <v>0</v>
      </c>
      <c r="E562" s="1">
        <v>1</v>
      </c>
      <c r="F562" s="1">
        <v>13</v>
      </c>
      <c r="G562" s="1" t="b">
        <v>0</v>
      </c>
      <c r="H562" s="1">
        <v>2</v>
      </c>
      <c r="I562" s="1">
        <v>2</v>
      </c>
      <c r="J562" s="1">
        <v>0.26</v>
      </c>
    </row>
    <row r="563" spans="1:10" ht="13.2" x14ac:dyDescent="0.25">
      <c r="A563" s="1">
        <v>562</v>
      </c>
      <c r="B563" s="2">
        <v>40568</v>
      </c>
      <c r="C563" s="1">
        <v>1</v>
      </c>
      <c r="D563" s="1">
        <v>0</v>
      </c>
      <c r="E563" s="1">
        <v>1</v>
      </c>
      <c r="F563" s="1">
        <v>14</v>
      </c>
      <c r="G563" s="1" t="b">
        <v>0</v>
      </c>
      <c r="H563" s="1">
        <v>2</v>
      </c>
      <c r="I563" s="1">
        <v>2</v>
      </c>
      <c r="J563" s="1">
        <v>0.3</v>
      </c>
    </row>
    <row r="564" spans="1:10" ht="13.2" x14ac:dyDescent="0.25">
      <c r="A564" s="1">
        <v>563</v>
      </c>
      <c r="B564" s="2">
        <v>40568</v>
      </c>
      <c r="C564" s="1">
        <v>1</v>
      </c>
      <c r="D564" s="1">
        <v>0</v>
      </c>
      <c r="E564" s="1">
        <v>1</v>
      </c>
      <c r="F564" s="1">
        <v>15</v>
      </c>
      <c r="G564" s="1" t="b">
        <v>0</v>
      </c>
      <c r="H564" s="1">
        <v>2</v>
      </c>
      <c r="I564" s="1">
        <v>2</v>
      </c>
      <c r="J564" s="1">
        <v>0.32</v>
      </c>
    </row>
    <row r="565" spans="1:10" ht="13.2" x14ac:dyDescent="0.25">
      <c r="A565" s="1">
        <v>564</v>
      </c>
      <c r="B565" s="2">
        <v>40568</v>
      </c>
      <c r="C565" s="1">
        <v>1</v>
      </c>
      <c r="D565" s="1">
        <v>0</v>
      </c>
      <c r="E565" s="1">
        <v>1</v>
      </c>
      <c r="F565" s="1">
        <v>16</v>
      </c>
      <c r="G565" s="1" t="b">
        <v>0</v>
      </c>
      <c r="H565" s="1">
        <v>2</v>
      </c>
      <c r="I565" s="1">
        <v>2</v>
      </c>
      <c r="J565" s="1">
        <v>0.32</v>
      </c>
    </row>
    <row r="566" spans="1:10" ht="13.2" x14ac:dyDescent="0.25">
      <c r="A566" s="1">
        <v>565</v>
      </c>
      <c r="B566" s="2">
        <v>40568</v>
      </c>
      <c r="C566" s="1">
        <v>1</v>
      </c>
      <c r="D566" s="1">
        <v>0</v>
      </c>
      <c r="E566" s="1">
        <v>1</v>
      </c>
      <c r="F566" s="1">
        <v>17</v>
      </c>
      <c r="G566" s="1" t="b">
        <v>0</v>
      </c>
      <c r="H566" s="1">
        <v>2</v>
      </c>
      <c r="I566" s="1">
        <v>1</v>
      </c>
      <c r="J566" s="1">
        <v>0.3</v>
      </c>
    </row>
    <row r="567" spans="1:10" ht="13.2" x14ac:dyDescent="0.25">
      <c r="A567" s="1">
        <v>566</v>
      </c>
      <c r="B567" s="2">
        <v>40568</v>
      </c>
      <c r="C567" s="1">
        <v>1</v>
      </c>
      <c r="D567" s="1">
        <v>0</v>
      </c>
      <c r="E567" s="1">
        <v>1</v>
      </c>
      <c r="F567" s="1">
        <v>18</v>
      </c>
      <c r="G567" s="1" t="b">
        <v>0</v>
      </c>
      <c r="H567" s="1">
        <v>2</v>
      </c>
      <c r="I567" s="1">
        <v>2</v>
      </c>
      <c r="J567" s="1">
        <v>0.3</v>
      </c>
    </row>
    <row r="568" spans="1:10" ht="13.2" x14ac:dyDescent="0.25">
      <c r="A568" s="1">
        <v>567</v>
      </c>
      <c r="B568" s="2">
        <v>40568</v>
      </c>
      <c r="C568" s="1">
        <v>1</v>
      </c>
      <c r="D568" s="1">
        <v>0</v>
      </c>
      <c r="E568" s="1">
        <v>1</v>
      </c>
      <c r="F568" s="1">
        <v>19</v>
      </c>
      <c r="G568" s="1" t="b">
        <v>0</v>
      </c>
      <c r="H568" s="1">
        <v>2</v>
      </c>
      <c r="I568" s="1">
        <v>2</v>
      </c>
      <c r="J568" s="1">
        <v>0.26</v>
      </c>
    </row>
    <row r="569" spans="1:10" ht="13.2" x14ac:dyDescent="0.25">
      <c r="A569" s="1">
        <v>568</v>
      </c>
      <c r="B569" s="2">
        <v>40568</v>
      </c>
      <c r="C569" s="1">
        <v>1</v>
      </c>
      <c r="D569" s="1">
        <v>0</v>
      </c>
      <c r="E569" s="1">
        <v>1</v>
      </c>
      <c r="F569" s="1">
        <v>20</v>
      </c>
      <c r="G569" s="1" t="b">
        <v>0</v>
      </c>
      <c r="H569" s="1">
        <v>2</v>
      </c>
      <c r="I569" s="1">
        <v>1</v>
      </c>
      <c r="J569" s="1">
        <v>0.24</v>
      </c>
    </row>
    <row r="570" spans="1:10" ht="13.2" x14ac:dyDescent="0.25">
      <c r="A570" s="1">
        <v>569</v>
      </c>
      <c r="B570" s="2">
        <v>40568</v>
      </c>
      <c r="C570" s="1">
        <v>1</v>
      </c>
      <c r="D570" s="1">
        <v>0</v>
      </c>
      <c r="E570" s="1">
        <v>1</v>
      </c>
      <c r="F570" s="1">
        <v>21</v>
      </c>
      <c r="G570" s="1" t="b">
        <v>0</v>
      </c>
      <c r="H570" s="1">
        <v>2</v>
      </c>
      <c r="I570" s="1">
        <v>1</v>
      </c>
      <c r="J570" s="1">
        <v>0.24</v>
      </c>
    </row>
    <row r="571" spans="1:10" ht="13.2" x14ac:dyDescent="0.25">
      <c r="A571" s="1">
        <v>570</v>
      </c>
      <c r="B571" s="2">
        <v>40568</v>
      </c>
      <c r="C571" s="1">
        <v>1</v>
      </c>
      <c r="D571" s="1">
        <v>0</v>
      </c>
      <c r="E571" s="1">
        <v>1</v>
      </c>
      <c r="F571" s="1">
        <v>22</v>
      </c>
      <c r="G571" s="1" t="b">
        <v>0</v>
      </c>
      <c r="H571" s="1">
        <v>2</v>
      </c>
      <c r="I571" s="1">
        <v>1</v>
      </c>
      <c r="J571" s="1">
        <v>0.22</v>
      </c>
    </row>
    <row r="572" spans="1:10" ht="13.2" x14ac:dyDescent="0.25">
      <c r="A572" s="1">
        <v>571</v>
      </c>
      <c r="B572" s="2">
        <v>40568</v>
      </c>
      <c r="C572" s="1">
        <v>1</v>
      </c>
      <c r="D572" s="1">
        <v>0</v>
      </c>
      <c r="E572" s="1">
        <v>1</v>
      </c>
      <c r="F572" s="1">
        <v>23</v>
      </c>
      <c r="G572" s="1" t="b">
        <v>0</v>
      </c>
      <c r="H572" s="1">
        <v>2</v>
      </c>
      <c r="I572" s="1">
        <v>2</v>
      </c>
      <c r="J572" s="1">
        <v>0.22</v>
      </c>
    </row>
    <row r="573" spans="1:10" ht="13.2" x14ac:dyDescent="0.25">
      <c r="A573" s="1">
        <v>572</v>
      </c>
      <c r="B573" s="2">
        <v>40569</v>
      </c>
      <c r="C573" s="1">
        <v>1</v>
      </c>
      <c r="D573" s="1">
        <v>0</v>
      </c>
      <c r="E573" s="1">
        <v>1</v>
      </c>
      <c r="F573" s="1">
        <v>0</v>
      </c>
      <c r="G573" s="1" t="b">
        <v>0</v>
      </c>
      <c r="H573" s="1">
        <v>3</v>
      </c>
      <c r="I573" s="1">
        <v>2</v>
      </c>
      <c r="J573" s="1">
        <v>0.22</v>
      </c>
    </row>
    <row r="574" spans="1:10" ht="13.2" x14ac:dyDescent="0.25">
      <c r="A574" s="1">
        <v>573</v>
      </c>
      <c r="B574" s="2">
        <v>40569</v>
      </c>
      <c r="C574" s="1">
        <v>1</v>
      </c>
      <c r="D574" s="1">
        <v>0</v>
      </c>
      <c r="E574" s="1">
        <v>1</v>
      </c>
      <c r="F574" s="1">
        <v>1</v>
      </c>
      <c r="G574" s="1" t="b">
        <v>0</v>
      </c>
      <c r="H574" s="1">
        <v>3</v>
      </c>
      <c r="I574" s="1">
        <v>2</v>
      </c>
      <c r="J574" s="1">
        <v>0.24</v>
      </c>
    </row>
    <row r="575" spans="1:10" ht="13.2" x14ac:dyDescent="0.25">
      <c r="A575" s="1">
        <v>574</v>
      </c>
      <c r="B575" s="2">
        <v>40569</v>
      </c>
      <c r="C575" s="1">
        <v>1</v>
      </c>
      <c r="D575" s="1">
        <v>0</v>
      </c>
      <c r="E575" s="1">
        <v>1</v>
      </c>
      <c r="F575" s="1">
        <v>2</v>
      </c>
      <c r="G575" s="1" t="b">
        <v>0</v>
      </c>
      <c r="H575" s="1">
        <v>3</v>
      </c>
      <c r="I575" s="1">
        <v>3</v>
      </c>
      <c r="J575" s="1">
        <v>0.22</v>
      </c>
    </row>
    <row r="576" spans="1:10" ht="13.2" x14ac:dyDescent="0.25">
      <c r="A576" s="1">
        <v>575</v>
      </c>
      <c r="B576" s="2">
        <v>40569</v>
      </c>
      <c r="C576" s="1">
        <v>1</v>
      </c>
      <c r="D576" s="1">
        <v>0</v>
      </c>
      <c r="E576" s="1">
        <v>1</v>
      </c>
      <c r="F576" s="1">
        <v>5</v>
      </c>
      <c r="G576" s="1" t="b">
        <v>0</v>
      </c>
      <c r="H576" s="1">
        <v>3</v>
      </c>
      <c r="I576" s="1">
        <v>3</v>
      </c>
      <c r="J576" s="1">
        <v>0.2</v>
      </c>
    </row>
    <row r="577" spans="1:10" ht="13.2" x14ac:dyDescent="0.25">
      <c r="A577" s="1">
        <v>576</v>
      </c>
      <c r="B577" s="2">
        <v>40569</v>
      </c>
      <c r="C577" s="1">
        <v>1</v>
      </c>
      <c r="D577" s="1">
        <v>0</v>
      </c>
      <c r="E577" s="1">
        <v>1</v>
      </c>
      <c r="F577" s="1">
        <v>6</v>
      </c>
      <c r="G577" s="1" t="b">
        <v>0</v>
      </c>
      <c r="H577" s="1">
        <v>3</v>
      </c>
      <c r="I577" s="1">
        <v>3</v>
      </c>
      <c r="J577" s="1">
        <v>0.2</v>
      </c>
    </row>
    <row r="578" spans="1:10" ht="13.2" x14ac:dyDescent="0.25">
      <c r="A578" s="1">
        <v>577</v>
      </c>
      <c r="B578" s="2">
        <v>40569</v>
      </c>
      <c r="C578" s="1">
        <v>1</v>
      </c>
      <c r="D578" s="1">
        <v>0</v>
      </c>
      <c r="E578" s="1">
        <v>1</v>
      </c>
      <c r="F578" s="1">
        <v>7</v>
      </c>
      <c r="G578" s="1" t="b">
        <v>0</v>
      </c>
      <c r="H578" s="1">
        <v>3</v>
      </c>
      <c r="I578" s="1">
        <v>3</v>
      </c>
      <c r="J578" s="1">
        <v>0.22</v>
      </c>
    </row>
    <row r="579" spans="1:10" ht="13.2" x14ac:dyDescent="0.25">
      <c r="A579" s="1">
        <v>578</v>
      </c>
      <c r="B579" s="2">
        <v>40569</v>
      </c>
      <c r="C579" s="1">
        <v>1</v>
      </c>
      <c r="D579" s="1">
        <v>0</v>
      </c>
      <c r="E579" s="1">
        <v>1</v>
      </c>
      <c r="F579" s="1">
        <v>8</v>
      </c>
      <c r="G579" s="1" t="b">
        <v>0</v>
      </c>
      <c r="H579" s="1">
        <v>3</v>
      </c>
      <c r="I579" s="1">
        <v>3</v>
      </c>
      <c r="J579" s="1">
        <v>0.22</v>
      </c>
    </row>
    <row r="580" spans="1:10" ht="13.2" x14ac:dyDescent="0.25">
      <c r="A580" s="1">
        <v>579</v>
      </c>
      <c r="B580" s="2">
        <v>40569</v>
      </c>
      <c r="C580" s="1">
        <v>1</v>
      </c>
      <c r="D580" s="1">
        <v>0</v>
      </c>
      <c r="E580" s="1">
        <v>1</v>
      </c>
      <c r="F580" s="1">
        <v>9</v>
      </c>
      <c r="G580" s="1" t="b">
        <v>0</v>
      </c>
      <c r="H580" s="1">
        <v>3</v>
      </c>
      <c r="I580" s="1">
        <v>3</v>
      </c>
      <c r="J580" s="1">
        <v>0.22</v>
      </c>
    </row>
    <row r="581" spans="1:10" ht="13.2" x14ac:dyDescent="0.25">
      <c r="A581" s="1">
        <v>580</v>
      </c>
      <c r="B581" s="2">
        <v>40569</v>
      </c>
      <c r="C581" s="1">
        <v>1</v>
      </c>
      <c r="D581" s="1">
        <v>0</v>
      </c>
      <c r="E581" s="1">
        <v>1</v>
      </c>
      <c r="F581" s="1">
        <v>10</v>
      </c>
      <c r="G581" s="1" t="b">
        <v>0</v>
      </c>
      <c r="H581" s="1">
        <v>3</v>
      </c>
      <c r="I581" s="1">
        <v>3</v>
      </c>
      <c r="J581" s="1">
        <v>0.22</v>
      </c>
    </row>
    <row r="582" spans="1:10" ht="13.2" x14ac:dyDescent="0.25">
      <c r="A582" s="1">
        <v>581</v>
      </c>
      <c r="B582" s="2">
        <v>40569</v>
      </c>
      <c r="C582" s="1">
        <v>1</v>
      </c>
      <c r="D582" s="1">
        <v>0</v>
      </c>
      <c r="E582" s="1">
        <v>1</v>
      </c>
      <c r="F582" s="1">
        <v>11</v>
      </c>
      <c r="G582" s="1" t="b">
        <v>0</v>
      </c>
      <c r="H582" s="1">
        <v>3</v>
      </c>
      <c r="I582" s="1">
        <v>3</v>
      </c>
      <c r="J582" s="1">
        <v>0.22</v>
      </c>
    </row>
    <row r="583" spans="1:10" ht="13.2" x14ac:dyDescent="0.25">
      <c r="A583" s="1">
        <v>582</v>
      </c>
      <c r="B583" s="2">
        <v>40569</v>
      </c>
      <c r="C583" s="1">
        <v>1</v>
      </c>
      <c r="D583" s="1">
        <v>0</v>
      </c>
      <c r="E583" s="1">
        <v>1</v>
      </c>
      <c r="F583" s="1">
        <v>12</v>
      </c>
      <c r="G583" s="1" t="b">
        <v>0</v>
      </c>
      <c r="H583" s="1">
        <v>3</v>
      </c>
      <c r="I583" s="1">
        <v>3</v>
      </c>
      <c r="J583" s="1">
        <v>0.22</v>
      </c>
    </row>
    <row r="584" spans="1:10" ht="13.2" x14ac:dyDescent="0.25">
      <c r="A584" s="1">
        <v>583</v>
      </c>
      <c r="B584" s="2">
        <v>40569</v>
      </c>
      <c r="C584" s="1">
        <v>1</v>
      </c>
      <c r="D584" s="1">
        <v>0</v>
      </c>
      <c r="E584" s="1">
        <v>1</v>
      </c>
      <c r="F584" s="1">
        <v>13</v>
      </c>
      <c r="G584" s="1" t="b">
        <v>0</v>
      </c>
      <c r="H584" s="1">
        <v>3</v>
      </c>
      <c r="I584" s="1">
        <v>3</v>
      </c>
      <c r="J584" s="1">
        <v>0.22</v>
      </c>
    </row>
    <row r="585" spans="1:10" ht="13.2" x14ac:dyDescent="0.25">
      <c r="A585" s="1">
        <v>584</v>
      </c>
      <c r="B585" s="2">
        <v>40569</v>
      </c>
      <c r="C585" s="1">
        <v>1</v>
      </c>
      <c r="D585" s="1">
        <v>0</v>
      </c>
      <c r="E585" s="1">
        <v>1</v>
      </c>
      <c r="F585" s="1">
        <v>14</v>
      </c>
      <c r="G585" s="1" t="b">
        <v>0</v>
      </c>
      <c r="H585" s="1">
        <v>3</v>
      </c>
      <c r="I585" s="1">
        <v>3</v>
      </c>
      <c r="J585" s="1">
        <v>0.22</v>
      </c>
    </row>
    <row r="586" spans="1:10" ht="13.2" x14ac:dyDescent="0.25">
      <c r="A586" s="1">
        <v>585</v>
      </c>
      <c r="B586" s="2">
        <v>40569</v>
      </c>
      <c r="C586" s="1">
        <v>1</v>
      </c>
      <c r="D586" s="1">
        <v>0</v>
      </c>
      <c r="E586" s="1">
        <v>1</v>
      </c>
      <c r="F586" s="1">
        <v>15</v>
      </c>
      <c r="G586" s="1" t="b">
        <v>0</v>
      </c>
      <c r="H586" s="1">
        <v>3</v>
      </c>
      <c r="I586" s="1">
        <v>3</v>
      </c>
      <c r="J586" s="1">
        <v>0.22</v>
      </c>
    </row>
    <row r="587" spans="1:10" ht="13.2" x14ac:dyDescent="0.25">
      <c r="A587" s="1">
        <v>586</v>
      </c>
      <c r="B587" s="2">
        <v>40569</v>
      </c>
      <c r="C587" s="1">
        <v>1</v>
      </c>
      <c r="D587" s="1">
        <v>0</v>
      </c>
      <c r="E587" s="1">
        <v>1</v>
      </c>
      <c r="F587" s="1">
        <v>16</v>
      </c>
      <c r="G587" s="1" t="b">
        <v>0</v>
      </c>
      <c r="H587" s="1">
        <v>3</v>
      </c>
      <c r="I587" s="1">
        <v>4</v>
      </c>
      <c r="J587" s="1">
        <v>0.22</v>
      </c>
    </row>
    <row r="588" spans="1:10" ht="13.2" x14ac:dyDescent="0.25">
      <c r="A588" s="1">
        <v>587</v>
      </c>
      <c r="B588" s="2">
        <v>40569</v>
      </c>
      <c r="C588" s="1">
        <v>1</v>
      </c>
      <c r="D588" s="1">
        <v>0</v>
      </c>
      <c r="E588" s="1">
        <v>1</v>
      </c>
      <c r="F588" s="1">
        <v>17</v>
      </c>
      <c r="G588" s="1" t="b">
        <v>0</v>
      </c>
      <c r="H588" s="1">
        <v>3</v>
      </c>
      <c r="I588" s="1">
        <v>3</v>
      </c>
      <c r="J588" s="1">
        <v>0.2</v>
      </c>
    </row>
    <row r="589" spans="1:10" ht="13.2" x14ac:dyDescent="0.25">
      <c r="A589" s="1">
        <v>588</v>
      </c>
      <c r="B589" s="2">
        <v>40570</v>
      </c>
      <c r="C589" s="1">
        <v>1</v>
      </c>
      <c r="D589" s="1">
        <v>0</v>
      </c>
      <c r="E589" s="1">
        <v>1</v>
      </c>
      <c r="F589" s="1">
        <v>16</v>
      </c>
      <c r="G589" s="1" t="b">
        <v>0</v>
      </c>
      <c r="H589" s="1">
        <v>4</v>
      </c>
      <c r="I589" s="1">
        <v>1</v>
      </c>
      <c r="J589" s="1">
        <v>0.22</v>
      </c>
    </row>
    <row r="590" spans="1:10" ht="13.2" x14ac:dyDescent="0.25">
      <c r="A590" s="1">
        <v>589</v>
      </c>
      <c r="B590" s="2">
        <v>40570</v>
      </c>
      <c r="C590" s="1">
        <v>1</v>
      </c>
      <c r="D590" s="1">
        <v>0</v>
      </c>
      <c r="E590" s="1">
        <v>1</v>
      </c>
      <c r="F590" s="1">
        <v>17</v>
      </c>
      <c r="G590" s="1" t="b">
        <v>0</v>
      </c>
      <c r="H590" s="1">
        <v>4</v>
      </c>
      <c r="I590" s="1">
        <v>1</v>
      </c>
      <c r="J590" s="1">
        <v>0.22</v>
      </c>
    </row>
    <row r="591" spans="1:10" ht="13.2" x14ac:dyDescent="0.25">
      <c r="A591" s="1">
        <v>590</v>
      </c>
      <c r="B591" s="2">
        <v>40570</v>
      </c>
      <c r="C591" s="1">
        <v>1</v>
      </c>
      <c r="D591" s="1">
        <v>0</v>
      </c>
      <c r="E591" s="1">
        <v>1</v>
      </c>
      <c r="F591" s="1">
        <v>18</v>
      </c>
      <c r="G591" s="1" t="b">
        <v>0</v>
      </c>
      <c r="H591" s="1">
        <v>4</v>
      </c>
      <c r="I591" s="1">
        <v>1</v>
      </c>
      <c r="J591" s="1">
        <v>0.2</v>
      </c>
    </row>
    <row r="592" spans="1:10" ht="13.2" x14ac:dyDescent="0.25">
      <c r="A592" s="1">
        <v>591</v>
      </c>
      <c r="B592" s="2">
        <v>40570</v>
      </c>
      <c r="C592" s="1">
        <v>1</v>
      </c>
      <c r="D592" s="1">
        <v>0</v>
      </c>
      <c r="E592" s="1">
        <v>1</v>
      </c>
      <c r="F592" s="1">
        <v>19</v>
      </c>
      <c r="G592" s="1" t="b">
        <v>0</v>
      </c>
      <c r="H592" s="1">
        <v>4</v>
      </c>
      <c r="I592" s="1">
        <v>1</v>
      </c>
      <c r="J592" s="1">
        <v>0.2</v>
      </c>
    </row>
    <row r="593" spans="1:10" ht="13.2" x14ac:dyDescent="0.25">
      <c r="A593" s="1">
        <v>592</v>
      </c>
      <c r="B593" s="2">
        <v>40570</v>
      </c>
      <c r="C593" s="1">
        <v>1</v>
      </c>
      <c r="D593" s="1">
        <v>0</v>
      </c>
      <c r="E593" s="1">
        <v>1</v>
      </c>
      <c r="F593" s="1">
        <v>20</v>
      </c>
      <c r="G593" s="1" t="b">
        <v>0</v>
      </c>
      <c r="H593" s="1">
        <v>4</v>
      </c>
      <c r="I593" s="1">
        <v>1</v>
      </c>
      <c r="J593" s="1">
        <v>0.18</v>
      </c>
    </row>
    <row r="594" spans="1:10" ht="13.2" x14ac:dyDescent="0.25">
      <c r="A594" s="1">
        <v>593</v>
      </c>
      <c r="B594" s="2">
        <v>40570</v>
      </c>
      <c r="C594" s="1">
        <v>1</v>
      </c>
      <c r="D594" s="1">
        <v>0</v>
      </c>
      <c r="E594" s="1">
        <v>1</v>
      </c>
      <c r="F594" s="1">
        <v>21</v>
      </c>
      <c r="G594" s="1" t="b">
        <v>0</v>
      </c>
      <c r="H594" s="1">
        <v>4</v>
      </c>
      <c r="I594" s="1">
        <v>1</v>
      </c>
      <c r="J594" s="1">
        <v>0.18</v>
      </c>
    </row>
    <row r="595" spans="1:10" ht="13.2" x14ac:dyDescent="0.25">
      <c r="A595" s="1">
        <v>594</v>
      </c>
      <c r="B595" s="2">
        <v>40570</v>
      </c>
      <c r="C595" s="1">
        <v>1</v>
      </c>
      <c r="D595" s="1">
        <v>0</v>
      </c>
      <c r="E595" s="1">
        <v>1</v>
      </c>
      <c r="F595" s="1">
        <v>22</v>
      </c>
      <c r="G595" s="1" t="b">
        <v>0</v>
      </c>
      <c r="H595" s="1">
        <v>4</v>
      </c>
      <c r="I595" s="1">
        <v>1</v>
      </c>
      <c r="J595" s="1">
        <v>0.18</v>
      </c>
    </row>
    <row r="596" spans="1:10" ht="13.2" x14ac:dyDescent="0.25">
      <c r="A596" s="1">
        <v>595</v>
      </c>
      <c r="B596" s="2">
        <v>40570</v>
      </c>
      <c r="C596" s="1">
        <v>1</v>
      </c>
      <c r="D596" s="1">
        <v>0</v>
      </c>
      <c r="E596" s="1">
        <v>1</v>
      </c>
      <c r="F596" s="1">
        <v>23</v>
      </c>
      <c r="G596" s="1" t="b">
        <v>0</v>
      </c>
      <c r="H596" s="1">
        <v>4</v>
      </c>
      <c r="I596" s="1">
        <v>1</v>
      </c>
      <c r="J596" s="1">
        <v>0.18</v>
      </c>
    </row>
    <row r="597" spans="1:10" ht="13.2" x14ac:dyDescent="0.25">
      <c r="A597" s="1">
        <v>596</v>
      </c>
      <c r="B597" s="2">
        <v>40571</v>
      </c>
      <c r="C597" s="1">
        <v>1</v>
      </c>
      <c r="D597" s="1">
        <v>0</v>
      </c>
      <c r="E597" s="1">
        <v>1</v>
      </c>
      <c r="F597" s="1">
        <v>0</v>
      </c>
      <c r="G597" s="1" t="b">
        <v>0</v>
      </c>
      <c r="H597" s="1">
        <v>5</v>
      </c>
      <c r="I597" s="1">
        <v>2</v>
      </c>
      <c r="J597" s="1">
        <v>0.2</v>
      </c>
    </row>
    <row r="598" spans="1:10" ht="13.2" x14ac:dyDescent="0.25">
      <c r="A598" s="1">
        <v>597</v>
      </c>
      <c r="B598" s="2">
        <v>40571</v>
      </c>
      <c r="C598" s="1">
        <v>1</v>
      </c>
      <c r="D598" s="1">
        <v>0</v>
      </c>
      <c r="E598" s="1">
        <v>1</v>
      </c>
      <c r="F598" s="1">
        <v>1</v>
      </c>
      <c r="G598" s="1" t="b">
        <v>0</v>
      </c>
      <c r="H598" s="1">
        <v>5</v>
      </c>
      <c r="I598" s="1">
        <v>2</v>
      </c>
      <c r="J598" s="1">
        <v>0.2</v>
      </c>
    </row>
    <row r="599" spans="1:10" ht="13.2" x14ac:dyDescent="0.25">
      <c r="A599" s="1">
        <v>598</v>
      </c>
      <c r="B599" s="2">
        <v>40571</v>
      </c>
      <c r="C599" s="1">
        <v>1</v>
      </c>
      <c r="D599" s="1">
        <v>0</v>
      </c>
      <c r="E599" s="1">
        <v>1</v>
      </c>
      <c r="F599" s="1">
        <v>2</v>
      </c>
      <c r="G599" s="1" t="b">
        <v>0</v>
      </c>
      <c r="H599" s="1">
        <v>5</v>
      </c>
      <c r="I599" s="1">
        <v>2</v>
      </c>
      <c r="J599" s="1">
        <v>0.2</v>
      </c>
    </row>
    <row r="600" spans="1:10" ht="13.2" x14ac:dyDescent="0.25">
      <c r="A600" s="1">
        <v>599</v>
      </c>
      <c r="B600" s="2">
        <v>40571</v>
      </c>
      <c r="C600" s="1">
        <v>1</v>
      </c>
      <c r="D600" s="1">
        <v>0</v>
      </c>
      <c r="E600" s="1">
        <v>1</v>
      </c>
      <c r="F600" s="1">
        <v>3</v>
      </c>
      <c r="G600" s="1" t="b">
        <v>0</v>
      </c>
      <c r="H600" s="1">
        <v>5</v>
      </c>
      <c r="I600" s="1">
        <v>2</v>
      </c>
      <c r="J600" s="1">
        <v>0.2</v>
      </c>
    </row>
    <row r="601" spans="1:10" ht="13.2" x14ac:dyDescent="0.25">
      <c r="A601" s="1">
        <v>600</v>
      </c>
      <c r="B601" s="2">
        <v>40571</v>
      </c>
      <c r="C601" s="1">
        <v>1</v>
      </c>
      <c r="D601" s="1">
        <v>0</v>
      </c>
      <c r="E601" s="1">
        <v>1</v>
      </c>
      <c r="F601" s="1">
        <v>5</v>
      </c>
      <c r="G601" s="1" t="b">
        <v>0</v>
      </c>
      <c r="H601" s="1">
        <v>5</v>
      </c>
      <c r="I601" s="1">
        <v>2</v>
      </c>
      <c r="J601" s="1">
        <v>0.18</v>
      </c>
    </row>
    <row r="602" spans="1:10" ht="13.2" x14ac:dyDescent="0.25">
      <c r="A602" s="1">
        <v>601</v>
      </c>
      <c r="B602" s="2">
        <v>40571</v>
      </c>
      <c r="C602" s="1">
        <v>1</v>
      </c>
      <c r="D602" s="1">
        <v>0</v>
      </c>
      <c r="E602" s="1">
        <v>1</v>
      </c>
      <c r="F602" s="1">
        <v>6</v>
      </c>
      <c r="G602" s="1" t="b">
        <v>0</v>
      </c>
      <c r="H602" s="1">
        <v>5</v>
      </c>
      <c r="I602" s="1">
        <v>2</v>
      </c>
      <c r="J602" s="1">
        <v>0.18</v>
      </c>
    </row>
    <row r="603" spans="1:10" ht="13.2" x14ac:dyDescent="0.25">
      <c r="A603" s="1">
        <v>602</v>
      </c>
      <c r="B603" s="2">
        <v>40571</v>
      </c>
      <c r="C603" s="1">
        <v>1</v>
      </c>
      <c r="D603" s="1">
        <v>0</v>
      </c>
      <c r="E603" s="1">
        <v>1</v>
      </c>
      <c r="F603" s="1">
        <v>7</v>
      </c>
      <c r="G603" s="1" t="b">
        <v>0</v>
      </c>
      <c r="H603" s="1">
        <v>5</v>
      </c>
      <c r="I603" s="1">
        <v>2</v>
      </c>
      <c r="J603" s="1">
        <v>0.16</v>
      </c>
    </row>
    <row r="604" spans="1:10" ht="13.2" x14ac:dyDescent="0.25">
      <c r="A604" s="1">
        <v>603</v>
      </c>
      <c r="B604" s="2">
        <v>40571</v>
      </c>
      <c r="C604" s="1">
        <v>1</v>
      </c>
      <c r="D604" s="1">
        <v>0</v>
      </c>
      <c r="E604" s="1">
        <v>1</v>
      </c>
      <c r="F604" s="1">
        <v>8</v>
      </c>
      <c r="G604" s="1" t="b">
        <v>0</v>
      </c>
      <c r="H604" s="1">
        <v>5</v>
      </c>
      <c r="I604" s="1">
        <v>2</v>
      </c>
      <c r="J604" s="1">
        <v>0.16</v>
      </c>
    </row>
    <row r="605" spans="1:10" ht="13.2" x14ac:dyDescent="0.25">
      <c r="A605" s="1">
        <v>604</v>
      </c>
      <c r="B605" s="2">
        <v>40571</v>
      </c>
      <c r="C605" s="1">
        <v>1</v>
      </c>
      <c r="D605" s="1">
        <v>0</v>
      </c>
      <c r="E605" s="1">
        <v>1</v>
      </c>
      <c r="F605" s="1">
        <v>9</v>
      </c>
      <c r="G605" s="1" t="b">
        <v>0</v>
      </c>
      <c r="H605" s="1">
        <v>5</v>
      </c>
      <c r="I605" s="1">
        <v>3</v>
      </c>
      <c r="J605" s="1">
        <v>0.18</v>
      </c>
    </row>
    <row r="606" spans="1:10" ht="13.2" x14ac:dyDescent="0.25">
      <c r="A606" s="1">
        <v>605</v>
      </c>
      <c r="B606" s="2">
        <v>40571</v>
      </c>
      <c r="C606" s="1">
        <v>1</v>
      </c>
      <c r="D606" s="1">
        <v>0</v>
      </c>
      <c r="E606" s="1">
        <v>1</v>
      </c>
      <c r="F606" s="1">
        <v>10</v>
      </c>
      <c r="G606" s="1" t="b">
        <v>0</v>
      </c>
      <c r="H606" s="1">
        <v>5</v>
      </c>
      <c r="I606" s="1">
        <v>3</v>
      </c>
      <c r="J606" s="1">
        <v>0.18</v>
      </c>
    </row>
    <row r="607" spans="1:10" ht="13.2" x14ac:dyDescent="0.25">
      <c r="A607" s="1">
        <v>606</v>
      </c>
      <c r="B607" s="2">
        <v>40571</v>
      </c>
      <c r="C607" s="1">
        <v>1</v>
      </c>
      <c r="D607" s="1">
        <v>0</v>
      </c>
      <c r="E607" s="1">
        <v>1</v>
      </c>
      <c r="F607" s="1">
        <v>11</v>
      </c>
      <c r="G607" s="1" t="b">
        <v>0</v>
      </c>
      <c r="H607" s="1">
        <v>5</v>
      </c>
      <c r="I607" s="1">
        <v>3</v>
      </c>
      <c r="J607" s="1">
        <v>0.18</v>
      </c>
    </row>
    <row r="608" spans="1:10" ht="13.2" x14ac:dyDescent="0.25">
      <c r="A608" s="1">
        <v>607</v>
      </c>
      <c r="B608" s="2">
        <v>40571</v>
      </c>
      <c r="C608" s="1">
        <v>1</v>
      </c>
      <c r="D608" s="1">
        <v>0</v>
      </c>
      <c r="E608" s="1">
        <v>1</v>
      </c>
      <c r="F608" s="1">
        <v>12</v>
      </c>
      <c r="G608" s="1" t="b">
        <v>0</v>
      </c>
      <c r="H608" s="1">
        <v>5</v>
      </c>
      <c r="I608" s="1">
        <v>3</v>
      </c>
      <c r="J608" s="1">
        <v>0.18</v>
      </c>
    </row>
    <row r="609" spans="1:10" ht="13.2" x14ac:dyDescent="0.25">
      <c r="A609" s="1">
        <v>608</v>
      </c>
      <c r="B609" s="2">
        <v>40571</v>
      </c>
      <c r="C609" s="1">
        <v>1</v>
      </c>
      <c r="D609" s="1">
        <v>0</v>
      </c>
      <c r="E609" s="1">
        <v>1</v>
      </c>
      <c r="F609" s="1">
        <v>13</v>
      </c>
      <c r="G609" s="1" t="b">
        <v>0</v>
      </c>
      <c r="H609" s="1">
        <v>5</v>
      </c>
      <c r="I609" s="1">
        <v>3</v>
      </c>
      <c r="J609" s="1">
        <v>0.18</v>
      </c>
    </row>
    <row r="610" spans="1:10" ht="13.2" x14ac:dyDescent="0.25">
      <c r="A610" s="1">
        <v>609</v>
      </c>
      <c r="B610" s="2">
        <v>40571</v>
      </c>
      <c r="C610" s="1">
        <v>1</v>
      </c>
      <c r="D610" s="1">
        <v>0</v>
      </c>
      <c r="E610" s="1">
        <v>1</v>
      </c>
      <c r="F610" s="1">
        <v>14</v>
      </c>
      <c r="G610" s="1" t="b">
        <v>0</v>
      </c>
      <c r="H610" s="1">
        <v>5</v>
      </c>
      <c r="I610" s="1">
        <v>3</v>
      </c>
      <c r="J610" s="1">
        <v>0.22</v>
      </c>
    </row>
    <row r="611" spans="1:10" ht="13.2"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5508A-8148-451B-AB93-AB27014B06F7}">
  <sheetPr codeName="Sheet3"/>
  <dimension ref="A1:J611"/>
  <sheetViews>
    <sheetView workbookViewId="0">
      <selection activeCell="L13" sqref="L13"/>
    </sheetView>
  </sheetViews>
  <sheetFormatPr defaultRowHeight="13.2" x14ac:dyDescent="0.25"/>
  <cols>
    <col min="1" max="1" width="9.33203125" customWidth="1"/>
    <col min="2" max="2" width="15.5546875" customWidth="1"/>
    <col min="3" max="3" width="9.44140625" customWidth="1"/>
    <col min="4" max="4" width="5" customWidth="1"/>
    <col min="5" max="5" width="7.6640625" customWidth="1"/>
    <col min="6" max="6" width="5.109375" customWidth="1"/>
    <col min="7" max="7" width="9.44140625" customWidth="1"/>
    <col min="8" max="8" width="10.77734375" customWidth="1"/>
    <col min="9" max="9" width="12.33203125" customWidth="1"/>
    <col min="10" max="10" width="7.5546875" customWidth="1"/>
  </cols>
  <sheetData>
    <row r="1" spans="1:10" x14ac:dyDescent="0.25">
      <c r="A1" t="s">
        <v>0</v>
      </c>
      <c r="B1" t="s">
        <v>1</v>
      </c>
      <c r="C1" t="s">
        <v>2</v>
      </c>
      <c r="D1" t="s">
        <v>3</v>
      </c>
      <c r="E1" t="s">
        <v>4</v>
      </c>
      <c r="F1" t="s">
        <v>5</v>
      </c>
      <c r="G1" t="s">
        <v>6</v>
      </c>
      <c r="H1" t="s">
        <v>7</v>
      </c>
      <c r="I1" t="s">
        <v>8</v>
      </c>
      <c r="J1" t="s">
        <v>9</v>
      </c>
    </row>
    <row r="2" spans="1:10" x14ac:dyDescent="0.25">
      <c r="A2">
        <v>1</v>
      </c>
      <c r="B2" s="3">
        <v>40544</v>
      </c>
      <c r="C2">
        <v>1</v>
      </c>
      <c r="D2">
        <v>0</v>
      </c>
      <c r="E2">
        <v>1</v>
      </c>
      <c r="F2">
        <v>0</v>
      </c>
      <c r="G2" t="b">
        <v>0</v>
      </c>
      <c r="H2">
        <v>6</v>
      </c>
      <c r="I2">
        <v>1</v>
      </c>
      <c r="J2">
        <v>0.24</v>
      </c>
    </row>
    <row r="3" spans="1:10" x14ac:dyDescent="0.25">
      <c r="A3">
        <v>2</v>
      </c>
      <c r="B3" s="3">
        <v>40544</v>
      </c>
      <c r="C3">
        <v>1</v>
      </c>
      <c r="D3">
        <v>0</v>
      </c>
      <c r="E3">
        <v>1</v>
      </c>
      <c r="F3">
        <v>1</v>
      </c>
      <c r="G3" t="b">
        <v>0</v>
      </c>
      <c r="H3">
        <v>6</v>
      </c>
      <c r="I3">
        <v>1</v>
      </c>
      <c r="J3">
        <v>0.22</v>
      </c>
    </row>
    <row r="4" spans="1:10" x14ac:dyDescent="0.25">
      <c r="A4">
        <v>3</v>
      </c>
      <c r="B4" s="3">
        <v>40544</v>
      </c>
      <c r="C4">
        <v>1</v>
      </c>
      <c r="D4">
        <v>0</v>
      </c>
      <c r="E4">
        <v>1</v>
      </c>
      <c r="F4">
        <v>2</v>
      </c>
      <c r="G4" t="b">
        <v>0</v>
      </c>
      <c r="H4">
        <v>6</v>
      </c>
      <c r="I4">
        <v>1</v>
      </c>
      <c r="J4">
        <v>0.22</v>
      </c>
    </row>
    <row r="5" spans="1:10" x14ac:dyDescent="0.25">
      <c r="A5">
        <v>4</v>
      </c>
      <c r="B5" s="3">
        <v>40544</v>
      </c>
      <c r="C5">
        <v>1</v>
      </c>
      <c r="D5">
        <v>0</v>
      </c>
      <c r="E5">
        <v>1</v>
      </c>
      <c r="F5">
        <v>3</v>
      </c>
      <c r="G5" t="b">
        <v>0</v>
      </c>
      <c r="H5">
        <v>6</v>
      </c>
      <c r="I5">
        <v>1</v>
      </c>
      <c r="J5">
        <v>0.24</v>
      </c>
    </row>
    <row r="6" spans="1:10" x14ac:dyDescent="0.25">
      <c r="A6">
        <v>5</v>
      </c>
      <c r="B6" s="3">
        <v>40544</v>
      </c>
      <c r="C6">
        <v>1</v>
      </c>
      <c r="D6">
        <v>0</v>
      </c>
      <c r="E6">
        <v>1</v>
      </c>
      <c r="F6">
        <v>4</v>
      </c>
      <c r="G6" t="b">
        <v>0</v>
      </c>
      <c r="H6">
        <v>6</v>
      </c>
      <c r="I6">
        <v>1</v>
      </c>
      <c r="J6">
        <v>0.24</v>
      </c>
    </row>
    <row r="7" spans="1:10" x14ac:dyDescent="0.25">
      <c r="A7">
        <v>6</v>
      </c>
      <c r="B7" s="3">
        <v>40544</v>
      </c>
      <c r="C7">
        <v>1</v>
      </c>
      <c r="D7">
        <v>0</v>
      </c>
      <c r="E7">
        <v>1</v>
      </c>
      <c r="F7">
        <v>5</v>
      </c>
      <c r="G7" t="b">
        <v>0</v>
      </c>
      <c r="H7">
        <v>6</v>
      </c>
      <c r="I7">
        <v>2</v>
      </c>
      <c r="J7">
        <v>0.24</v>
      </c>
    </row>
    <row r="8" spans="1:10" x14ac:dyDescent="0.25">
      <c r="A8">
        <v>7</v>
      </c>
      <c r="B8" s="3">
        <v>40544</v>
      </c>
      <c r="C8">
        <v>1</v>
      </c>
      <c r="D8">
        <v>0</v>
      </c>
      <c r="E8">
        <v>1</v>
      </c>
      <c r="F8">
        <v>6</v>
      </c>
      <c r="G8" t="b">
        <v>0</v>
      </c>
      <c r="H8">
        <v>6</v>
      </c>
      <c r="I8">
        <v>1</v>
      </c>
      <c r="J8">
        <v>0.22</v>
      </c>
    </row>
    <row r="9" spans="1:10" x14ac:dyDescent="0.25">
      <c r="A9">
        <v>8</v>
      </c>
      <c r="B9" s="3">
        <v>40544</v>
      </c>
      <c r="C9">
        <v>1</v>
      </c>
      <c r="D9">
        <v>0</v>
      </c>
      <c r="E9">
        <v>1</v>
      </c>
      <c r="F9">
        <v>7</v>
      </c>
      <c r="G9" t="b">
        <v>0</v>
      </c>
      <c r="H9">
        <v>6</v>
      </c>
      <c r="I9">
        <v>1</v>
      </c>
      <c r="J9">
        <v>0.2</v>
      </c>
    </row>
    <row r="10" spans="1:10" x14ac:dyDescent="0.25">
      <c r="A10">
        <v>9</v>
      </c>
      <c r="B10" s="3">
        <v>40544</v>
      </c>
      <c r="C10">
        <v>1</v>
      </c>
      <c r="D10">
        <v>0</v>
      </c>
      <c r="E10">
        <v>1</v>
      </c>
      <c r="F10">
        <v>8</v>
      </c>
      <c r="G10" t="b">
        <v>0</v>
      </c>
      <c r="H10">
        <v>6</v>
      </c>
      <c r="I10">
        <v>1</v>
      </c>
      <c r="J10">
        <v>0.24</v>
      </c>
    </row>
    <row r="11" spans="1:10" x14ac:dyDescent="0.25">
      <c r="A11">
        <v>10</v>
      </c>
      <c r="B11" s="3">
        <v>40544</v>
      </c>
      <c r="C11">
        <v>1</v>
      </c>
      <c r="D11">
        <v>0</v>
      </c>
      <c r="E11">
        <v>1</v>
      </c>
      <c r="F11">
        <v>9</v>
      </c>
      <c r="G11" t="b">
        <v>0</v>
      </c>
      <c r="H11">
        <v>6</v>
      </c>
      <c r="I11">
        <v>1</v>
      </c>
      <c r="J11">
        <v>0.32</v>
      </c>
    </row>
    <row r="12" spans="1:10" x14ac:dyDescent="0.25">
      <c r="A12">
        <v>11</v>
      </c>
      <c r="B12" s="3">
        <v>40544</v>
      </c>
      <c r="C12">
        <v>1</v>
      </c>
      <c r="D12">
        <v>0</v>
      </c>
      <c r="E12">
        <v>1</v>
      </c>
      <c r="F12">
        <v>10</v>
      </c>
      <c r="G12" t="b">
        <v>0</v>
      </c>
      <c r="H12">
        <v>6</v>
      </c>
      <c r="I12">
        <v>1</v>
      </c>
      <c r="J12">
        <v>0.38</v>
      </c>
    </row>
    <row r="13" spans="1:10" x14ac:dyDescent="0.25">
      <c r="A13">
        <v>12</v>
      </c>
      <c r="B13" s="3">
        <v>40544</v>
      </c>
      <c r="C13">
        <v>1</v>
      </c>
      <c r="D13">
        <v>0</v>
      </c>
      <c r="E13">
        <v>1</v>
      </c>
      <c r="F13">
        <v>11</v>
      </c>
      <c r="G13" t="b">
        <v>0</v>
      </c>
      <c r="H13">
        <v>6</v>
      </c>
      <c r="I13">
        <v>1</v>
      </c>
      <c r="J13">
        <v>0.36</v>
      </c>
    </row>
    <row r="14" spans="1:10" x14ac:dyDescent="0.25">
      <c r="A14">
        <v>13</v>
      </c>
      <c r="B14" s="3">
        <v>40544</v>
      </c>
      <c r="C14">
        <v>1</v>
      </c>
      <c r="D14">
        <v>0</v>
      </c>
      <c r="E14">
        <v>1</v>
      </c>
      <c r="F14">
        <v>12</v>
      </c>
      <c r="G14" t="b">
        <v>0</v>
      </c>
      <c r="H14">
        <v>6</v>
      </c>
      <c r="I14">
        <v>1</v>
      </c>
      <c r="J14">
        <v>0.42</v>
      </c>
    </row>
    <row r="15" spans="1:10" x14ac:dyDescent="0.25">
      <c r="A15">
        <v>14</v>
      </c>
      <c r="B15" s="3">
        <v>40544</v>
      </c>
      <c r="C15">
        <v>1</v>
      </c>
      <c r="D15">
        <v>0</v>
      </c>
      <c r="E15">
        <v>1</v>
      </c>
      <c r="F15">
        <v>13</v>
      </c>
      <c r="G15" t="b">
        <v>0</v>
      </c>
      <c r="H15">
        <v>6</v>
      </c>
      <c r="I15">
        <v>2</v>
      </c>
      <c r="J15">
        <v>0.46</v>
      </c>
    </row>
    <row r="16" spans="1:10" x14ac:dyDescent="0.25">
      <c r="A16">
        <v>15</v>
      </c>
      <c r="B16" s="3">
        <v>40544</v>
      </c>
      <c r="C16">
        <v>1</v>
      </c>
      <c r="D16">
        <v>0</v>
      </c>
      <c r="E16">
        <v>1</v>
      </c>
      <c r="F16">
        <v>14</v>
      </c>
      <c r="G16" t="b">
        <v>0</v>
      </c>
      <c r="H16">
        <v>6</v>
      </c>
      <c r="I16">
        <v>2</v>
      </c>
      <c r="J16">
        <v>0.46</v>
      </c>
    </row>
    <row r="17" spans="1:10" x14ac:dyDescent="0.25">
      <c r="A17">
        <v>16</v>
      </c>
      <c r="B17" s="3">
        <v>40544</v>
      </c>
      <c r="C17">
        <v>1</v>
      </c>
      <c r="D17">
        <v>0</v>
      </c>
      <c r="E17">
        <v>1</v>
      </c>
      <c r="F17">
        <v>15</v>
      </c>
      <c r="G17" t="b">
        <v>0</v>
      </c>
      <c r="H17">
        <v>6</v>
      </c>
      <c r="I17">
        <v>2</v>
      </c>
      <c r="J17">
        <v>0.44</v>
      </c>
    </row>
    <row r="18" spans="1:10" x14ac:dyDescent="0.25">
      <c r="A18">
        <v>17</v>
      </c>
      <c r="B18" s="3">
        <v>40544</v>
      </c>
      <c r="C18">
        <v>1</v>
      </c>
      <c r="D18">
        <v>0</v>
      </c>
      <c r="E18">
        <v>1</v>
      </c>
      <c r="F18">
        <v>16</v>
      </c>
      <c r="G18" t="b">
        <v>0</v>
      </c>
      <c r="H18">
        <v>6</v>
      </c>
      <c r="I18">
        <v>2</v>
      </c>
      <c r="J18">
        <v>0.42</v>
      </c>
    </row>
    <row r="19" spans="1:10" x14ac:dyDescent="0.25">
      <c r="A19">
        <v>18</v>
      </c>
      <c r="B19" s="3">
        <v>40544</v>
      </c>
      <c r="C19">
        <v>1</v>
      </c>
      <c r="D19">
        <v>0</v>
      </c>
      <c r="E19">
        <v>1</v>
      </c>
      <c r="F19">
        <v>17</v>
      </c>
      <c r="G19" t="b">
        <v>0</v>
      </c>
      <c r="H19">
        <v>6</v>
      </c>
      <c r="I19">
        <v>2</v>
      </c>
      <c r="J19">
        <v>0.44</v>
      </c>
    </row>
    <row r="20" spans="1:10" x14ac:dyDescent="0.25">
      <c r="A20">
        <v>19</v>
      </c>
      <c r="B20" s="3">
        <v>40544</v>
      </c>
      <c r="C20">
        <v>1</v>
      </c>
      <c r="D20">
        <v>0</v>
      </c>
      <c r="E20">
        <v>1</v>
      </c>
      <c r="F20">
        <v>18</v>
      </c>
      <c r="G20" t="b">
        <v>0</v>
      </c>
      <c r="H20">
        <v>6</v>
      </c>
      <c r="I20">
        <v>3</v>
      </c>
      <c r="J20">
        <v>0.42</v>
      </c>
    </row>
    <row r="21" spans="1:10" x14ac:dyDescent="0.25">
      <c r="A21">
        <v>20</v>
      </c>
      <c r="B21" s="3">
        <v>40544</v>
      </c>
      <c r="C21">
        <v>1</v>
      </c>
      <c r="D21">
        <v>0</v>
      </c>
      <c r="E21">
        <v>1</v>
      </c>
      <c r="F21">
        <v>19</v>
      </c>
      <c r="G21" t="b">
        <v>0</v>
      </c>
      <c r="H21">
        <v>6</v>
      </c>
      <c r="I21">
        <v>3</v>
      </c>
      <c r="J21">
        <v>0.42</v>
      </c>
    </row>
    <row r="22" spans="1:10" x14ac:dyDescent="0.25">
      <c r="A22">
        <v>21</v>
      </c>
      <c r="B22" s="3">
        <v>40544</v>
      </c>
      <c r="C22">
        <v>1</v>
      </c>
      <c r="D22">
        <v>0</v>
      </c>
      <c r="E22">
        <v>1</v>
      </c>
      <c r="F22">
        <v>20</v>
      </c>
      <c r="G22" t="b">
        <v>0</v>
      </c>
      <c r="H22">
        <v>6</v>
      </c>
      <c r="I22">
        <v>2</v>
      </c>
      <c r="J22">
        <v>0.4</v>
      </c>
    </row>
    <row r="23" spans="1:10" x14ac:dyDescent="0.25">
      <c r="A23">
        <v>22</v>
      </c>
      <c r="B23" s="3">
        <v>40544</v>
      </c>
      <c r="C23">
        <v>1</v>
      </c>
      <c r="D23">
        <v>0</v>
      </c>
      <c r="E23">
        <v>1</v>
      </c>
      <c r="F23">
        <v>21</v>
      </c>
      <c r="G23" t="b">
        <v>0</v>
      </c>
      <c r="H23">
        <v>6</v>
      </c>
      <c r="I23">
        <v>2</v>
      </c>
      <c r="J23">
        <v>0.4</v>
      </c>
    </row>
    <row r="24" spans="1:10" x14ac:dyDescent="0.25">
      <c r="A24">
        <v>23</v>
      </c>
      <c r="B24" s="3">
        <v>40544</v>
      </c>
      <c r="C24">
        <v>1</v>
      </c>
      <c r="D24">
        <v>0</v>
      </c>
      <c r="E24">
        <v>1</v>
      </c>
      <c r="F24">
        <v>22</v>
      </c>
      <c r="G24" t="b">
        <v>0</v>
      </c>
      <c r="H24">
        <v>6</v>
      </c>
      <c r="I24">
        <v>2</v>
      </c>
      <c r="J24">
        <v>0.4</v>
      </c>
    </row>
    <row r="25" spans="1:10" x14ac:dyDescent="0.25">
      <c r="A25">
        <v>24</v>
      </c>
      <c r="B25" s="3">
        <v>40544</v>
      </c>
      <c r="C25">
        <v>1</v>
      </c>
      <c r="D25">
        <v>0</v>
      </c>
      <c r="E25">
        <v>1</v>
      </c>
      <c r="F25">
        <v>23</v>
      </c>
      <c r="G25" t="b">
        <v>0</v>
      </c>
      <c r="H25">
        <v>6</v>
      </c>
      <c r="I25">
        <v>2</v>
      </c>
      <c r="J25">
        <v>0.46</v>
      </c>
    </row>
    <row r="26" spans="1:10" x14ac:dyDescent="0.25">
      <c r="A26">
        <v>25</v>
      </c>
      <c r="B26" s="3">
        <v>40545</v>
      </c>
      <c r="C26">
        <v>1</v>
      </c>
      <c r="D26">
        <v>0</v>
      </c>
      <c r="E26">
        <v>1</v>
      </c>
      <c r="F26">
        <v>0</v>
      </c>
      <c r="G26" t="b">
        <v>0</v>
      </c>
      <c r="H26">
        <v>0</v>
      </c>
      <c r="I26">
        <v>2</v>
      </c>
      <c r="J26">
        <v>0.46</v>
      </c>
    </row>
    <row r="27" spans="1:10" x14ac:dyDescent="0.25">
      <c r="A27">
        <v>26</v>
      </c>
      <c r="B27" s="3">
        <v>40545</v>
      </c>
      <c r="C27">
        <v>1</v>
      </c>
      <c r="D27">
        <v>0</v>
      </c>
      <c r="E27">
        <v>1</v>
      </c>
      <c r="F27">
        <v>1</v>
      </c>
      <c r="G27" t="b">
        <v>0</v>
      </c>
      <c r="H27">
        <v>0</v>
      </c>
      <c r="I27">
        <v>2</v>
      </c>
      <c r="J27">
        <v>0.44</v>
      </c>
    </row>
    <row r="28" spans="1:10" x14ac:dyDescent="0.25">
      <c r="A28">
        <v>27</v>
      </c>
      <c r="B28" s="3">
        <v>40545</v>
      </c>
      <c r="C28">
        <v>1</v>
      </c>
      <c r="D28">
        <v>0</v>
      </c>
      <c r="E28">
        <v>1</v>
      </c>
      <c r="F28">
        <v>2</v>
      </c>
      <c r="G28" t="b">
        <v>0</v>
      </c>
      <c r="H28">
        <v>0</v>
      </c>
      <c r="I28">
        <v>2</v>
      </c>
      <c r="J28">
        <v>0.42</v>
      </c>
    </row>
    <row r="29" spans="1:10" x14ac:dyDescent="0.25">
      <c r="A29">
        <v>28</v>
      </c>
      <c r="B29" s="3">
        <v>40545</v>
      </c>
      <c r="C29">
        <v>1</v>
      </c>
      <c r="D29">
        <v>0</v>
      </c>
      <c r="E29">
        <v>1</v>
      </c>
      <c r="F29">
        <v>3</v>
      </c>
      <c r="G29" t="b">
        <v>0</v>
      </c>
      <c r="H29">
        <v>0</v>
      </c>
      <c r="I29">
        <v>2</v>
      </c>
      <c r="J29">
        <v>0.46</v>
      </c>
    </row>
    <row r="30" spans="1:10" x14ac:dyDescent="0.25">
      <c r="A30">
        <v>29</v>
      </c>
      <c r="B30" s="3">
        <v>40545</v>
      </c>
      <c r="C30">
        <v>1</v>
      </c>
      <c r="D30">
        <v>0</v>
      </c>
      <c r="E30">
        <v>1</v>
      </c>
      <c r="F30">
        <v>4</v>
      </c>
      <c r="G30" t="b">
        <v>0</v>
      </c>
      <c r="H30">
        <v>0</v>
      </c>
      <c r="I30">
        <v>2</v>
      </c>
      <c r="J30">
        <v>0.46</v>
      </c>
    </row>
    <row r="31" spans="1:10" x14ac:dyDescent="0.25">
      <c r="A31">
        <v>30</v>
      </c>
      <c r="B31" s="3">
        <v>40545</v>
      </c>
      <c r="C31">
        <v>1</v>
      </c>
      <c r="D31">
        <v>0</v>
      </c>
      <c r="E31">
        <v>1</v>
      </c>
      <c r="F31">
        <v>6</v>
      </c>
      <c r="G31" t="b">
        <v>0</v>
      </c>
      <c r="H31">
        <v>0</v>
      </c>
      <c r="I31">
        <v>3</v>
      </c>
      <c r="J31">
        <v>0.42</v>
      </c>
    </row>
    <row r="32" spans="1:10" x14ac:dyDescent="0.25">
      <c r="A32">
        <v>31</v>
      </c>
      <c r="B32" s="3">
        <v>40545</v>
      </c>
      <c r="C32">
        <v>1</v>
      </c>
      <c r="D32">
        <v>0</v>
      </c>
      <c r="E32">
        <v>1</v>
      </c>
      <c r="F32">
        <v>7</v>
      </c>
      <c r="G32" t="b">
        <v>0</v>
      </c>
      <c r="H32">
        <v>0</v>
      </c>
      <c r="I32">
        <v>2</v>
      </c>
      <c r="J32">
        <v>0.4</v>
      </c>
    </row>
    <row r="33" spans="1:10" x14ac:dyDescent="0.25">
      <c r="A33">
        <v>32</v>
      </c>
      <c r="B33" s="3">
        <v>40545</v>
      </c>
      <c r="C33">
        <v>1</v>
      </c>
      <c r="D33">
        <v>0</v>
      </c>
      <c r="E33">
        <v>1</v>
      </c>
      <c r="F33">
        <v>8</v>
      </c>
      <c r="G33" t="b">
        <v>0</v>
      </c>
      <c r="H33">
        <v>0</v>
      </c>
      <c r="I33">
        <v>3</v>
      </c>
      <c r="J33">
        <v>0.4</v>
      </c>
    </row>
    <row r="34" spans="1:10" x14ac:dyDescent="0.25">
      <c r="A34">
        <v>33</v>
      </c>
      <c r="B34" s="3">
        <v>40545</v>
      </c>
      <c r="C34">
        <v>1</v>
      </c>
      <c r="D34">
        <v>0</v>
      </c>
      <c r="E34">
        <v>1</v>
      </c>
      <c r="F34">
        <v>9</v>
      </c>
      <c r="G34" t="b">
        <v>0</v>
      </c>
      <c r="H34">
        <v>0</v>
      </c>
      <c r="I34">
        <v>2</v>
      </c>
      <c r="J34">
        <v>0.38</v>
      </c>
    </row>
    <row r="35" spans="1:10" x14ac:dyDescent="0.25">
      <c r="A35">
        <v>34</v>
      </c>
      <c r="B35" s="3">
        <v>40545</v>
      </c>
      <c r="C35">
        <v>1</v>
      </c>
      <c r="D35">
        <v>0</v>
      </c>
      <c r="E35">
        <v>1</v>
      </c>
      <c r="F35">
        <v>10</v>
      </c>
      <c r="G35" t="b">
        <v>0</v>
      </c>
      <c r="H35">
        <v>0</v>
      </c>
      <c r="I35">
        <v>2</v>
      </c>
      <c r="J35">
        <v>0.36</v>
      </c>
    </row>
    <row r="36" spans="1:10" x14ac:dyDescent="0.25">
      <c r="A36">
        <v>35</v>
      </c>
      <c r="B36" s="3">
        <v>40545</v>
      </c>
      <c r="C36">
        <v>1</v>
      </c>
      <c r="D36">
        <v>0</v>
      </c>
      <c r="E36">
        <v>1</v>
      </c>
      <c r="F36">
        <v>11</v>
      </c>
      <c r="G36" t="b">
        <v>0</v>
      </c>
      <c r="H36">
        <v>0</v>
      </c>
      <c r="I36">
        <v>2</v>
      </c>
      <c r="J36">
        <v>0.36</v>
      </c>
    </row>
    <row r="37" spans="1:10" x14ac:dyDescent="0.25">
      <c r="A37">
        <v>36</v>
      </c>
      <c r="B37" s="3">
        <v>40545</v>
      </c>
      <c r="C37">
        <v>1</v>
      </c>
      <c r="D37">
        <v>0</v>
      </c>
      <c r="E37">
        <v>1</v>
      </c>
      <c r="F37">
        <v>12</v>
      </c>
      <c r="G37" t="b">
        <v>0</v>
      </c>
      <c r="H37">
        <v>0</v>
      </c>
      <c r="I37">
        <v>2</v>
      </c>
      <c r="J37">
        <v>0.36</v>
      </c>
    </row>
    <row r="38" spans="1:10" x14ac:dyDescent="0.25">
      <c r="A38">
        <v>37</v>
      </c>
      <c r="B38" s="3">
        <v>40545</v>
      </c>
      <c r="C38">
        <v>1</v>
      </c>
      <c r="D38">
        <v>0</v>
      </c>
      <c r="E38">
        <v>1</v>
      </c>
      <c r="F38">
        <v>13</v>
      </c>
      <c r="G38" t="b">
        <v>0</v>
      </c>
      <c r="H38">
        <v>0</v>
      </c>
      <c r="I38">
        <v>2</v>
      </c>
      <c r="J38">
        <v>0.36</v>
      </c>
    </row>
    <row r="39" spans="1:10" x14ac:dyDescent="0.25">
      <c r="A39">
        <v>38</v>
      </c>
      <c r="B39" s="3">
        <v>40545</v>
      </c>
      <c r="C39">
        <v>1</v>
      </c>
      <c r="D39">
        <v>0</v>
      </c>
      <c r="E39">
        <v>1</v>
      </c>
      <c r="F39">
        <v>14</v>
      </c>
      <c r="G39" t="b">
        <v>0</v>
      </c>
      <c r="H39">
        <v>0</v>
      </c>
      <c r="I39">
        <v>3</v>
      </c>
      <c r="J39">
        <v>0.36</v>
      </c>
    </row>
    <row r="40" spans="1:10" x14ac:dyDescent="0.25">
      <c r="A40">
        <v>39</v>
      </c>
      <c r="B40" s="3">
        <v>40545</v>
      </c>
      <c r="C40">
        <v>1</v>
      </c>
      <c r="D40">
        <v>0</v>
      </c>
      <c r="E40">
        <v>1</v>
      </c>
      <c r="F40">
        <v>15</v>
      </c>
      <c r="G40" t="b">
        <v>0</v>
      </c>
      <c r="H40">
        <v>0</v>
      </c>
      <c r="I40">
        <v>3</v>
      </c>
      <c r="J40">
        <v>0.34</v>
      </c>
    </row>
    <row r="41" spans="1:10" x14ac:dyDescent="0.25">
      <c r="A41">
        <v>40</v>
      </c>
      <c r="B41" s="3">
        <v>40545</v>
      </c>
      <c r="C41">
        <v>1</v>
      </c>
      <c r="D41">
        <v>0</v>
      </c>
      <c r="E41">
        <v>1</v>
      </c>
      <c r="F41">
        <v>16</v>
      </c>
      <c r="G41" t="b">
        <v>0</v>
      </c>
      <c r="H41">
        <v>0</v>
      </c>
      <c r="I41">
        <v>3</v>
      </c>
      <c r="J41">
        <v>0.34</v>
      </c>
    </row>
    <row r="42" spans="1:10" x14ac:dyDescent="0.25">
      <c r="A42">
        <v>41</v>
      </c>
      <c r="B42" s="3">
        <v>40545</v>
      </c>
      <c r="C42">
        <v>1</v>
      </c>
      <c r="D42">
        <v>0</v>
      </c>
      <c r="E42">
        <v>1</v>
      </c>
      <c r="F42">
        <v>17</v>
      </c>
      <c r="G42" t="b">
        <v>0</v>
      </c>
      <c r="H42">
        <v>0</v>
      </c>
      <c r="I42">
        <v>1</v>
      </c>
      <c r="J42">
        <v>0.34</v>
      </c>
    </row>
    <row r="43" spans="1:10" x14ac:dyDescent="0.25">
      <c r="A43">
        <v>42</v>
      </c>
      <c r="B43" s="3">
        <v>40545</v>
      </c>
      <c r="C43">
        <v>1</v>
      </c>
      <c r="D43">
        <v>0</v>
      </c>
      <c r="E43">
        <v>1</v>
      </c>
      <c r="F43">
        <v>18</v>
      </c>
      <c r="G43" t="b">
        <v>0</v>
      </c>
      <c r="H43">
        <v>0</v>
      </c>
      <c r="I43">
        <v>2</v>
      </c>
      <c r="J43">
        <v>0.36</v>
      </c>
    </row>
    <row r="44" spans="1:10" x14ac:dyDescent="0.25">
      <c r="A44">
        <v>43</v>
      </c>
      <c r="B44" s="3">
        <v>40545</v>
      </c>
      <c r="C44">
        <v>1</v>
      </c>
      <c r="D44">
        <v>0</v>
      </c>
      <c r="E44">
        <v>1</v>
      </c>
      <c r="F44">
        <v>19</v>
      </c>
      <c r="G44" t="b">
        <v>0</v>
      </c>
      <c r="H44">
        <v>0</v>
      </c>
      <c r="I44">
        <v>1</v>
      </c>
      <c r="J44">
        <v>0.32</v>
      </c>
    </row>
    <row r="45" spans="1:10" x14ac:dyDescent="0.25">
      <c r="A45">
        <v>44</v>
      </c>
      <c r="B45" s="3">
        <v>40545</v>
      </c>
      <c r="C45">
        <v>1</v>
      </c>
      <c r="D45">
        <v>0</v>
      </c>
      <c r="E45">
        <v>1</v>
      </c>
      <c r="F45">
        <v>20</v>
      </c>
      <c r="G45" t="b">
        <v>0</v>
      </c>
      <c r="H45">
        <v>0</v>
      </c>
      <c r="I45">
        <v>1</v>
      </c>
      <c r="J45">
        <v>0.3</v>
      </c>
    </row>
    <row r="46" spans="1:10" x14ac:dyDescent="0.25">
      <c r="A46">
        <v>45</v>
      </c>
      <c r="B46" s="3">
        <v>40545</v>
      </c>
      <c r="C46">
        <v>1</v>
      </c>
      <c r="D46">
        <v>0</v>
      </c>
      <c r="E46">
        <v>1</v>
      </c>
      <c r="F46">
        <v>21</v>
      </c>
      <c r="G46" t="b">
        <v>0</v>
      </c>
      <c r="H46">
        <v>0</v>
      </c>
      <c r="I46">
        <v>1</v>
      </c>
      <c r="J46">
        <v>0.26</v>
      </c>
    </row>
    <row r="47" spans="1:10" x14ac:dyDescent="0.25">
      <c r="A47">
        <v>46</v>
      </c>
      <c r="B47" s="3">
        <v>40545</v>
      </c>
      <c r="C47">
        <v>1</v>
      </c>
      <c r="D47">
        <v>0</v>
      </c>
      <c r="E47">
        <v>1</v>
      </c>
      <c r="F47">
        <v>22</v>
      </c>
      <c r="G47" t="b">
        <v>0</v>
      </c>
      <c r="H47">
        <v>0</v>
      </c>
      <c r="I47">
        <v>1</v>
      </c>
      <c r="J47">
        <v>0.24</v>
      </c>
    </row>
    <row r="48" spans="1:10" x14ac:dyDescent="0.25">
      <c r="A48">
        <v>47</v>
      </c>
      <c r="B48" s="3">
        <v>40545</v>
      </c>
      <c r="C48">
        <v>1</v>
      </c>
      <c r="D48">
        <v>0</v>
      </c>
      <c r="E48">
        <v>1</v>
      </c>
      <c r="F48">
        <v>23</v>
      </c>
      <c r="G48" t="b">
        <v>0</v>
      </c>
      <c r="H48">
        <v>0</v>
      </c>
      <c r="I48">
        <v>1</v>
      </c>
      <c r="J48">
        <v>0.22</v>
      </c>
    </row>
    <row r="49" spans="1:10" x14ac:dyDescent="0.25">
      <c r="A49">
        <v>48</v>
      </c>
      <c r="B49" s="3">
        <v>40546</v>
      </c>
      <c r="C49">
        <v>1</v>
      </c>
      <c r="D49">
        <v>0</v>
      </c>
      <c r="E49">
        <v>1</v>
      </c>
      <c r="F49">
        <v>0</v>
      </c>
      <c r="G49" t="b">
        <v>0</v>
      </c>
      <c r="H49">
        <v>1</v>
      </c>
      <c r="I49">
        <v>1</v>
      </c>
      <c r="J49">
        <v>0.22</v>
      </c>
    </row>
    <row r="50" spans="1:10" x14ac:dyDescent="0.25">
      <c r="A50">
        <v>49</v>
      </c>
      <c r="B50" s="3">
        <v>40546</v>
      </c>
      <c r="C50">
        <v>1</v>
      </c>
      <c r="D50">
        <v>0</v>
      </c>
      <c r="E50">
        <v>1</v>
      </c>
      <c r="F50">
        <v>1</v>
      </c>
      <c r="G50" t="b">
        <v>0</v>
      </c>
      <c r="H50">
        <v>1</v>
      </c>
      <c r="I50">
        <v>1</v>
      </c>
      <c r="J50">
        <v>0.2</v>
      </c>
    </row>
    <row r="51" spans="1:10" x14ac:dyDescent="0.25">
      <c r="A51">
        <v>50</v>
      </c>
      <c r="B51" s="3">
        <v>40546</v>
      </c>
      <c r="C51">
        <v>1</v>
      </c>
      <c r="D51">
        <v>0</v>
      </c>
      <c r="E51">
        <v>1</v>
      </c>
      <c r="F51">
        <v>4</v>
      </c>
      <c r="G51" t="b">
        <v>0</v>
      </c>
      <c r="H51">
        <v>1</v>
      </c>
      <c r="I51">
        <v>1</v>
      </c>
      <c r="J51">
        <v>0.16</v>
      </c>
    </row>
    <row r="52" spans="1:10" x14ac:dyDescent="0.25">
      <c r="A52">
        <v>51</v>
      </c>
      <c r="B52" s="3">
        <v>40546</v>
      </c>
      <c r="C52">
        <v>1</v>
      </c>
      <c r="D52">
        <v>0</v>
      </c>
      <c r="E52">
        <v>1</v>
      </c>
      <c r="F52">
        <v>5</v>
      </c>
      <c r="G52" t="b">
        <v>0</v>
      </c>
      <c r="H52">
        <v>1</v>
      </c>
      <c r="I52">
        <v>1</v>
      </c>
      <c r="J52">
        <v>0.16</v>
      </c>
    </row>
    <row r="53" spans="1:10" x14ac:dyDescent="0.25">
      <c r="A53">
        <v>52</v>
      </c>
      <c r="B53" s="3">
        <v>40546</v>
      </c>
      <c r="C53">
        <v>1</v>
      </c>
      <c r="D53">
        <v>0</v>
      </c>
      <c r="E53">
        <v>1</v>
      </c>
      <c r="F53">
        <v>6</v>
      </c>
      <c r="G53" t="b">
        <v>0</v>
      </c>
      <c r="H53">
        <v>1</v>
      </c>
      <c r="I53">
        <v>1</v>
      </c>
      <c r="J53">
        <v>0.14000000000000001</v>
      </c>
    </row>
    <row r="54" spans="1:10" x14ac:dyDescent="0.25">
      <c r="A54">
        <v>53</v>
      </c>
      <c r="B54" s="3">
        <v>40546</v>
      </c>
      <c r="C54">
        <v>1</v>
      </c>
      <c r="D54">
        <v>0</v>
      </c>
      <c r="E54">
        <v>1</v>
      </c>
      <c r="F54">
        <v>7</v>
      </c>
      <c r="G54" t="b">
        <v>0</v>
      </c>
      <c r="H54">
        <v>1</v>
      </c>
      <c r="I54">
        <v>1</v>
      </c>
      <c r="J54">
        <v>0.14000000000000001</v>
      </c>
    </row>
    <row r="55" spans="1:10" x14ac:dyDescent="0.25">
      <c r="A55">
        <v>54</v>
      </c>
      <c r="B55" s="3">
        <v>40546</v>
      </c>
      <c r="C55">
        <v>1</v>
      </c>
      <c r="D55">
        <v>0</v>
      </c>
      <c r="E55">
        <v>1</v>
      </c>
      <c r="F55">
        <v>8</v>
      </c>
      <c r="G55" t="b">
        <v>0</v>
      </c>
      <c r="H55">
        <v>1</v>
      </c>
      <c r="I55">
        <v>1</v>
      </c>
      <c r="J55">
        <v>0.14000000000000001</v>
      </c>
    </row>
    <row r="56" spans="1:10" x14ac:dyDescent="0.25">
      <c r="A56">
        <v>55</v>
      </c>
      <c r="B56" s="3">
        <v>40546</v>
      </c>
      <c r="C56">
        <v>1</v>
      </c>
      <c r="D56">
        <v>0</v>
      </c>
      <c r="E56">
        <v>1</v>
      </c>
      <c r="F56">
        <v>9</v>
      </c>
      <c r="G56" t="b">
        <v>0</v>
      </c>
      <c r="H56">
        <v>1</v>
      </c>
      <c r="I56">
        <v>1</v>
      </c>
      <c r="J56">
        <v>0.16</v>
      </c>
    </row>
    <row r="57" spans="1:10" x14ac:dyDescent="0.25">
      <c r="A57">
        <v>56</v>
      </c>
      <c r="B57" s="3">
        <v>40546</v>
      </c>
      <c r="C57">
        <v>1</v>
      </c>
      <c r="D57">
        <v>0</v>
      </c>
      <c r="E57">
        <v>1</v>
      </c>
      <c r="F57">
        <v>10</v>
      </c>
      <c r="G57" t="b">
        <v>0</v>
      </c>
      <c r="H57">
        <v>1</v>
      </c>
      <c r="I57">
        <v>1</v>
      </c>
      <c r="J57">
        <v>0.18</v>
      </c>
    </row>
    <row r="58" spans="1:10" x14ac:dyDescent="0.25">
      <c r="A58">
        <v>57</v>
      </c>
      <c r="B58" s="3">
        <v>40546</v>
      </c>
      <c r="C58">
        <v>1</v>
      </c>
      <c r="D58">
        <v>0</v>
      </c>
      <c r="E58">
        <v>1</v>
      </c>
      <c r="F58">
        <v>11</v>
      </c>
      <c r="G58" t="b">
        <v>0</v>
      </c>
      <c r="H58">
        <v>1</v>
      </c>
      <c r="I58">
        <v>1</v>
      </c>
      <c r="J58">
        <v>0.2</v>
      </c>
    </row>
    <row r="59" spans="1:10" x14ac:dyDescent="0.25">
      <c r="A59">
        <v>58</v>
      </c>
      <c r="B59" s="3">
        <v>40546</v>
      </c>
      <c r="C59">
        <v>1</v>
      </c>
      <c r="D59">
        <v>0</v>
      </c>
      <c r="E59">
        <v>1</v>
      </c>
      <c r="F59">
        <v>12</v>
      </c>
      <c r="G59" t="b">
        <v>0</v>
      </c>
      <c r="H59">
        <v>1</v>
      </c>
      <c r="I59">
        <v>1</v>
      </c>
      <c r="J59">
        <v>0.22</v>
      </c>
    </row>
    <row r="60" spans="1:10" x14ac:dyDescent="0.25">
      <c r="A60">
        <v>59</v>
      </c>
      <c r="B60" s="3">
        <v>40546</v>
      </c>
      <c r="C60">
        <v>1</v>
      </c>
      <c r="D60">
        <v>0</v>
      </c>
      <c r="E60">
        <v>1</v>
      </c>
      <c r="F60">
        <v>13</v>
      </c>
      <c r="G60" t="b">
        <v>0</v>
      </c>
      <c r="H60">
        <v>1</v>
      </c>
      <c r="I60">
        <v>1</v>
      </c>
      <c r="J60">
        <v>0.24</v>
      </c>
    </row>
    <row r="61" spans="1:10" x14ac:dyDescent="0.25">
      <c r="A61">
        <v>60</v>
      </c>
      <c r="B61" s="3">
        <v>40546</v>
      </c>
      <c r="C61">
        <v>1</v>
      </c>
      <c r="D61">
        <v>0</v>
      </c>
      <c r="E61">
        <v>1</v>
      </c>
      <c r="F61">
        <v>14</v>
      </c>
      <c r="G61" t="b">
        <v>0</v>
      </c>
      <c r="H61">
        <v>1</v>
      </c>
      <c r="I61">
        <v>1</v>
      </c>
      <c r="J61">
        <v>0.26</v>
      </c>
    </row>
    <row r="62" spans="1:10" x14ac:dyDescent="0.25">
      <c r="A62">
        <v>61</v>
      </c>
      <c r="B62" s="3">
        <v>40546</v>
      </c>
      <c r="C62">
        <v>1</v>
      </c>
      <c r="D62">
        <v>0</v>
      </c>
      <c r="E62">
        <v>1</v>
      </c>
      <c r="F62">
        <v>15</v>
      </c>
      <c r="G62" t="b">
        <v>0</v>
      </c>
      <c r="H62">
        <v>1</v>
      </c>
      <c r="I62">
        <v>1</v>
      </c>
      <c r="J62">
        <v>0.26</v>
      </c>
    </row>
    <row r="63" spans="1:10" x14ac:dyDescent="0.25">
      <c r="A63">
        <v>62</v>
      </c>
      <c r="B63" s="3">
        <v>40546</v>
      </c>
      <c r="C63">
        <v>1</v>
      </c>
      <c r="D63">
        <v>0</v>
      </c>
      <c r="E63">
        <v>1</v>
      </c>
      <c r="F63">
        <v>16</v>
      </c>
      <c r="G63" t="b">
        <v>0</v>
      </c>
      <c r="H63">
        <v>1</v>
      </c>
      <c r="I63">
        <v>1</v>
      </c>
      <c r="J63">
        <v>0.26</v>
      </c>
    </row>
    <row r="64" spans="1:10" x14ac:dyDescent="0.25">
      <c r="A64">
        <v>63</v>
      </c>
      <c r="B64" s="3">
        <v>40546</v>
      </c>
      <c r="C64">
        <v>1</v>
      </c>
      <c r="D64">
        <v>0</v>
      </c>
      <c r="E64">
        <v>1</v>
      </c>
      <c r="F64">
        <v>17</v>
      </c>
      <c r="G64" t="b">
        <v>0</v>
      </c>
      <c r="H64">
        <v>1</v>
      </c>
      <c r="I64">
        <v>1</v>
      </c>
      <c r="J64">
        <v>0.24</v>
      </c>
    </row>
    <row r="65" spans="1:10" x14ac:dyDescent="0.25">
      <c r="A65">
        <v>64</v>
      </c>
      <c r="B65" s="3">
        <v>40546</v>
      </c>
      <c r="C65">
        <v>1</v>
      </c>
      <c r="D65">
        <v>0</v>
      </c>
      <c r="E65">
        <v>1</v>
      </c>
      <c r="F65">
        <v>18</v>
      </c>
      <c r="G65" t="b">
        <v>0</v>
      </c>
      <c r="H65">
        <v>1</v>
      </c>
      <c r="I65">
        <v>1</v>
      </c>
      <c r="J65">
        <v>0.24</v>
      </c>
    </row>
    <row r="66" spans="1:10" x14ac:dyDescent="0.25">
      <c r="A66">
        <v>65</v>
      </c>
      <c r="B66" s="3">
        <v>40546</v>
      </c>
      <c r="C66">
        <v>1</v>
      </c>
      <c r="D66">
        <v>0</v>
      </c>
      <c r="E66">
        <v>1</v>
      </c>
      <c r="F66">
        <v>19</v>
      </c>
      <c r="G66" t="b">
        <v>0</v>
      </c>
      <c r="H66">
        <v>1</v>
      </c>
      <c r="I66">
        <v>1</v>
      </c>
      <c r="J66">
        <v>0.2</v>
      </c>
    </row>
    <row r="67" spans="1:10" x14ac:dyDescent="0.25">
      <c r="A67">
        <v>66</v>
      </c>
      <c r="B67" s="3">
        <v>40546</v>
      </c>
      <c r="C67">
        <v>1</v>
      </c>
      <c r="D67">
        <v>0</v>
      </c>
      <c r="E67">
        <v>1</v>
      </c>
      <c r="F67">
        <v>20</v>
      </c>
      <c r="G67" t="b">
        <v>0</v>
      </c>
      <c r="H67">
        <v>1</v>
      </c>
      <c r="I67">
        <v>1</v>
      </c>
      <c r="J67">
        <v>0.2</v>
      </c>
    </row>
    <row r="68" spans="1:10" x14ac:dyDescent="0.25">
      <c r="A68">
        <v>67</v>
      </c>
      <c r="B68" s="3">
        <v>40546</v>
      </c>
      <c r="C68">
        <v>1</v>
      </c>
      <c r="D68">
        <v>0</v>
      </c>
      <c r="E68">
        <v>1</v>
      </c>
      <c r="F68">
        <v>21</v>
      </c>
      <c r="G68" t="b">
        <v>0</v>
      </c>
      <c r="H68">
        <v>1</v>
      </c>
      <c r="I68">
        <v>1</v>
      </c>
      <c r="J68">
        <v>0.18</v>
      </c>
    </row>
    <row r="69" spans="1:10" x14ac:dyDescent="0.25">
      <c r="A69">
        <v>68</v>
      </c>
      <c r="B69" s="3">
        <v>40546</v>
      </c>
      <c r="C69">
        <v>1</v>
      </c>
      <c r="D69">
        <v>0</v>
      </c>
      <c r="E69">
        <v>1</v>
      </c>
      <c r="F69">
        <v>22</v>
      </c>
      <c r="G69" t="b">
        <v>0</v>
      </c>
      <c r="H69">
        <v>1</v>
      </c>
      <c r="I69">
        <v>1</v>
      </c>
      <c r="J69">
        <v>0.14000000000000001</v>
      </c>
    </row>
    <row r="70" spans="1:10" x14ac:dyDescent="0.25">
      <c r="A70">
        <v>69</v>
      </c>
      <c r="B70" s="3">
        <v>40546</v>
      </c>
      <c r="C70">
        <v>1</v>
      </c>
      <c r="D70">
        <v>0</v>
      </c>
      <c r="E70">
        <v>1</v>
      </c>
      <c r="F70">
        <v>23</v>
      </c>
      <c r="G70" t="b">
        <v>0</v>
      </c>
      <c r="H70">
        <v>1</v>
      </c>
      <c r="I70">
        <v>1</v>
      </c>
      <c r="J70">
        <v>0.18</v>
      </c>
    </row>
    <row r="71" spans="1:10" x14ac:dyDescent="0.25">
      <c r="A71">
        <v>70</v>
      </c>
      <c r="B71" s="3">
        <v>40547</v>
      </c>
      <c r="C71">
        <v>1</v>
      </c>
      <c r="D71">
        <v>0</v>
      </c>
      <c r="E71">
        <v>1</v>
      </c>
      <c r="F71">
        <v>0</v>
      </c>
      <c r="G71" t="b">
        <v>0</v>
      </c>
      <c r="H71">
        <v>2</v>
      </c>
      <c r="I71">
        <v>1</v>
      </c>
      <c r="J71">
        <v>0.16</v>
      </c>
    </row>
    <row r="72" spans="1:10" x14ac:dyDescent="0.25">
      <c r="A72">
        <v>71</v>
      </c>
      <c r="B72" s="3">
        <v>40547</v>
      </c>
      <c r="C72">
        <v>1</v>
      </c>
      <c r="D72">
        <v>0</v>
      </c>
      <c r="E72">
        <v>1</v>
      </c>
      <c r="F72">
        <v>1</v>
      </c>
      <c r="G72" t="b">
        <v>0</v>
      </c>
      <c r="H72">
        <v>2</v>
      </c>
      <c r="I72">
        <v>1</v>
      </c>
      <c r="J72">
        <v>0.16</v>
      </c>
    </row>
    <row r="73" spans="1:10" x14ac:dyDescent="0.25">
      <c r="A73">
        <v>72</v>
      </c>
      <c r="B73" s="3">
        <v>40547</v>
      </c>
      <c r="C73">
        <v>1</v>
      </c>
      <c r="D73">
        <v>0</v>
      </c>
      <c r="E73">
        <v>1</v>
      </c>
      <c r="F73">
        <v>2</v>
      </c>
      <c r="G73" t="b">
        <v>0</v>
      </c>
      <c r="H73">
        <v>2</v>
      </c>
      <c r="I73">
        <v>1</v>
      </c>
      <c r="J73">
        <v>0.14000000000000001</v>
      </c>
    </row>
    <row r="74" spans="1:10" x14ac:dyDescent="0.25">
      <c r="A74">
        <v>73</v>
      </c>
      <c r="B74" s="3">
        <v>40547</v>
      </c>
      <c r="C74">
        <v>1</v>
      </c>
      <c r="D74">
        <v>0</v>
      </c>
      <c r="E74">
        <v>1</v>
      </c>
      <c r="F74">
        <v>4</v>
      </c>
      <c r="G74" t="b">
        <v>0</v>
      </c>
      <c r="H74">
        <v>2</v>
      </c>
      <c r="I74">
        <v>1</v>
      </c>
      <c r="J74">
        <v>0.14000000000000001</v>
      </c>
    </row>
    <row r="75" spans="1:10" x14ac:dyDescent="0.25">
      <c r="A75">
        <v>74</v>
      </c>
      <c r="B75" s="3">
        <v>40547</v>
      </c>
      <c r="C75">
        <v>1</v>
      </c>
      <c r="D75">
        <v>0</v>
      </c>
      <c r="E75">
        <v>1</v>
      </c>
      <c r="F75">
        <v>5</v>
      </c>
      <c r="G75" t="b">
        <v>0</v>
      </c>
      <c r="H75">
        <v>2</v>
      </c>
      <c r="I75">
        <v>1</v>
      </c>
      <c r="J75">
        <v>0.12</v>
      </c>
    </row>
    <row r="76" spans="1:10" x14ac:dyDescent="0.25">
      <c r="A76">
        <v>75</v>
      </c>
      <c r="B76" s="3">
        <v>40547</v>
      </c>
      <c r="C76">
        <v>1</v>
      </c>
      <c r="D76">
        <v>0</v>
      </c>
      <c r="E76">
        <v>1</v>
      </c>
      <c r="F76">
        <v>6</v>
      </c>
      <c r="G76" t="b">
        <v>0</v>
      </c>
      <c r="H76">
        <v>2</v>
      </c>
      <c r="I76">
        <v>1</v>
      </c>
      <c r="J76">
        <v>0.12</v>
      </c>
    </row>
    <row r="77" spans="1:10" x14ac:dyDescent="0.25">
      <c r="A77">
        <v>76</v>
      </c>
      <c r="B77" s="3">
        <v>40547</v>
      </c>
      <c r="C77">
        <v>1</v>
      </c>
      <c r="D77">
        <v>0</v>
      </c>
      <c r="E77">
        <v>1</v>
      </c>
      <c r="F77">
        <v>7</v>
      </c>
      <c r="G77" t="b">
        <v>0</v>
      </c>
      <c r="H77">
        <v>2</v>
      </c>
      <c r="I77">
        <v>1</v>
      </c>
      <c r="J77">
        <v>0.12</v>
      </c>
    </row>
    <row r="78" spans="1:10" x14ac:dyDescent="0.25">
      <c r="A78">
        <v>77</v>
      </c>
      <c r="B78" s="3">
        <v>40547</v>
      </c>
      <c r="C78">
        <v>1</v>
      </c>
      <c r="D78">
        <v>0</v>
      </c>
      <c r="E78">
        <v>1</v>
      </c>
      <c r="F78">
        <v>8</v>
      </c>
      <c r="G78" t="b">
        <v>0</v>
      </c>
      <c r="H78">
        <v>2</v>
      </c>
      <c r="I78">
        <v>1</v>
      </c>
      <c r="J78">
        <v>0.14000000000000001</v>
      </c>
    </row>
    <row r="79" spans="1:10" x14ac:dyDescent="0.25">
      <c r="A79">
        <v>78</v>
      </c>
      <c r="B79" s="3">
        <v>40547</v>
      </c>
      <c r="C79">
        <v>1</v>
      </c>
      <c r="D79">
        <v>0</v>
      </c>
      <c r="E79">
        <v>1</v>
      </c>
      <c r="F79">
        <v>9</v>
      </c>
      <c r="G79" t="b">
        <v>0</v>
      </c>
      <c r="H79">
        <v>2</v>
      </c>
      <c r="I79">
        <v>1</v>
      </c>
      <c r="J79">
        <v>0.16</v>
      </c>
    </row>
    <row r="80" spans="1:10" x14ac:dyDescent="0.25">
      <c r="A80">
        <v>79</v>
      </c>
      <c r="B80" s="3">
        <v>40547</v>
      </c>
      <c r="C80">
        <v>1</v>
      </c>
      <c r="D80">
        <v>0</v>
      </c>
      <c r="E80">
        <v>1</v>
      </c>
      <c r="F80">
        <v>10</v>
      </c>
      <c r="G80" t="b">
        <v>0</v>
      </c>
      <c r="H80">
        <v>2</v>
      </c>
      <c r="I80">
        <v>2</v>
      </c>
      <c r="J80">
        <v>0.16</v>
      </c>
    </row>
    <row r="81" spans="1:10" x14ac:dyDescent="0.25">
      <c r="A81">
        <v>80</v>
      </c>
      <c r="B81" s="3">
        <v>40547</v>
      </c>
      <c r="C81">
        <v>1</v>
      </c>
      <c r="D81">
        <v>0</v>
      </c>
      <c r="E81">
        <v>1</v>
      </c>
      <c r="F81">
        <v>11</v>
      </c>
      <c r="G81" t="b">
        <v>0</v>
      </c>
      <c r="H81">
        <v>2</v>
      </c>
      <c r="I81">
        <v>1</v>
      </c>
      <c r="J81">
        <v>0.22</v>
      </c>
    </row>
    <row r="82" spans="1:10" x14ac:dyDescent="0.25">
      <c r="A82">
        <v>81</v>
      </c>
      <c r="B82" s="3">
        <v>40547</v>
      </c>
      <c r="C82">
        <v>1</v>
      </c>
      <c r="D82">
        <v>0</v>
      </c>
      <c r="E82">
        <v>1</v>
      </c>
      <c r="F82">
        <v>12</v>
      </c>
      <c r="G82" t="b">
        <v>0</v>
      </c>
      <c r="H82">
        <v>2</v>
      </c>
      <c r="I82">
        <v>1</v>
      </c>
      <c r="J82">
        <v>0.22</v>
      </c>
    </row>
    <row r="83" spans="1:10" x14ac:dyDescent="0.25">
      <c r="A83">
        <v>82</v>
      </c>
      <c r="B83" s="3">
        <v>40547</v>
      </c>
      <c r="C83">
        <v>1</v>
      </c>
      <c r="D83">
        <v>0</v>
      </c>
      <c r="E83">
        <v>1</v>
      </c>
      <c r="F83">
        <v>13</v>
      </c>
      <c r="G83" t="b">
        <v>0</v>
      </c>
      <c r="H83">
        <v>2</v>
      </c>
      <c r="I83">
        <v>1</v>
      </c>
      <c r="J83">
        <v>0.24</v>
      </c>
    </row>
    <row r="84" spans="1:10" x14ac:dyDescent="0.25">
      <c r="A84">
        <v>83</v>
      </c>
      <c r="B84" s="3">
        <v>40547</v>
      </c>
      <c r="C84">
        <v>1</v>
      </c>
      <c r="D84">
        <v>0</v>
      </c>
      <c r="E84">
        <v>1</v>
      </c>
      <c r="F84">
        <v>14</v>
      </c>
      <c r="G84" t="b">
        <v>0</v>
      </c>
      <c r="H84">
        <v>2</v>
      </c>
      <c r="I84">
        <v>1</v>
      </c>
      <c r="J84">
        <v>0.26</v>
      </c>
    </row>
    <row r="85" spans="1:10" x14ac:dyDescent="0.25">
      <c r="A85">
        <v>84</v>
      </c>
      <c r="B85" s="3">
        <v>40547</v>
      </c>
      <c r="C85">
        <v>1</v>
      </c>
      <c r="D85">
        <v>0</v>
      </c>
      <c r="E85">
        <v>1</v>
      </c>
      <c r="F85">
        <v>15</v>
      </c>
      <c r="G85" t="b">
        <v>0</v>
      </c>
      <c r="H85">
        <v>2</v>
      </c>
      <c r="I85">
        <v>1</v>
      </c>
      <c r="J85">
        <v>0.28000000000000003</v>
      </c>
    </row>
    <row r="86" spans="1:10" x14ac:dyDescent="0.25">
      <c r="A86">
        <v>85</v>
      </c>
      <c r="B86" s="3">
        <v>40547</v>
      </c>
      <c r="C86">
        <v>1</v>
      </c>
      <c r="D86">
        <v>0</v>
      </c>
      <c r="E86">
        <v>1</v>
      </c>
      <c r="F86">
        <v>16</v>
      </c>
      <c r="G86" t="b">
        <v>0</v>
      </c>
      <c r="H86">
        <v>2</v>
      </c>
      <c r="I86">
        <v>1</v>
      </c>
      <c r="J86">
        <v>0.3</v>
      </c>
    </row>
    <row r="87" spans="1:10" x14ac:dyDescent="0.25">
      <c r="A87">
        <v>86</v>
      </c>
      <c r="B87" s="3">
        <v>40547</v>
      </c>
      <c r="C87">
        <v>1</v>
      </c>
      <c r="D87">
        <v>0</v>
      </c>
      <c r="E87">
        <v>1</v>
      </c>
      <c r="F87">
        <v>17</v>
      </c>
      <c r="G87" t="b">
        <v>0</v>
      </c>
      <c r="H87">
        <v>2</v>
      </c>
      <c r="I87">
        <v>1</v>
      </c>
      <c r="J87">
        <v>0.28000000000000003</v>
      </c>
    </row>
    <row r="88" spans="1:10" x14ac:dyDescent="0.25">
      <c r="A88">
        <v>87</v>
      </c>
      <c r="B88" s="3">
        <v>40547</v>
      </c>
      <c r="C88">
        <v>1</v>
      </c>
      <c r="D88">
        <v>0</v>
      </c>
      <c r="E88">
        <v>1</v>
      </c>
      <c r="F88">
        <v>18</v>
      </c>
      <c r="G88" t="b">
        <v>0</v>
      </c>
      <c r="H88">
        <v>2</v>
      </c>
      <c r="I88">
        <v>1</v>
      </c>
      <c r="J88">
        <v>0.26</v>
      </c>
    </row>
    <row r="89" spans="1:10" x14ac:dyDescent="0.25">
      <c r="A89">
        <v>88</v>
      </c>
      <c r="B89" s="3">
        <v>40547</v>
      </c>
      <c r="C89">
        <v>1</v>
      </c>
      <c r="D89">
        <v>0</v>
      </c>
      <c r="E89">
        <v>1</v>
      </c>
      <c r="F89">
        <v>19</v>
      </c>
      <c r="G89" t="b">
        <v>0</v>
      </c>
      <c r="H89">
        <v>2</v>
      </c>
      <c r="I89">
        <v>1</v>
      </c>
      <c r="J89">
        <v>0.24</v>
      </c>
    </row>
    <row r="90" spans="1:10" x14ac:dyDescent="0.25">
      <c r="A90">
        <v>89</v>
      </c>
      <c r="B90" s="3">
        <v>40547</v>
      </c>
      <c r="C90">
        <v>1</v>
      </c>
      <c r="D90">
        <v>0</v>
      </c>
      <c r="E90">
        <v>1</v>
      </c>
      <c r="F90">
        <v>20</v>
      </c>
      <c r="G90" t="b">
        <v>0</v>
      </c>
      <c r="H90">
        <v>2</v>
      </c>
      <c r="I90">
        <v>1</v>
      </c>
      <c r="J90">
        <v>0.24</v>
      </c>
    </row>
    <row r="91" spans="1:10" x14ac:dyDescent="0.25">
      <c r="A91">
        <v>90</v>
      </c>
      <c r="B91" s="3">
        <v>40547</v>
      </c>
      <c r="C91">
        <v>1</v>
      </c>
      <c r="D91">
        <v>0</v>
      </c>
      <c r="E91">
        <v>1</v>
      </c>
      <c r="F91">
        <v>21</v>
      </c>
      <c r="G91" t="b">
        <v>0</v>
      </c>
      <c r="H91">
        <v>2</v>
      </c>
      <c r="I91">
        <v>1</v>
      </c>
      <c r="J91">
        <v>0.22</v>
      </c>
    </row>
    <row r="92" spans="1:10" x14ac:dyDescent="0.25">
      <c r="A92">
        <v>91</v>
      </c>
      <c r="B92" s="3">
        <v>40547</v>
      </c>
      <c r="C92">
        <v>1</v>
      </c>
      <c r="D92">
        <v>0</v>
      </c>
      <c r="E92">
        <v>1</v>
      </c>
      <c r="F92">
        <v>22</v>
      </c>
      <c r="G92" t="b">
        <v>0</v>
      </c>
      <c r="H92">
        <v>2</v>
      </c>
      <c r="I92">
        <v>1</v>
      </c>
      <c r="J92">
        <v>0.22</v>
      </c>
    </row>
    <row r="93" spans="1:10" x14ac:dyDescent="0.25">
      <c r="A93">
        <v>92</v>
      </c>
      <c r="B93" s="3">
        <v>40547</v>
      </c>
      <c r="C93">
        <v>1</v>
      </c>
      <c r="D93">
        <v>0</v>
      </c>
      <c r="E93">
        <v>1</v>
      </c>
      <c r="F93">
        <v>23</v>
      </c>
      <c r="G93" t="b">
        <v>0</v>
      </c>
      <c r="H93">
        <v>2</v>
      </c>
      <c r="I93">
        <v>1</v>
      </c>
      <c r="J93">
        <v>0.2</v>
      </c>
    </row>
    <row r="94" spans="1:10" x14ac:dyDescent="0.25">
      <c r="A94">
        <v>93</v>
      </c>
      <c r="B94" s="3">
        <v>40548</v>
      </c>
      <c r="C94">
        <v>1</v>
      </c>
      <c r="D94">
        <v>0</v>
      </c>
      <c r="E94">
        <v>1</v>
      </c>
      <c r="F94">
        <v>0</v>
      </c>
      <c r="G94" t="b">
        <v>0</v>
      </c>
      <c r="H94">
        <v>3</v>
      </c>
      <c r="I94">
        <v>1</v>
      </c>
      <c r="J94">
        <v>0.2</v>
      </c>
    </row>
    <row r="95" spans="1:10" x14ac:dyDescent="0.25">
      <c r="A95">
        <v>94</v>
      </c>
      <c r="B95" s="3">
        <v>40548</v>
      </c>
      <c r="C95">
        <v>1</v>
      </c>
      <c r="D95">
        <v>0</v>
      </c>
      <c r="E95">
        <v>1</v>
      </c>
      <c r="F95">
        <v>1</v>
      </c>
      <c r="G95" t="b">
        <v>0</v>
      </c>
      <c r="H95">
        <v>3</v>
      </c>
      <c r="I95">
        <v>1</v>
      </c>
      <c r="J95">
        <v>0.16</v>
      </c>
    </row>
    <row r="96" spans="1:10" x14ac:dyDescent="0.25">
      <c r="A96">
        <v>95</v>
      </c>
      <c r="B96" s="3">
        <v>40548</v>
      </c>
      <c r="C96">
        <v>1</v>
      </c>
      <c r="D96">
        <v>0</v>
      </c>
      <c r="E96">
        <v>1</v>
      </c>
      <c r="F96">
        <v>2</v>
      </c>
      <c r="G96" t="b">
        <v>0</v>
      </c>
      <c r="H96">
        <v>3</v>
      </c>
      <c r="I96">
        <v>1</v>
      </c>
      <c r="J96">
        <v>0.16</v>
      </c>
    </row>
    <row r="97" spans="1:10" x14ac:dyDescent="0.25">
      <c r="A97">
        <v>96</v>
      </c>
      <c r="B97" s="3">
        <v>40548</v>
      </c>
      <c r="C97">
        <v>1</v>
      </c>
      <c r="D97">
        <v>0</v>
      </c>
      <c r="E97">
        <v>1</v>
      </c>
      <c r="F97">
        <v>4</v>
      </c>
      <c r="G97" t="b">
        <v>0</v>
      </c>
      <c r="H97">
        <v>3</v>
      </c>
      <c r="I97">
        <v>1</v>
      </c>
      <c r="J97">
        <v>0.24</v>
      </c>
    </row>
    <row r="98" spans="1:10" x14ac:dyDescent="0.25">
      <c r="A98">
        <v>97</v>
      </c>
      <c r="B98" s="3">
        <v>40548</v>
      </c>
      <c r="C98">
        <v>1</v>
      </c>
      <c r="D98">
        <v>0</v>
      </c>
      <c r="E98">
        <v>1</v>
      </c>
      <c r="F98">
        <v>5</v>
      </c>
      <c r="G98" t="b">
        <v>0</v>
      </c>
      <c r="H98">
        <v>3</v>
      </c>
      <c r="I98">
        <v>1</v>
      </c>
      <c r="J98">
        <v>0.22</v>
      </c>
    </row>
    <row r="99" spans="1:10" x14ac:dyDescent="0.25">
      <c r="A99">
        <v>98</v>
      </c>
      <c r="B99" s="3">
        <v>40548</v>
      </c>
      <c r="C99">
        <v>1</v>
      </c>
      <c r="D99">
        <v>0</v>
      </c>
      <c r="E99">
        <v>1</v>
      </c>
      <c r="F99">
        <v>6</v>
      </c>
      <c r="G99" t="b">
        <v>0</v>
      </c>
      <c r="H99">
        <v>3</v>
      </c>
      <c r="I99">
        <v>1</v>
      </c>
      <c r="J99">
        <v>0.2</v>
      </c>
    </row>
    <row r="100" spans="1:10" x14ac:dyDescent="0.25">
      <c r="A100">
        <v>99</v>
      </c>
      <c r="B100" s="3">
        <v>40548</v>
      </c>
      <c r="C100">
        <v>1</v>
      </c>
      <c r="D100">
        <v>0</v>
      </c>
      <c r="E100">
        <v>1</v>
      </c>
      <c r="F100">
        <v>7</v>
      </c>
      <c r="G100" t="b">
        <v>0</v>
      </c>
      <c r="H100">
        <v>3</v>
      </c>
      <c r="I100">
        <v>1</v>
      </c>
      <c r="J100">
        <v>0.18</v>
      </c>
    </row>
    <row r="101" spans="1:10" x14ac:dyDescent="0.25">
      <c r="A101">
        <v>100</v>
      </c>
      <c r="B101" s="3">
        <v>40548</v>
      </c>
      <c r="C101">
        <v>1</v>
      </c>
      <c r="D101">
        <v>0</v>
      </c>
      <c r="E101">
        <v>1</v>
      </c>
      <c r="F101">
        <v>8</v>
      </c>
      <c r="G101" t="b">
        <v>0</v>
      </c>
      <c r="H101">
        <v>3</v>
      </c>
      <c r="I101">
        <v>1</v>
      </c>
      <c r="J101">
        <v>0.2</v>
      </c>
    </row>
    <row r="102" spans="1:10" x14ac:dyDescent="0.25">
      <c r="A102">
        <v>101</v>
      </c>
      <c r="B102" s="3">
        <v>40548</v>
      </c>
      <c r="C102">
        <v>1</v>
      </c>
      <c r="D102">
        <v>0</v>
      </c>
      <c r="E102">
        <v>1</v>
      </c>
      <c r="F102">
        <v>9</v>
      </c>
      <c r="G102" t="b">
        <v>0</v>
      </c>
      <c r="H102">
        <v>3</v>
      </c>
      <c r="I102">
        <v>1</v>
      </c>
      <c r="J102">
        <v>0.22</v>
      </c>
    </row>
    <row r="103" spans="1:10" x14ac:dyDescent="0.25">
      <c r="A103">
        <v>102</v>
      </c>
      <c r="B103" s="3">
        <v>40548</v>
      </c>
      <c r="C103">
        <v>1</v>
      </c>
      <c r="D103">
        <v>0</v>
      </c>
      <c r="E103">
        <v>1</v>
      </c>
      <c r="F103">
        <v>10</v>
      </c>
      <c r="G103" t="b">
        <v>0</v>
      </c>
      <c r="H103">
        <v>3</v>
      </c>
      <c r="I103">
        <v>1</v>
      </c>
      <c r="J103">
        <v>0.22</v>
      </c>
    </row>
    <row r="104" spans="1:10" x14ac:dyDescent="0.25">
      <c r="A104">
        <v>103</v>
      </c>
      <c r="B104" s="3">
        <v>40548</v>
      </c>
      <c r="C104">
        <v>1</v>
      </c>
      <c r="D104">
        <v>0</v>
      </c>
      <c r="E104">
        <v>1</v>
      </c>
      <c r="F104">
        <v>11</v>
      </c>
      <c r="G104" t="b">
        <v>0</v>
      </c>
      <c r="H104">
        <v>3</v>
      </c>
      <c r="I104">
        <v>1</v>
      </c>
      <c r="J104">
        <v>0.26</v>
      </c>
    </row>
    <row r="105" spans="1:10" x14ac:dyDescent="0.25">
      <c r="A105">
        <v>104</v>
      </c>
      <c r="B105" s="3">
        <v>40548</v>
      </c>
      <c r="C105">
        <v>1</v>
      </c>
      <c r="D105">
        <v>0</v>
      </c>
      <c r="E105">
        <v>1</v>
      </c>
      <c r="F105">
        <v>12</v>
      </c>
      <c r="G105" t="b">
        <v>0</v>
      </c>
      <c r="H105">
        <v>3</v>
      </c>
      <c r="I105">
        <v>1</v>
      </c>
      <c r="J105">
        <v>0.26</v>
      </c>
    </row>
    <row r="106" spans="1:10" x14ac:dyDescent="0.25">
      <c r="A106">
        <v>105</v>
      </c>
      <c r="B106" s="3">
        <v>40548</v>
      </c>
      <c r="C106">
        <v>1</v>
      </c>
      <c r="D106">
        <v>0</v>
      </c>
      <c r="E106">
        <v>1</v>
      </c>
      <c r="F106">
        <v>13</v>
      </c>
      <c r="G106" t="b">
        <v>0</v>
      </c>
      <c r="H106">
        <v>3</v>
      </c>
      <c r="I106">
        <v>1</v>
      </c>
      <c r="J106">
        <v>0.28000000000000003</v>
      </c>
    </row>
    <row r="107" spans="1:10" x14ac:dyDescent="0.25">
      <c r="A107">
        <v>106</v>
      </c>
      <c r="B107" s="3">
        <v>40548</v>
      </c>
      <c r="C107">
        <v>1</v>
      </c>
      <c r="D107">
        <v>0</v>
      </c>
      <c r="E107">
        <v>1</v>
      </c>
      <c r="F107">
        <v>14</v>
      </c>
      <c r="G107" t="b">
        <v>0</v>
      </c>
      <c r="H107">
        <v>3</v>
      </c>
      <c r="I107">
        <v>1</v>
      </c>
      <c r="J107">
        <v>0.3</v>
      </c>
    </row>
    <row r="108" spans="1:10" x14ac:dyDescent="0.25">
      <c r="A108">
        <v>107</v>
      </c>
      <c r="B108" s="3">
        <v>40548</v>
      </c>
      <c r="C108">
        <v>1</v>
      </c>
      <c r="D108">
        <v>0</v>
      </c>
      <c r="E108">
        <v>1</v>
      </c>
      <c r="F108">
        <v>15</v>
      </c>
      <c r="G108" t="b">
        <v>0</v>
      </c>
      <c r="H108">
        <v>3</v>
      </c>
      <c r="I108">
        <v>1</v>
      </c>
      <c r="J108">
        <v>0.3</v>
      </c>
    </row>
    <row r="109" spans="1:10" x14ac:dyDescent="0.25">
      <c r="A109">
        <v>108</v>
      </c>
      <c r="B109" s="3">
        <v>40548</v>
      </c>
      <c r="C109">
        <v>1</v>
      </c>
      <c r="D109">
        <v>0</v>
      </c>
      <c r="E109">
        <v>1</v>
      </c>
      <c r="F109">
        <v>16</v>
      </c>
      <c r="G109" t="b">
        <v>0</v>
      </c>
      <c r="H109">
        <v>3</v>
      </c>
      <c r="I109">
        <v>1</v>
      </c>
      <c r="J109">
        <v>0.3</v>
      </c>
    </row>
    <row r="110" spans="1:10" x14ac:dyDescent="0.25">
      <c r="A110">
        <v>109</v>
      </c>
      <c r="B110" s="3">
        <v>40548</v>
      </c>
      <c r="C110">
        <v>1</v>
      </c>
      <c r="D110">
        <v>0</v>
      </c>
      <c r="E110">
        <v>1</v>
      </c>
      <c r="F110">
        <v>17</v>
      </c>
      <c r="G110" t="b">
        <v>0</v>
      </c>
      <c r="H110">
        <v>3</v>
      </c>
      <c r="I110">
        <v>1</v>
      </c>
      <c r="J110">
        <v>0.24</v>
      </c>
    </row>
    <row r="111" spans="1:10" x14ac:dyDescent="0.25">
      <c r="A111">
        <v>110</v>
      </c>
      <c r="B111" s="3">
        <v>40548</v>
      </c>
      <c r="C111">
        <v>1</v>
      </c>
      <c r="D111">
        <v>0</v>
      </c>
      <c r="E111">
        <v>1</v>
      </c>
      <c r="F111">
        <v>18</v>
      </c>
      <c r="G111" t="b">
        <v>0</v>
      </c>
      <c r="H111">
        <v>3</v>
      </c>
      <c r="I111">
        <v>1</v>
      </c>
      <c r="J111">
        <v>0.24</v>
      </c>
    </row>
    <row r="112" spans="1:10" x14ac:dyDescent="0.25">
      <c r="A112">
        <v>111</v>
      </c>
      <c r="B112" s="3">
        <v>40548</v>
      </c>
      <c r="C112">
        <v>1</v>
      </c>
      <c r="D112">
        <v>0</v>
      </c>
      <c r="E112">
        <v>1</v>
      </c>
      <c r="F112">
        <v>19</v>
      </c>
      <c r="G112" t="b">
        <v>0</v>
      </c>
      <c r="H112">
        <v>3</v>
      </c>
      <c r="I112">
        <v>1</v>
      </c>
      <c r="J112">
        <v>0.24</v>
      </c>
    </row>
    <row r="113" spans="1:10" x14ac:dyDescent="0.25">
      <c r="A113">
        <v>112</v>
      </c>
      <c r="B113" s="3">
        <v>40548</v>
      </c>
      <c r="C113">
        <v>1</v>
      </c>
      <c r="D113">
        <v>0</v>
      </c>
      <c r="E113">
        <v>1</v>
      </c>
      <c r="F113">
        <v>20</v>
      </c>
      <c r="G113" t="b">
        <v>0</v>
      </c>
      <c r="H113">
        <v>3</v>
      </c>
      <c r="I113">
        <v>1</v>
      </c>
      <c r="J113">
        <v>0.22</v>
      </c>
    </row>
    <row r="114" spans="1:10" x14ac:dyDescent="0.25">
      <c r="A114">
        <v>113</v>
      </c>
      <c r="B114" s="3">
        <v>40548</v>
      </c>
      <c r="C114">
        <v>1</v>
      </c>
      <c r="D114">
        <v>0</v>
      </c>
      <c r="E114">
        <v>1</v>
      </c>
      <c r="F114">
        <v>21</v>
      </c>
      <c r="G114" t="b">
        <v>0</v>
      </c>
      <c r="H114">
        <v>3</v>
      </c>
      <c r="I114">
        <v>1</v>
      </c>
      <c r="J114">
        <v>0.2</v>
      </c>
    </row>
    <row r="115" spans="1:10" x14ac:dyDescent="0.25">
      <c r="A115">
        <v>114</v>
      </c>
      <c r="B115" s="3">
        <v>40548</v>
      </c>
      <c r="C115">
        <v>1</v>
      </c>
      <c r="D115">
        <v>0</v>
      </c>
      <c r="E115">
        <v>1</v>
      </c>
      <c r="F115">
        <v>22</v>
      </c>
      <c r="G115" t="b">
        <v>0</v>
      </c>
      <c r="H115">
        <v>3</v>
      </c>
      <c r="I115">
        <v>1</v>
      </c>
      <c r="J115">
        <v>0.18</v>
      </c>
    </row>
    <row r="116" spans="1:10" x14ac:dyDescent="0.25">
      <c r="A116">
        <v>115</v>
      </c>
      <c r="B116" s="3">
        <v>40548</v>
      </c>
      <c r="C116">
        <v>1</v>
      </c>
      <c r="D116">
        <v>0</v>
      </c>
      <c r="E116">
        <v>1</v>
      </c>
      <c r="F116">
        <v>23</v>
      </c>
      <c r="G116" t="b">
        <v>0</v>
      </c>
      <c r="H116">
        <v>3</v>
      </c>
      <c r="I116">
        <v>1</v>
      </c>
      <c r="J116">
        <v>0.2</v>
      </c>
    </row>
    <row r="117" spans="1:10" x14ac:dyDescent="0.25">
      <c r="A117">
        <v>116</v>
      </c>
      <c r="B117" s="3">
        <v>40549</v>
      </c>
      <c r="C117">
        <v>1</v>
      </c>
      <c r="D117">
        <v>0</v>
      </c>
      <c r="E117">
        <v>1</v>
      </c>
      <c r="F117">
        <v>0</v>
      </c>
      <c r="G117" t="b">
        <v>0</v>
      </c>
      <c r="H117">
        <v>4</v>
      </c>
      <c r="I117">
        <v>1</v>
      </c>
      <c r="J117">
        <v>0.18</v>
      </c>
    </row>
    <row r="118" spans="1:10" x14ac:dyDescent="0.25">
      <c r="A118">
        <v>117</v>
      </c>
      <c r="B118" s="3">
        <v>40549</v>
      </c>
      <c r="C118">
        <v>1</v>
      </c>
      <c r="D118">
        <v>0</v>
      </c>
      <c r="E118">
        <v>1</v>
      </c>
      <c r="F118">
        <v>1</v>
      </c>
      <c r="G118" t="b">
        <v>0</v>
      </c>
      <c r="H118">
        <v>4</v>
      </c>
      <c r="I118">
        <v>1</v>
      </c>
      <c r="J118">
        <v>0.16</v>
      </c>
    </row>
    <row r="119" spans="1:10" x14ac:dyDescent="0.25">
      <c r="A119">
        <v>118</v>
      </c>
      <c r="B119" s="3">
        <v>40549</v>
      </c>
      <c r="C119">
        <v>1</v>
      </c>
      <c r="D119">
        <v>0</v>
      </c>
      <c r="E119">
        <v>1</v>
      </c>
      <c r="F119">
        <v>2</v>
      </c>
      <c r="G119" t="b">
        <v>0</v>
      </c>
      <c r="H119">
        <v>4</v>
      </c>
      <c r="I119">
        <v>1</v>
      </c>
      <c r="J119">
        <v>0.16</v>
      </c>
    </row>
    <row r="120" spans="1:10" x14ac:dyDescent="0.25">
      <c r="A120">
        <v>119</v>
      </c>
      <c r="B120" s="3">
        <v>40549</v>
      </c>
      <c r="C120">
        <v>1</v>
      </c>
      <c r="D120">
        <v>0</v>
      </c>
      <c r="E120">
        <v>1</v>
      </c>
      <c r="F120">
        <v>4</v>
      </c>
      <c r="G120" t="b">
        <v>0</v>
      </c>
      <c r="H120">
        <v>4</v>
      </c>
      <c r="I120">
        <v>2</v>
      </c>
      <c r="J120">
        <v>0.16</v>
      </c>
    </row>
    <row r="121" spans="1:10" x14ac:dyDescent="0.25">
      <c r="A121">
        <v>120</v>
      </c>
      <c r="B121" s="3">
        <v>40549</v>
      </c>
      <c r="C121">
        <v>1</v>
      </c>
      <c r="D121">
        <v>0</v>
      </c>
      <c r="E121">
        <v>1</v>
      </c>
      <c r="F121">
        <v>5</v>
      </c>
      <c r="G121" t="b">
        <v>0</v>
      </c>
      <c r="H121">
        <v>4</v>
      </c>
      <c r="I121">
        <v>2</v>
      </c>
      <c r="J121">
        <v>0.14000000000000001</v>
      </c>
    </row>
    <row r="122" spans="1:10" x14ac:dyDescent="0.25">
      <c r="A122">
        <v>121</v>
      </c>
      <c r="B122" s="3">
        <v>40549</v>
      </c>
      <c r="C122">
        <v>1</v>
      </c>
      <c r="D122">
        <v>0</v>
      </c>
      <c r="E122">
        <v>1</v>
      </c>
      <c r="F122">
        <v>6</v>
      </c>
      <c r="G122" t="b">
        <v>0</v>
      </c>
      <c r="H122">
        <v>4</v>
      </c>
      <c r="I122">
        <v>2</v>
      </c>
      <c r="J122">
        <v>0.14000000000000001</v>
      </c>
    </row>
    <row r="123" spans="1:10" x14ac:dyDescent="0.25">
      <c r="A123">
        <v>122</v>
      </c>
      <c r="B123" s="3">
        <v>40549</v>
      </c>
      <c r="C123">
        <v>1</v>
      </c>
      <c r="D123">
        <v>0</v>
      </c>
      <c r="E123">
        <v>1</v>
      </c>
      <c r="F123">
        <v>7</v>
      </c>
      <c r="G123" t="b">
        <v>0</v>
      </c>
      <c r="H123">
        <v>4</v>
      </c>
      <c r="I123">
        <v>2</v>
      </c>
      <c r="J123">
        <v>0.16</v>
      </c>
    </row>
    <row r="124" spans="1:10" x14ac:dyDescent="0.25">
      <c r="A124">
        <v>123</v>
      </c>
      <c r="B124" s="3">
        <v>40549</v>
      </c>
      <c r="C124">
        <v>1</v>
      </c>
      <c r="D124">
        <v>0</v>
      </c>
      <c r="E124">
        <v>1</v>
      </c>
      <c r="F124">
        <v>8</v>
      </c>
      <c r="G124" t="b">
        <v>0</v>
      </c>
      <c r="H124">
        <v>4</v>
      </c>
      <c r="I124">
        <v>1</v>
      </c>
      <c r="J124">
        <v>0.16</v>
      </c>
    </row>
    <row r="125" spans="1:10" x14ac:dyDescent="0.25">
      <c r="A125">
        <v>124</v>
      </c>
      <c r="B125" s="3">
        <v>40549</v>
      </c>
      <c r="C125">
        <v>1</v>
      </c>
      <c r="D125">
        <v>0</v>
      </c>
      <c r="E125">
        <v>1</v>
      </c>
      <c r="F125">
        <v>9</v>
      </c>
      <c r="G125" t="b">
        <v>0</v>
      </c>
      <c r="H125">
        <v>4</v>
      </c>
      <c r="I125">
        <v>2</v>
      </c>
      <c r="J125">
        <v>0.18</v>
      </c>
    </row>
    <row r="126" spans="1:10" x14ac:dyDescent="0.25">
      <c r="A126">
        <v>125</v>
      </c>
      <c r="B126" s="3">
        <v>40549</v>
      </c>
      <c r="C126">
        <v>1</v>
      </c>
      <c r="D126">
        <v>0</v>
      </c>
      <c r="E126">
        <v>1</v>
      </c>
      <c r="F126">
        <v>10</v>
      </c>
      <c r="G126" t="b">
        <v>0</v>
      </c>
      <c r="H126">
        <v>4</v>
      </c>
      <c r="I126">
        <v>1</v>
      </c>
      <c r="J126">
        <v>0.2</v>
      </c>
    </row>
    <row r="127" spans="1:10" x14ac:dyDescent="0.25">
      <c r="A127">
        <v>126</v>
      </c>
      <c r="B127" s="3">
        <v>40549</v>
      </c>
      <c r="C127">
        <v>1</v>
      </c>
      <c r="D127">
        <v>0</v>
      </c>
      <c r="E127">
        <v>1</v>
      </c>
      <c r="F127">
        <v>11</v>
      </c>
      <c r="G127" t="b">
        <v>0</v>
      </c>
      <c r="H127">
        <v>4</v>
      </c>
      <c r="I127">
        <v>1</v>
      </c>
      <c r="J127">
        <v>0.22</v>
      </c>
    </row>
    <row r="128" spans="1:10" x14ac:dyDescent="0.25">
      <c r="A128">
        <v>127</v>
      </c>
      <c r="B128" s="3">
        <v>40549</v>
      </c>
      <c r="C128">
        <v>1</v>
      </c>
      <c r="D128">
        <v>0</v>
      </c>
      <c r="E128">
        <v>1</v>
      </c>
      <c r="F128">
        <v>12</v>
      </c>
      <c r="G128" t="b">
        <v>0</v>
      </c>
      <c r="H128">
        <v>4</v>
      </c>
      <c r="I128">
        <v>1</v>
      </c>
      <c r="J128">
        <v>0.26</v>
      </c>
    </row>
    <row r="129" spans="1:10" x14ac:dyDescent="0.25">
      <c r="A129">
        <v>128</v>
      </c>
      <c r="B129" s="3">
        <v>40549</v>
      </c>
      <c r="C129">
        <v>1</v>
      </c>
      <c r="D129">
        <v>0</v>
      </c>
      <c r="E129">
        <v>1</v>
      </c>
      <c r="F129">
        <v>13</v>
      </c>
      <c r="G129" t="b">
        <v>0</v>
      </c>
      <c r="H129">
        <v>4</v>
      </c>
      <c r="I129">
        <v>1</v>
      </c>
      <c r="J129">
        <v>0.26</v>
      </c>
    </row>
    <row r="130" spans="1:10" x14ac:dyDescent="0.25">
      <c r="A130">
        <v>129</v>
      </c>
      <c r="B130" s="3">
        <v>40549</v>
      </c>
      <c r="C130">
        <v>1</v>
      </c>
      <c r="D130">
        <v>0</v>
      </c>
      <c r="E130">
        <v>1</v>
      </c>
      <c r="F130">
        <v>14</v>
      </c>
      <c r="G130" t="b">
        <v>0</v>
      </c>
      <c r="H130">
        <v>4</v>
      </c>
      <c r="I130">
        <v>1</v>
      </c>
      <c r="J130">
        <v>0.28000000000000003</v>
      </c>
    </row>
    <row r="131" spans="1:10" x14ac:dyDescent="0.25">
      <c r="A131">
        <v>130</v>
      </c>
      <c r="B131" s="3">
        <v>40549</v>
      </c>
      <c r="C131">
        <v>1</v>
      </c>
      <c r="D131">
        <v>0</v>
      </c>
      <c r="E131">
        <v>1</v>
      </c>
      <c r="F131">
        <v>15</v>
      </c>
      <c r="G131" t="b">
        <v>0</v>
      </c>
      <c r="H131">
        <v>4</v>
      </c>
      <c r="I131">
        <v>1</v>
      </c>
      <c r="J131">
        <v>0.28000000000000003</v>
      </c>
    </row>
    <row r="132" spans="1:10" x14ac:dyDescent="0.25">
      <c r="A132">
        <v>131</v>
      </c>
      <c r="B132" s="3">
        <v>40549</v>
      </c>
      <c r="C132">
        <v>1</v>
      </c>
      <c r="D132">
        <v>0</v>
      </c>
      <c r="E132">
        <v>1</v>
      </c>
      <c r="F132">
        <v>16</v>
      </c>
      <c r="G132" t="b">
        <v>0</v>
      </c>
      <c r="H132">
        <v>4</v>
      </c>
      <c r="I132">
        <v>1</v>
      </c>
      <c r="J132">
        <v>0.26</v>
      </c>
    </row>
    <row r="133" spans="1:10" x14ac:dyDescent="0.25">
      <c r="A133">
        <v>132</v>
      </c>
      <c r="B133" s="3">
        <v>40549</v>
      </c>
      <c r="C133">
        <v>1</v>
      </c>
      <c r="D133">
        <v>0</v>
      </c>
      <c r="E133">
        <v>1</v>
      </c>
      <c r="F133">
        <v>17</v>
      </c>
      <c r="G133" t="b">
        <v>0</v>
      </c>
      <c r="H133">
        <v>4</v>
      </c>
      <c r="I133">
        <v>1</v>
      </c>
      <c r="J133">
        <v>0.22</v>
      </c>
    </row>
    <row r="134" spans="1:10" x14ac:dyDescent="0.25">
      <c r="A134">
        <v>133</v>
      </c>
      <c r="B134" s="3">
        <v>40549</v>
      </c>
      <c r="C134">
        <v>1</v>
      </c>
      <c r="D134">
        <v>0</v>
      </c>
      <c r="E134">
        <v>1</v>
      </c>
      <c r="F134">
        <v>18</v>
      </c>
      <c r="G134" t="b">
        <v>0</v>
      </c>
      <c r="H134">
        <v>4</v>
      </c>
      <c r="I134">
        <v>1</v>
      </c>
      <c r="J134">
        <v>0.22</v>
      </c>
    </row>
    <row r="135" spans="1:10" x14ac:dyDescent="0.25">
      <c r="A135">
        <v>134</v>
      </c>
      <c r="B135" s="3">
        <v>40549</v>
      </c>
      <c r="C135">
        <v>1</v>
      </c>
      <c r="D135">
        <v>0</v>
      </c>
      <c r="E135">
        <v>1</v>
      </c>
      <c r="F135">
        <v>19</v>
      </c>
      <c r="G135" t="b">
        <v>0</v>
      </c>
      <c r="H135">
        <v>4</v>
      </c>
      <c r="I135">
        <v>1</v>
      </c>
      <c r="J135">
        <v>0.22</v>
      </c>
    </row>
    <row r="136" spans="1:10" x14ac:dyDescent="0.25">
      <c r="A136">
        <v>135</v>
      </c>
      <c r="B136" s="3">
        <v>40549</v>
      </c>
      <c r="C136">
        <v>1</v>
      </c>
      <c r="D136">
        <v>0</v>
      </c>
      <c r="E136">
        <v>1</v>
      </c>
      <c r="F136">
        <v>20</v>
      </c>
      <c r="G136" t="b">
        <v>0</v>
      </c>
      <c r="H136">
        <v>4</v>
      </c>
      <c r="I136">
        <v>1</v>
      </c>
      <c r="J136">
        <v>0.2</v>
      </c>
    </row>
    <row r="137" spans="1:10" x14ac:dyDescent="0.25">
      <c r="A137">
        <v>136</v>
      </c>
      <c r="B137" s="3">
        <v>40549</v>
      </c>
      <c r="C137">
        <v>1</v>
      </c>
      <c r="D137">
        <v>0</v>
      </c>
      <c r="E137">
        <v>1</v>
      </c>
      <c r="F137">
        <v>21</v>
      </c>
      <c r="G137" t="b">
        <v>0</v>
      </c>
      <c r="H137">
        <v>4</v>
      </c>
      <c r="I137">
        <v>2</v>
      </c>
      <c r="J137">
        <v>0.22</v>
      </c>
    </row>
    <row r="138" spans="1:10" x14ac:dyDescent="0.25">
      <c r="A138">
        <v>137</v>
      </c>
      <c r="B138" s="3">
        <v>40549</v>
      </c>
      <c r="C138">
        <v>1</v>
      </c>
      <c r="D138">
        <v>0</v>
      </c>
      <c r="E138">
        <v>1</v>
      </c>
      <c r="F138">
        <v>22</v>
      </c>
      <c r="G138" t="b">
        <v>0</v>
      </c>
      <c r="H138">
        <v>4</v>
      </c>
      <c r="I138">
        <v>2</v>
      </c>
      <c r="J138">
        <v>0.22</v>
      </c>
    </row>
    <row r="139" spans="1:10" x14ac:dyDescent="0.25">
      <c r="A139">
        <v>138</v>
      </c>
      <c r="B139" s="3">
        <v>40549</v>
      </c>
      <c r="C139">
        <v>1</v>
      </c>
      <c r="D139">
        <v>0</v>
      </c>
      <c r="E139">
        <v>1</v>
      </c>
      <c r="F139">
        <v>23</v>
      </c>
      <c r="G139" t="b">
        <v>0</v>
      </c>
      <c r="H139">
        <v>4</v>
      </c>
      <c r="I139">
        <v>2</v>
      </c>
      <c r="J139">
        <v>0.2</v>
      </c>
    </row>
    <row r="140" spans="1:10" x14ac:dyDescent="0.25">
      <c r="A140">
        <v>139</v>
      </c>
      <c r="B140" s="3">
        <v>40550</v>
      </c>
      <c r="C140">
        <v>1</v>
      </c>
      <c r="D140">
        <v>0</v>
      </c>
      <c r="E140">
        <v>1</v>
      </c>
      <c r="F140">
        <v>0</v>
      </c>
      <c r="G140" t="b">
        <v>0</v>
      </c>
      <c r="H140">
        <v>5</v>
      </c>
      <c r="I140">
        <v>2</v>
      </c>
      <c r="J140">
        <v>0.2</v>
      </c>
    </row>
    <row r="141" spans="1:10" x14ac:dyDescent="0.25">
      <c r="A141">
        <v>140</v>
      </c>
      <c r="B141" s="3">
        <v>40550</v>
      </c>
      <c r="C141">
        <v>1</v>
      </c>
      <c r="D141">
        <v>0</v>
      </c>
      <c r="E141">
        <v>1</v>
      </c>
      <c r="F141">
        <v>1</v>
      </c>
      <c r="G141" t="b">
        <v>0</v>
      </c>
      <c r="H141">
        <v>5</v>
      </c>
      <c r="I141">
        <v>2</v>
      </c>
      <c r="J141">
        <v>0.2</v>
      </c>
    </row>
    <row r="142" spans="1:10" x14ac:dyDescent="0.25">
      <c r="A142">
        <v>141</v>
      </c>
      <c r="B142" s="3">
        <v>40550</v>
      </c>
      <c r="C142">
        <v>1</v>
      </c>
      <c r="D142">
        <v>0</v>
      </c>
      <c r="E142">
        <v>1</v>
      </c>
      <c r="F142">
        <v>2</v>
      </c>
      <c r="G142" t="b">
        <v>0</v>
      </c>
      <c r="H142">
        <v>5</v>
      </c>
      <c r="I142">
        <v>2</v>
      </c>
      <c r="J142">
        <v>0.2</v>
      </c>
    </row>
    <row r="143" spans="1:10" x14ac:dyDescent="0.25">
      <c r="A143">
        <v>142</v>
      </c>
      <c r="B143" s="3">
        <v>40550</v>
      </c>
      <c r="C143">
        <v>1</v>
      </c>
      <c r="D143">
        <v>0</v>
      </c>
      <c r="E143">
        <v>1</v>
      </c>
      <c r="F143">
        <v>4</v>
      </c>
      <c r="G143" t="b">
        <v>0</v>
      </c>
      <c r="H143">
        <v>5</v>
      </c>
      <c r="I143">
        <v>2</v>
      </c>
      <c r="J143">
        <v>0.2</v>
      </c>
    </row>
    <row r="144" spans="1:10" x14ac:dyDescent="0.25">
      <c r="A144">
        <v>143</v>
      </c>
      <c r="B144" s="3">
        <v>40550</v>
      </c>
      <c r="C144">
        <v>1</v>
      </c>
      <c r="D144">
        <v>0</v>
      </c>
      <c r="E144">
        <v>1</v>
      </c>
      <c r="F144">
        <v>5</v>
      </c>
      <c r="G144" t="b">
        <v>0</v>
      </c>
      <c r="H144">
        <v>5</v>
      </c>
      <c r="I144">
        <v>3</v>
      </c>
      <c r="J144">
        <v>0.22</v>
      </c>
    </row>
    <row r="145" spans="1:10" x14ac:dyDescent="0.25">
      <c r="A145">
        <v>144</v>
      </c>
      <c r="B145" s="3">
        <v>40550</v>
      </c>
      <c r="C145">
        <v>1</v>
      </c>
      <c r="D145">
        <v>0</v>
      </c>
      <c r="E145">
        <v>1</v>
      </c>
      <c r="F145">
        <v>6</v>
      </c>
      <c r="G145" t="b">
        <v>0</v>
      </c>
      <c r="H145">
        <v>5</v>
      </c>
      <c r="I145">
        <v>2</v>
      </c>
      <c r="J145">
        <v>0.2</v>
      </c>
    </row>
    <row r="146" spans="1:10" x14ac:dyDescent="0.25">
      <c r="A146">
        <v>145</v>
      </c>
      <c r="B146" s="3">
        <v>40550</v>
      </c>
      <c r="C146">
        <v>1</v>
      </c>
      <c r="D146">
        <v>0</v>
      </c>
      <c r="E146">
        <v>1</v>
      </c>
      <c r="F146">
        <v>7</v>
      </c>
      <c r="G146" t="b">
        <v>0</v>
      </c>
      <c r="H146">
        <v>5</v>
      </c>
      <c r="I146">
        <v>1</v>
      </c>
      <c r="J146">
        <v>0.2</v>
      </c>
    </row>
    <row r="147" spans="1:10" x14ac:dyDescent="0.25">
      <c r="A147">
        <v>146</v>
      </c>
      <c r="B147" s="3">
        <v>40550</v>
      </c>
      <c r="C147">
        <v>1</v>
      </c>
      <c r="D147">
        <v>0</v>
      </c>
      <c r="E147">
        <v>1</v>
      </c>
      <c r="F147">
        <v>8</v>
      </c>
      <c r="G147" t="b">
        <v>0</v>
      </c>
      <c r="H147">
        <v>5</v>
      </c>
      <c r="I147">
        <v>1</v>
      </c>
      <c r="J147">
        <v>0.2</v>
      </c>
    </row>
    <row r="148" spans="1:10" x14ac:dyDescent="0.25">
      <c r="A148">
        <v>147</v>
      </c>
      <c r="B148" s="3">
        <v>40550</v>
      </c>
      <c r="C148">
        <v>1</v>
      </c>
      <c r="D148">
        <v>0</v>
      </c>
      <c r="E148">
        <v>1</v>
      </c>
      <c r="F148">
        <v>9</v>
      </c>
      <c r="G148" t="b">
        <v>0</v>
      </c>
      <c r="H148">
        <v>5</v>
      </c>
      <c r="I148">
        <v>1</v>
      </c>
      <c r="J148">
        <v>0.2</v>
      </c>
    </row>
    <row r="149" spans="1:10" x14ac:dyDescent="0.25">
      <c r="A149">
        <v>148</v>
      </c>
      <c r="B149" s="3">
        <v>40550</v>
      </c>
      <c r="C149">
        <v>1</v>
      </c>
      <c r="D149">
        <v>0</v>
      </c>
      <c r="E149">
        <v>1</v>
      </c>
      <c r="F149">
        <v>10</v>
      </c>
      <c r="G149" t="b">
        <v>0</v>
      </c>
      <c r="H149">
        <v>5</v>
      </c>
      <c r="I149">
        <v>1</v>
      </c>
      <c r="J149">
        <v>0.22</v>
      </c>
    </row>
    <row r="150" spans="1:10" x14ac:dyDescent="0.25">
      <c r="A150">
        <v>149</v>
      </c>
      <c r="B150" s="3">
        <v>40550</v>
      </c>
      <c r="C150">
        <v>1</v>
      </c>
      <c r="D150">
        <v>0</v>
      </c>
      <c r="E150">
        <v>1</v>
      </c>
      <c r="F150">
        <v>11</v>
      </c>
      <c r="G150" t="b">
        <v>0</v>
      </c>
      <c r="H150">
        <v>5</v>
      </c>
      <c r="I150">
        <v>2</v>
      </c>
      <c r="J150">
        <v>0.2</v>
      </c>
    </row>
    <row r="151" spans="1:10" x14ac:dyDescent="0.25">
      <c r="A151">
        <v>150</v>
      </c>
      <c r="B151" s="3">
        <v>40550</v>
      </c>
      <c r="C151">
        <v>1</v>
      </c>
      <c r="D151">
        <v>0</v>
      </c>
      <c r="E151">
        <v>1</v>
      </c>
      <c r="F151">
        <v>12</v>
      </c>
      <c r="G151" t="b">
        <v>0</v>
      </c>
      <c r="H151">
        <v>5</v>
      </c>
      <c r="I151">
        <v>2</v>
      </c>
      <c r="J151">
        <v>0.2</v>
      </c>
    </row>
    <row r="152" spans="1:10" x14ac:dyDescent="0.25">
      <c r="A152">
        <v>151</v>
      </c>
      <c r="B152" s="3">
        <v>40550</v>
      </c>
      <c r="C152">
        <v>1</v>
      </c>
      <c r="D152">
        <v>0</v>
      </c>
      <c r="E152">
        <v>1</v>
      </c>
      <c r="F152">
        <v>13</v>
      </c>
      <c r="G152" t="b">
        <v>0</v>
      </c>
      <c r="H152">
        <v>5</v>
      </c>
      <c r="I152">
        <v>2</v>
      </c>
      <c r="J152">
        <v>0.2</v>
      </c>
    </row>
    <row r="153" spans="1:10" x14ac:dyDescent="0.25">
      <c r="A153">
        <v>152</v>
      </c>
      <c r="B153" s="3">
        <v>40550</v>
      </c>
      <c r="C153">
        <v>1</v>
      </c>
      <c r="D153">
        <v>0</v>
      </c>
      <c r="E153">
        <v>1</v>
      </c>
      <c r="F153">
        <v>14</v>
      </c>
      <c r="G153" t="b">
        <v>0</v>
      </c>
      <c r="H153">
        <v>5</v>
      </c>
      <c r="I153">
        <v>2</v>
      </c>
      <c r="J153">
        <v>0.2</v>
      </c>
    </row>
    <row r="154" spans="1:10" x14ac:dyDescent="0.25">
      <c r="A154">
        <v>153</v>
      </c>
      <c r="B154" s="3">
        <v>40550</v>
      </c>
      <c r="C154">
        <v>1</v>
      </c>
      <c r="D154">
        <v>0</v>
      </c>
      <c r="E154">
        <v>1</v>
      </c>
      <c r="F154">
        <v>15</v>
      </c>
      <c r="G154" t="b">
        <v>0</v>
      </c>
      <c r="H154">
        <v>5</v>
      </c>
      <c r="I154">
        <v>2</v>
      </c>
      <c r="J154">
        <v>0.2</v>
      </c>
    </row>
    <row r="155" spans="1:10" x14ac:dyDescent="0.25">
      <c r="A155">
        <v>154</v>
      </c>
      <c r="B155" s="3">
        <v>40550</v>
      </c>
      <c r="C155">
        <v>1</v>
      </c>
      <c r="D155">
        <v>0</v>
      </c>
      <c r="E155">
        <v>1</v>
      </c>
      <c r="F155">
        <v>16</v>
      </c>
      <c r="G155" t="b">
        <v>0</v>
      </c>
      <c r="H155">
        <v>5</v>
      </c>
      <c r="I155">
        <v>2</v>
      </c>
      <c r="J155">
        <v>0.2</v>
      </c>
    </row>
    <row r="156" spans="1:10" x14ac:dyDescent="0.25">
      <c r="A156">
        <v>155</v>
      </c>
      <c r="B156" s="3">
        <v>40550</v>
      </c>
      <c r="C156">
        <v>1</v>
      </c>
      <c r="D156">
        <v>0</v>
      </c>
      <c r="E156">
        <v>1</v>
      </c>
      <c r="F156">
        <v>17</v>
      </c>
      <c r="G156" t="b">
        <v>0</v>
      </c>
      <c r="H156">
        <v>5</v>
      </c>
      <c r="I156">
        <v>2</v>
      </c>
      <c r="J156">
        <v>0.2</v>
      </c>
    </row>
    <row r="157" spans="1:10" x14ac:dyDescent="0.25">
      <c r="A157">
        <v>156</v>
      </c>
      <c r="B157" s="3">
        <v>40550</v>
      </c>
      <c r="C157">
        <v>1</v>
      </c>
      <c r="D157">
        <v>0</v>
      </c>
      <c r="E157">
        <v>1</v>
      </c>
      <c r="F157">
        <v>18</v>
      </c>
      <c r="G157" t="b">
        <v>0</v>
      </c>
      <c r="H157">
        <v>5</v>
      </c>
      <c r="I157">
        <v>1</v>
      </c>
      <c r="J157">
        <v>0.2</v>
      </c>
    </row>
    <row r="158" spans="1:10" x14ac:dyDescent="0.25">
      <c r="A158">
        <v>157</v>
      </c>
      <c r="B158" s="3">
        <v>40550</v>
      </c>
      <c r="C158">
        <v>1</v>
      </c>
      <c r="D158">
        <v>0</v>
      </c>
      <c r="E158">
        <v>1</v>
      </c>
      <c r="F158">
        <v>19</v>
      </c>
      <c r="G158" t="b">
        <v>0</v>
      </c>
      <c r="H158">
        <v>5</v>
      </c>
      <c r="I158">
        <v>1</v>
      </c>
      <c r="J158">
        <v>0.16</v>
      </c>
    </row>
    <row r="159" spans="1:10" x14ac:dyDescent="0.25">
      <c r="A159">
        <v>158</v>
      </c>
      <c r="B159" s="3">
        <v>40550</v>
      </c>
      <c r="C159">
        <v>1</v>
      </c>
      <c r="D159">
        <v>0</v>
      </c>
      <c r="E159">
        <v>1</v>
      </c>
      <c r="F159">
        <v>20</v>
      </c>
      <c r="G159" t="b">
        <v>0</v>
      </c>
      <c r="H159">
        <v>5</v>
      </c>
      <c r="I159">
        <v>1</v>
      </c>
      <c r="J159">
        <v>0.18</v>
      </c>
    </row>
    <row r="160" spans="1:10" x14ac:dyDescent="0.25">
      <c r="A160">
        <v>159</v>
      </c>
      <c r="B160" s="3">
        <v>40550</v>
      </c>
      <c r="C160">
        <v>1</v>
      </c>
      <c r="D160">
        <v>0</v>
      </c>
      <c r="E160">
        <v>1</v>
      </c>
      <c r="F160">
        <v>21</v>
      </c>
      <c r="G160" t="b">
        <v>0</v>
      </c>
      <c r="H160">
        <v>5</v>
      </c>
      <c r="I160">
        <v>1</v>
      </c>
      <c r="J160">
        <v>0.18</v>
      </c>
    </row>
    <row r="161" spans="1:10" x14ac:dyDescent="0.25">
      <c r="A161">
        <v>160</v>
      </c>
      <c r="B161" s="3">
        <v>40550</v>
      </c>
      <c r="C161">
        <v>1</v>
      </c>
      <c r="D161">
        <v>0</v>
      </c>
      <c r="E161">
        <v>1</v>
      </c>
      <c r="F161">
        <v>22</v>
      </c>
      <c r="G161" t="b">
        <v>0</v>
      </c>
      <c r="H161">
        <v>5</v>
      </c>
      <c r="I161">
        <v>2</v>
      </c>
      <c r="J161">
        <v>0.18</v>
      </c>
    </row>
    <row r="162" spans="1:10" x14ac:dyDescent="0.25">
      <c r="A162">
        <v>161</v>
      </c>
      <c r="B162" s="3">
        <v>40550</v>
      </c>
      <c r="C162">
        <v>1</v>
      </c>
      <c r="D162">
        <v>0</v>
      </c>
      <c r="E162">
        <v>1</v>
      </c>
      <c r="F162">
        <v>23</v>
      </c>
      <c r="G162" t="b">
        <v>0</v>
      </c>
      <c r="H162">
        <v>5</v>
      </c>
      <c r="I162">
        <v>2</v>
      </c>
      <c r="J162">
        <v>0.18</v>
      </c>
    </row>
    <row r="163" spans="1:10" x14ac:dyDescent="0.25">
      <c r="A163">
        <v>162</v>
      </c>
      <c r="B163" s="3">
        <v>40551</v>
      </c>
      <c r="C163">
        <v>1</v>
      </c>
      <c r="D163">
        <v>0</v>
      </c>
      <c r="E163">
        <v>1</v>
      </c>
      <c r="F163">
        <v>0</v>
      </c>
      <c r="G163" t="b">
        <v>0</v>
      </c>
      <c r="H163">
        <v>6</v>
      </c>
      <c r="I163">
        <v>2</v>
      </c>
      <c r="J163">
        <v>0.18</v>
      </c>
    </row>
    <row r="164" spans="1:10" x14ac:dyDescent="0.25">
      <c r="A164">
        <v>163</v>
      </c>
      <c r="B164" s="3">
        <v>40551</v>
      </c>
      <c r="C164">
        <v>1</v>
      </c>
      <c r="D164">
        <v>0</v>
      </c>
      <c r="E164">
        <v>1</v>
      </c>
      <c r="F164">
        <v>1</v>
      </c>
      <c r="G164" t="b">
        <v>0</v>
      </c>
      <c r="H164">
        <v>6</v>
      </c>
      <c r="I164">
        <v>2</v>
      </c>
      <c r="J164">
        <v>0.18</v>
      </c>
    </row>
    <row r="165" spans="1:10" x14ac:dyDescent="0.25">
      <c r="A165">
        <v>164</v>
      </c>
      <c r="B165" s="3">
        <v>40551</v>
      </c>
      <c r="C165">
        <v>1</v>
      </c>
      <c r="D165">
        <v>0</v>
      </c>
      <c r="E165">
        <v>1</v>
      </c>
      <c r="F165">
        <v>2</v>
      </c>
      <c r="G165" t="b">
        <v>0</v>
      </c>
      <c r="H165">
        <v>6</v>
      </c>
      <c r="I165">
        <v>2</v>
      </c>
      <c r="J165">
        <v>0.18</v>
      </c>
    </row>
    <row r="166" spans="1:10" x14ac:dyDescent="0.25">
      <c r="A166">
        <v>165</v>
      </c>
      <c r="B166" s="3">
        <v>40551</v>
      </c>
      <c r="C166">
        <v>1</v>
      </c>
      <c r="D166">
        <v>0</v>
      </c>
      <c r="E166">
        <v>1</v>
      </c>
      <c r="F166">
        <v>3</v>
      </c>
      <c r="G166" t="b">
        <v>0</v>
      </c>
      <c r="H166">
        <v>6</v>
      </c>
      <c r="I166">
        <v>3</v>
      </c>
      <c r="J166">
        <v>0.18</v>
      </c>
    </row>
    <row r="167" spans="1:10" x14ac:dyDescent="0.25">
      <c r="A167">
        <v>166</v>
      </c>
      <c r="B167" s="3">
        <v>40551</v>
      </c>
      <c r="C167">
        <v>1</v>
      </c>
      <c r="D167">
        <v>0</v>
      </c>
      <c r="E167">
        <v>1</v>
      </c>
      <c r="F167">
        <v>4</v>
      </c>
      <c r="G167" t="b">
        <v>0</v>
      </c>
      <c r="H167">
        <v>6</v>
      </c>
      <c r="I167">
        <v>3</v>
      </c>
      <c r="J167">
        <v>0.18</v>
      </c>
    </row>
    <row r="168" spans="1:10" x14ac:dyDescent="0.25">
      <c r="A168">
        <v>167</v>
      </c>
      <c r="B168" s="3">
        <v>40551</v>
      </c>
      <c r="C168">
        <v>1</v>
      </c>
      <c r="D168">
        <v>0</v>
      </c>
      <c r="E168">
        <v>1</v>
      </c>
      <c r="F168">
        <v>5</v>
      </c>
      <c r="G168" t="b">
        <v>0</v>
      </c>
      <c r="H168">
        <v>6</v>
      </c>
      <c r="I168">
        <v>2</v>
      </c>
      <c r="J168">
        <v>0.16</v>
      </c>
    </row>
    <row r="169" spans="1:10" x14ac:dyDescent="0.25">
      <c r="A169">
        <v>168</v>
      </c>
      <c r="B169" s="3">
        <v>40551</v>
      </c>
      <c r="C169">
        <v>1</v>
      </c>
      <c r="D169">
        <v>0</v>
      </c>
      <c r="E169">
        <v>1</v>
      </c>
      <c r="F169">
        <v>6</v>
      </c>
      <c r="G169" t="b">
        <v>0</v>
      </c>
      <c r="H169">
        <v>6</v>
      </c>
      <c r="I169">
        <v>2</v>
      </c>
      <c r="J169">
        <v>0.16</v>
      </c>
    </row>
    <row r="170" spans="1:10" x14ac:dyDescent="0.25">
      <c r="A170">
        <v>169</v>
      </c>
      <c r="B170" s="3">
        <v>40551</v>
      </c>
      <c r="C170">
        <v>1</v>
      </c>
      <c r="D170">
        <v>0</v>
      </c>
      <c r="E170">
        <v>1</v>
      </c>
      <c r="F170">
        <v>7</v>
      </c>
      <c r="G170" t="b">
        <v>0</v>
      </c>
      <c r="H170">
        <v>6</v>
      </c>
      <c r="I170">
        <v>2</v>
      </c>
      <c r="J170">
        <v>0.16</v>
      </c>
    </row>
    <row r="171" spans="1:10" x14ac:dyDescent="0.25">
      <c r="A171">
        <v>170</v>
      </c>
      <c r="B171" s="3">
        <v>40551</v>
      </c>
      <c r="C171">
        <v>1</v>
      </c>
      <c r="D171">
        <v>0</v>
      </c>
      <c r="E171">
        <v>1</v>
      </c>
      <c r="F171">
        <v>8</v>
      </c>
      <c r="G171" t="b">
        <v>0</v>
      </c>
      <c r="H171">
        <v>6</v>
      </c>
      <c r="I171">
        <v>3</v>
      </c>
      <c r="J171">
        <v>0.16</v>
      </c>
    </row>
    <row r="172" spans="1:10" x14ac:dyDescent="0.25">
      <c r="A172">
        <v>171</v>
      </c>
      <c r="B172" s="3">
        <v>40551</v>
      </c>
      <c r="C172">
        <v>1</v>
      </c>
      <c r="D172">
        <v>0</v>
      </c>
      <c r="E172">
        <v>1</v>
      </c>
      <c r="F172">
        <v>9</v>
      </c>
      <c r="G172" t="b">
        <v>0</v>
      </c>
      <c r="H172">
        <v>6</v>
      </c>
      <c r="I172">
        <v>3</v>
      </c>
      <c r="J172">
        <v>0.16</v>
      </c>
    </row>
    <row r="173" spans="1:10" x14ac:dyDescent="0.25">
      <c r="A173">
        <v>172</v>
      </c>
      <c r="B173" s="3">
        <v>40551</v>
      </c>
      <c r="C173">
        <v>1</v>
      </c>
      <c r="D173">
        <v>0</v>
      </c>
      <c r="E173">
        <v>1</v>
      </c>
      <c r="F173">
        <v>10</v>
      </c>
      <c r="G173" t="b">
        <v>0</v>
      </c>
      <c r="H173">
        <v>6</v>
      </c>
      <c r="I173">
        <v>2</v>
      </c>
      <c r="J173">
        <v>0.18</v>
      </c>
    </row>
    <row r="174" spans="1:10" x14ac:dyDescent="0.25">
      <c r="A174">
        <v>173</v>
      </c>
      <c r="B174" s="3">
        <v>40551</v>
      </c>
      <c r="C174">
        <v>1</v>
      </c>
      <c r="D174">
        <v>0</v>
      </c>
      <c r="E174">
        <v>1</v>
      </c>
      <c r="F174">
        <v>11</v>
      </c>
      <c r="G174" t="b">
        <v>0</v>
      </c>
      <c r="H174">
        <v>6</v>
      </c>
      <c r="I174">
        <v>2</v>
      </c>
      <c r="J174">
        <v>0.2</v>
      </c>
    </row>
    <row r="175" spans="1:10" x14ac:dyDescent="0.25">
      <c r="A175">
        <v>174</v>
      </c>
      <c r="B175" s="3">
        <v>40551</v>
      </c>
      <c r="C175">
        <v>1</v>
      </c>
      <c r="D175">
        <v>0</v>
      </c>
      <c r="E175">
        <v>1</v>
      </c>
      <c r="F175">
        <v>12</v>
      </c>
      <c r="G175" t="b">
        <v>0</v>
      </c>
      <c r="H175">
        <v>6</v>
      </c>
      <c r="I175">
        <v>2</v>
      </c>
      <c r="J175">
        <v>0.2</v>
      </c>
    </row>
    <row r="176" spans="1:10" x14ac:dyDescent="0.25">
      <c r="A176">
        <v>175</v>
      </c>
      <c r="B176" s="3">
        <v>40551</v>
      </c>
      <c r="C176">
        <v>1</v>
      </c>
      <c r="D176">
        <v>0</v>
      </c>
      <c r="E176">
        <v>1</v>
      </c>
      <c r="F176">
        <v>13</v>
      </c>
      <c r="G176" t="b">
        <v>0</v>
      </c>
      <c r="H176">
        <v>6</v>
      </c>
      <c r="I176">
        <v>1</v>
      </c>
      <c r="J176">
        <v>0.2</v>
      </c>
    </row>
    <row r="177" spans="1:10" x14ac:dyDescent="0.25">
      <c r="A177">
        <v>176</v>
      </c>
      <c r="B177" s="3">
        <v>40551</v>
      </c>
      <c r="C177">
        <v>1</v>
      </c>
      <c r="D177">
        <v>0</v>
      </c>
      <c r="E177">
        <v>1</v>
      </c>
      <c r="F177">
        <v>14</v>
      </c>
      <c r="G177" t="b">
        <v>0</v>
      </c>
      <c r="H177">
        <v>6</v>
      </c>
      <c r="I177">
        <v>1</v>
      </c>
      <c r="J177">
        <v>0.2</v>
      </c>
    </row>
    <row r="178" spans="1:10" x14ac:dyDescent="0.25">
      <c r="A178">
        <v>177</v>
      </c>
      <c r="B178" s="3">
        <v>40551</v>
      </c>
      <c r="C178">
        <v>1</v>
      </c>
      <c r="D178">
        <v>0</v>
      </c>
      <c r="E178">
        <v>1</v>
      </c>
      <c r="F178">
        <v>15</v>
      </c>
      <c r="G178" t="b">
        <v>0</v>
      </c>
      <c r="H178">
        <v>6</v>
      </c>
      <c r="I178">
        <v>1</v>
      </c>
      <c r="J178">
        <v>0.2</v>
      </c>
    </row>
    <row r="179" spans="1:10" x14ac:dyDescent="0.25">
      <c r="A179">
        <v>178</v>
      </c>
      <c r="B179" s="3">
        <v>40551</v>
      </c>
      <c r="C179">
        <v>1</v>
      </c>
      <c r="D179">
        <v>0</v>
      </c>
      <c r="E179">
        <v>1</v>
      </c>
      <c r="F179">
        <v>16</v>
      </c>
      <c r="G179" t="b">
        <v>0</v>
      </c>
      <c r="H179">
        <v>6</v>
      </c>
      <c r="I179">
        <v>1</v>
      </c>
      <c r="J179">
        <v>0.18</v>
      </c>
    </row>
    <row r="180" spans="1:10" x14ac:dyDescent="0.25">
      <c r="A180">
        <v>179</v>
      </c>
      <c r="B180" s="3">
        <v>40551</v>
      </c>
      <c r="C180">
        <v>1</v>
      </c>
      <c r="D180">
        <v>0</v>
      </c>
      <c r="E180">
        <v>1</v>
      </c>
      <c r="F180">
        <v>17</v>
      </c>
      <c r="G180" t="b">
        <v>0</v>
      </c>
      <c r="H180">
        <v>6</v>
      </c>
      <c r="I180">
        <v>1</v>
      </c>
      <c r="J180">
        <v>0.16</v>
      </c>
    </row>
    <row r="181" spans="1:10" x14ac:dyDescent="0.25">
      <c r="A181">
        <v>180</v>
      </c>
      <c r="B181" s="3">
        <v>40551</v>
      </c>
      <c r="C181">
        <v>1</v>
      </c>
      <c r="D181">
        <v>0</v>
      </c>
      <c r="E181">
        <v>1</v>
      </c>
      <c r="F181">
        <v>18</v>
      </c>
      <c r="G181" t="b">
        <v>0</v>
      </c>
      <c r="H181">
        <v>6</v>
      </c>
      <c r="I181">
        <v>1</v>
      </c>
      <c r="J181">
        <v>0.14000000000000001</v>
      </c>
    </row>
    <row r="182" spans="1:10" x14ac:dyDescent="0.25">
      <c r="A182">
        <v>181</v>
      </c>
      <c r="B182" s="3">
        <v>40551</v>
      </c>
      <c r="C182">
        <v>1</v>
      </c>
      <c r="D182">
        <v>0</v>
      </c>
      <c r="E182">
        <v>1</v>
      </c>
      <c r="F182">
        <v>19</v>
      </c>
      <c r="G182" t="b">
        <v>0</v>
      </c>
      <c r="H182">
        <v>6</v>
      </c>
      <c r="I182">
        <v>1</v>
      </c>
      <c r="J182">
        <v>0.14000000000000001</v>
      </c>
    </row>
    <row r="183" spans="1:10" x14ac:dyDescent="0.25">
      <c r="A183">
        <v>182</v>
      </c>
      <c r="B183" s="3">
        <v>40551</v>
      </c>
      <c r="C183">
        <v>1</v>
      </c>
      <c r="D183">
        <v>0</v>
      </c>
      <c r="E183">
        <v>1</v>
      </c>
      <c r="F183">
        <v>20</v>
      </c>
      <c r="G183" t="b">
        <v>0</v>
      </c>
      <c r="H183">
        <v>6</v>
      </c>
      <c r="I183">
        <v>1</v>
      </c>
      <c r="J183">
        <v>0.12</v>
      </c>
    </row>
    <row r="184" spans="1:10" x14ac:dyDescent="0.25">
      <c r="A184">
        <v>183</v>
      </c>
      <c r="B184" s="3">
        <v>40551</v>
      </c>
      <c r="C184">
        <v>1</v>
      </c>
      <c r="D184">
        <v>0</v>
      </c>
      <c r="E184">
        <v>1</v>
      </c>
      <c r="F184">
        <v>21</v>
      </c>
      <c r="G184" t="b">
        <v>0</v>
      </c>
      <c r="H184">
        <v>6</v>
      </c>
      <c r="I184">
        <v>1</v>
      </c>
      <c r="J184">
        <v>0.12</v>
      </c>
    </row>
    <row r="185" spans="1:10" x14ac:dyDescent="0.25">
      <c r="A185">
        <v>184</v>
      </c>
      <c r="B185" s="3">
        <v>40551</v>
      </c>
      <c r="C185">
        <v>1</v>
      </c>
      <c r="D185">
        <v>0</v>
      </c>
      <c r="E185">
        <v>1</v>
      </c>
      <c r="F185">
        <v>22</v>
      </c>
      <c r="G185" t="b">
        <v>0</v>
      </c>
      <c r="H185">
        <v>6</v>
      </c>
      <c r="I185">
        <v>1</v>
      </c>
      <c r="J185">
        <v>0.12</v>
      </c>
    </row>
    <row r="186" spans="1:10" x14ac:dyDescent="0.25">
      <c r="A186">
        <v>185</v>
      </c>
      <c r="B186" s="3">
        <v>40551</v>
      </c>
      <c r="C186">
        <v>1</v>
      </c>
      <c r="D186">
        <v>0</v>
      </c>
      <c r="E186">
        <v>1</v>
      </c>
      <c r="F186">
        <v>23</v>
      </c>
      <c r="G186" t="b">
        <v>0</v>
      </c>
      <c r="H186">
        <v>6</v>
      </c>
      <c r="I186">
        <v>1</v>
      </c>
      <c r="J186">
        <v>0.1</v>
      </c>
    </row>
    <row r="187" spans="1:10" x14ac:dyDescent="0.25">
      <c r="A187">
        <v>186</v>
      </c>
      <c r="B187" s="3">
        <v>40552</v>
      </c>
      <c r="C187">
        <v>1</v>
      </c>
      <c r="D187">
        <v>0</v>
      </c>
      <c r="E187">
        <v>1</v>
      </c>
      <c r="F187">
        <v>0</v>
      </c>
      <c r="G187" t="b">
        <v>0</v>
      </c>
      <c r="H187">
        <v>0</v>
      </c>
      <c r="I187">
        <v>1</v>
      </c>
      <c r="J187">
        <v>0.1</v>
      </c>
    </row>
    <row r="188" spans="1:10" x14ac:dyDescent="0.25">
      <c r="A188">
        <v>187</v>
      </c>
      <c r="B188" s="3">
        <v>40552</v>
      </c>
      <c r="C188">
        <v>1</v>
      </c>
      <c r="D188">
        <v>0</v>
      </c>
      <c r="E188">
        <v>1</v>
      </c>
      <c r="F188">
        <v>1</v>
      </c>
      <c r="G188" t="b">
        <v>0</v>
      </c>
      <c r="H188">
        <v>0</v>
      </c>
      <c r="I188">
        <v>1</v>
      </c>
      <c r="J188">
        <v>0.1</v>
      </c>
    </row>
    <row r="189" spans="1:10" x14ac:dyDescent="0.25">
      <c r="A189">
        <v>188</v>
      </c>
      <c r="B189" s="3">
        <v>40552</v>
      </c>
      <c r="C189">
        <v>1</v>
      </c>
      <c r="D189">
        <v>0</v>
      </c>
      <c r="E189">
        <v>1</v>
      </c>
      <c r="F189">
        <v>2</v>
      </c>
      <c r="G189" t="b">
        <v>0</v>
      </c>
      <c r="H189">
        <v>0</v>
      </c>
      <c r="I189">
        <v>1</v>
      </c>
      <c r="J189">
        <v>0.1</v>
      </c>
    </row>
    <row r="190" spans="1:10" x14ac:dyDescent="0.25">
      <c r="A190">
        <v>189</v>
      </c>
      <c r="B190" s="3">
        <v>40552</v>
      </c>
      <c r="C190">
        <v>1</v>
      </c>
      <c r="D190">
        <v>0</v>
      </c>
      <c r="E190">
        <v>1</v>
      </c>
      <c r="F190">
        <v>3</v>
      </c>
      <c r="G190" t="b">
        <v>0</v>
      </c>
      <c r="H190">
        <v>0</v>
      </c>
      <c r="I190">
        <v>1</v>
      </c>
      <c r="J190">
        <v>0.1</v>
      </c>
    </row>
    <row r="191" spans="1:10" x14ac:dyDescent="0.25">
      <c r="A191">
        <v>190</v>
      </c>
      <c r="B191" s="3">
        <v>40552</v>
      </c>
      <c r="C191">
        <v>1</v>
      </c>
      <c r="D191">
        <v>0</v>
      </c>
      <c r="E191">
        <v>1</v>
      </c>
      <c r="F191">
        <v>4</v>
      </c>
      <c r="G191" t="b">
        <v>0</v>
      </c>
      <c r="H191">
        <v>0</v>
      </c>
      <c r="I191">
        <v>1</v>
      </c>
      <c r="J191">
        <v>0.08</v>
      </c>
    </row>
    <row r="192" spans="1:10" x14ac:dyDescent="0.25">
      <c r="A192">
        <v>191</v>
      </c>
      <c r="B192" s="3">
        <v>40552</v>
      </c>
      <c r="C192">
        <v>1</v>
      </c>
      <c r="D192">
        <v>0</v>
      </c>
      <c r="E192">
        <v>1</v>
      </c>
      <c r="F192">
        <v>5</v>
      </c>
      <c r="G192" t="b">
        <v>0</v>
      </c>
      <c r="H192">
        <v>0</v>
      </c>
      <c r="I192">
        <v>1</v>
      </c>
      <c r="J192">
        <v>0.08</v>
      </c>
    </row>
    <row r="193" spans="1:10" x14ac:dyDescent="0.25">
      <c r="A193">
        <v>192</v>
      </c>
      <c r="B193" s="3">
        <v>40552</v>
      </c>
      <c r="C193">
        <v>1</v>
      </c>
      <c r="D193">
        <v>0</v>
      </c>
      <c r="E193">
        <v>1</v>
      </c>
      <c r="F193">
        <v>6</v>
      </c>
      <c r="G193" t="b">
        <v>0</v>
      </c>
      <c r="H193">
        <v>0</v>
      </c>
      <c r="I193">
        <v>1</v>
      </c>
      <c r="J193">
        <v>0.1</v>
      </c>
    </row>
    <row r="194" spans="1:10" x14ac:dyDescent="0.25">
      <c r="A194">
        <v>193</v>
      </c>
      <c r="B194" s="3">
        <v>40552</v>
      </c>
      <c r="C194">
        <v>1</v>
      </c>
      <c r="D194">
        <v>0</v>
      </c>
      <c r="E194">
        <v>1</v>
      </c>
      <c r="F194">
        <v>7</v>
      </c>
      <c r="G194" t="b">
        <v>0</v>
      </c>
      <c r="H194">
        <v>0</v>
      </c>
      <c r="I194">
        <v>1</v>
      </c>
      <c r="J194">
        <v>0.08</v>
      </c>
    </row>
    <row r="195" spans="1:10" x14ac:dyDescent="0.25">
      <c r="A195">
        <v>194</v>
      </c>
      <c r="B195" s="3">
        <v>40552</v>
      </c>
      <c r="C195">
        <v>1</v>
      </c>
      <c r="D195">
        <v>0</v>
      </c>
      <c r="E195">
        <v>1</v>
      </c>
      <c r="F195">
        <v>8</v>
      </c>
      <c r="G195" t="b">
        <v>0</v>
      </c>
      <c r="H195">
        <v>0</v>
      </c>
      <c r="I195">
        <v>1</v>
      </c>
      <c r="J195">
        <v>0.1</v>
      </c>
    </row>
    <row r="196" spans="1:10" x14ac:dyDescent="0.25">
      <c r="A196">
        <v>195</v>
      </c>
      <c r="B196" s="3">
        <v>40552</v>
      </c>
      <c r="C196">
        <v>1</v>
      </c>
      <c r="D196">
        <v>0</v>
      </c>
      <c r="E196">
        <v>1</v>
      </c>
      <c r="F196">
        <v>9</v>
      </c>
      <c r="G196" t="b">
        <v>0</v>
      </c>
      <c r="H196">
        <v>0</v>
      </c>
      <c r="I196">
        <v>1</v>
      </c>
      <c r="J196">
        <v>0.12</v>
      </c>
    </row>
    <row r="197" spans="1:10" x14ac:dyDescent="0.25">
      <c r="A197">
        <v>196</v>
      </c>
      <c r="B197" s="3">
        <v>40552</v>
      </c>
      <c r="C197">
        <v>1</v>
      </c>
      <c r="D197">
        <v>0</v>
      </c>
      <c r="E197">
        <v>1</v>
      </c>
      <c r="F197">
        <v>10</v>
      </c>
      <c r="G197" t="b">
        <v>0</v>
      </c>
      <c r="H197">
        <v>0</v>
      </c>
      <c r="I197">
        <v>1</v>
      </c>
      <c r="J197">
        <v>0.14000000000000001</v>
      </c>
    </row>
    <row r="198" spans="1:10" x14ac:dyDescent="0.25">
      <c r="A198">
        <v>197</v>
      </c>
      <c r="B198" s="3">
        <v>40552</v>
      </c>
      <c r="C198">
        <v>1</v>
      </c>
      <c r="D198">
        <v>0</v>
      </c>
      <c r="E198">
        <v>1</v>
      </c>
      <c r="F198">
        <v>11</v>
      </c>
      <c r="G198" t="b">
        <v>0</v>
      </c>
      <c r="H198">
        <v>0</v>
      </c>
      <c r="I198">
        <v>1</v>
      </c>
      <c r="J198">
        <v>0.16</v>
      </c>
    </row>
    <row r="199" spans="1:10" x14ac:dyDescent="0.25">
      <c r="A199">
        <v>198</v>
      </c>
      <c r="B199" s="3">
        <v>40552</v>
      </c>
      <c r="C199">
        <v>1</v>
      </c>
      <c r="D199">
        <v>0</v>
      </c>
      <c r="E199">
        <v>1</v>
      </c>
      <c r="F199">
        <v>12</v>
      </c>
      <c r="G199" t="b">
        <v>0</v>
      </c>
      <c r="H199">
        <v>0</v>
      </c>
      <c r="I199">
        <v>1</v>
      </c>
      <c r="J199">
        <v>0.18</v>
      </c>
    </row>
    <row r="200" spans="1:10" x14ac:dyDescent="0.25">
      <c r="A200">
        <v>199</v>
      </c>
      <c r="B200" s="3">
        <v>40552</v>
      </c>
      <c r="C200">
        <v>1</v>
      </c>
      <c r="D200">
        <v>0</v>
      </c>
      <c r="E200">
        <v>1</v>
      </c>
      <c r="F200">
        <v>13</v>
      </c>
      <c r="G200" t="b">
        <v>0</v>
      </c>
      <c r="H200">
        <v>0</v>
      </c>
      <c r="I200">
        <v>1</v>
      </c>
      <c r="J200">
        <v>0.2</v>
      </c>
    </row>
    <row r="201" spans="1:10" x14ac:dyDescent="0.25">
      <c r="A201">
        <v>200</v>
      </c>
      <c r="B201" s="3">
        <v>40552</v>
      </c>
      <c r="C201">
        <v>1</v>
      </c>
      <c r="D201">
        <v>0</v>
      </c>
      <c r="E201">
        <v>1</v>
      </c>
      <c r="F201">
        <v>14</v>
      </c>
      <c r="G201" t="b">
        <v>0</v>
      </c>
      <c r="H201">
        <v>0</v>
      </c>
      <c r="I201">
        <v>1</v>
      </c>
      <c r="J201">
        <v>0.22</v>
      </c>
    </row>
    <row r="202" spans="1:10" x14ac:dyDescent="0.25">
      <c r="A202">
        <v>201</v>
      </c>
      <c r="B202" s="3">
        <v>40552</v>
      </c>
      <c r="C202">
        <v>1</v>
      </c>
      <c r="D202">
        <v>0</v>
      </c>
      <c r="E202">
        <v>1</v>
      </c>
      <c r="F202">
        <v>15</v>
      </c>
      <c r="G202" t="b">
        <v>0</v>
      </c>
      <c r="H202">
        <v>0</v>
      </c>
      <c r="I202">
        <v>1</v>
      </c>
      <c r="J202">
        <v>0.22</v>
      </c>
    </row>
    <row r="203" spans="1:10" x14ac:dyDescent="0.25">
      <c r="A203">
        <v>202</v>
      </c>
      <c r="B203" s="3">
        <v>40552</v>
      </c>
      <c r="C203">
        <v>1</v>
      </c>
      <c r="D203">
        <v>0</v>
      </c>
      <c r="E203">
        <v>1</v>
      </c>
      <c r="F203">
        <v>16</v>
      </c>
      <c r="G203" t="b">
        <v>0</v>
      </c>
      <c r="H203">
        <v>0</v>
      </c>
      <c r="I203">
        <v>1</v>
      </c>
      <c r="J203">
        <v>0.2</v>
      </c>
    </row>
    <row r="204" spans="1:10" x14ac:dyDescent="0.25">
      <c r="A204">
        <v>203</v>
      </c>
      <c r="B204" s="3">
        <v>40552</v>
      </c>
      <c r="C204">
        <v>1</v>
      </c>
      <c r="D204">
        <v>0</v>
      </c>
      <c r="E204">
        <v>1</v>
      </c>
      <c r="F204">
        <v>17</v>
      </c>
      <c r="G204" t="b">
        <v>0</v>
      </c>
      <c r="H204">
        <v>0</v>
      </c>
      <c r="I204">
        <v>1</v>
      </c>
      <c r="J204">
        <v>0.18</v>
      </c>
    </row>
    <row r="205" spans="1:10" x14ac:dyDescent="0.25">
      <c r="A205">
        <v>204</v>
      </c>
      <c r="B205" s="3">
        <v>40552</v>
      </c>
      <c r="C205">
        <v>1</v>
      </c>
      <c r="D205">
        <v>0</v>
      </c>
      <c r="E205">
        <v>1</v>
      </c>
      <c r="F205">
        <v>18</v>
      </c>
      <c r="G205" t="b">
        <v>0</v>
      </c>
      <c r="H205">
        <v>0</v>
      </c>
      <c r="I205">
        <v>1</v>
      </c>
      <c r="J205">
        <v>0.16</v>
      </c>
    </row>
    <row r="206" spans="1:10" x14ac:dyDescent="0.25">
      <c r="A206">
        <v>205</v>
      </c>
      <c r="B206" s="3">
        <v>40552</v>
      </c>
      <c r="C206">
        <v>1</v>
      </c>
      <c r="D206">
        <v>0</v>
      </c>
      <c r="E206">
        <v>1</v>
      </c>
      <c r="F206">
        <v>19</v>
      </c>
      <c r="G206" t="b">
        <v>0</v>
      </c>
      <c r="H206">
        <v>0</v>
      </c>
      <c r="I206">
        <v>1</v>
      </c>
      <c r="J206">
        <v>0.16</v>
      </c>
    </row>
    <row r="207" spans="1:10" x14ac:dyDescent="0.25">
      <c r="A207">
        <v>206</v>
      </c>
      <c r="B207" s="3">
        <v>40552</v>
      </c>
      <c r="C207">
        <v>1</v>
      </c>
      <c r="D207">
        <v>0</v>
      </c>
      <c r="E207">
        <v>1</v>
      </c>
      <c r="F207">
        <v>20</v>
      </c>
      <c r="G207" t="b">
        <v>0</v>
      </c>
      <c r="H207">
        <v>0</v>
      </c>
      <c r="I207">
        <v>1</v>
      </c>
      <c r="J207">
        <v>0.14000000000000001</v>
      </c>
    </row>
    <row r="208" spans="1:10" x14ac:dyDescent="0.25">
      <c r="A208">
        <v>207</v>
      </c>
      <c r="B208" s="3">
        <v>40552</v>
      </c>
      <c r="C208">
        <v>1</v>
      </c>
      <c r="D208">
        <v>0</v>
      </c>
      <c r="E208">
        <v>1</v>
      </c>
      <c r="F208">
        <v>21</v>
      </c>
      <c r="G208" t="b">
        <v>0</v>
      </c>
      <c r="H208">
        <v>0</v>
      </c>
      <c r="I208">
        <v>1</v>
      </c>
      <c r="J208">
        <v>0.14000000000000001</v>
      </c>
    </row>
    <row r="209" spans="1:10" x14ac:dyDescent="0.25">
      <c r="A209">
        <v>208</v>
      </c>
      <c r="B209" s="3">
        <v>40552</v>
      </c>
      <c r="C209">
        <v>1</v>
      </c>
      <c r="D209">
        <v>0</v>
      </c>
      <c r="E209">
        <v>1</v>
      </c>
      <c r="F209">
        <v>22</v>
      </c>
      <c r="G209" t="b">
        <v>0</v>
      </c>
      <c r="H209">
        <v>0</v>
      </c>
      <c r="I209">
        <v>1</v>
      </c>
      <c r="J209">
        <v>0.14000000000000001</v>
      </c>
    </row>
    <row r="210" spans="1:10" x14ac:dyDescent="0.25">
      <c r="A210">
        <v>209</v>
      </c>
      <c r="B210" s="3">
        <v>40552</v>
      </c>
      <c r="C210">
        <v>1</v>
      </c>
      <c r="D210">
        <v>0</v>
      </c>
      <c r="E210">
        <v>1</v>
      </c>
      <c r="F210">
        <v>23</v>
      </c>
      <c r="G210" t="b">
        <v>0</v>
      </c>
      <c r="H210">
        <v>0</v>
      </c>
      <c r="I210">
        <v>1</v>
      </c>
      <c r="J210">
        <v>0.12</v>
      </c>
    </row>
    <row r="211" spans="1:10" x14ac:dyDescent="0.25">
      <c r="A211">
        <v>210</v>
      </c>
      <c r="B211" s="3">
        <v>40553</v>
      </c>
      <c r="C211">
        <v>1</v>
      </c>
      <c r="D211">
        <v>0</v>
      </c>
      <c r="E211">
        <v>1</v>
      </c>
      <c r="F211">
        <v>0</v>
      </c>
      <c r="G211" t="b">
        <v>0</v>
      </c>
      <c r="H211">
        <v>1</v>
      </c>
      <c r="I211">
        <v>1</v>
      </c>
      <c r="J211">
        <v>0.12</v>
      </c>
    </row>
    <row r="212" spans="1:10" x14ac:dyDescent="0.25">
      <c r="A212">
        <v>211</v>
      </c>
      <c r="B212" s="3">
        <v>40553</v>
      </c>
      <c r="C212">
        <v>1</v>
      </c>
      <c r="D212">
        <v>0</v>
      </c>
      <c r="E212">
        <v>1</v>
      </c>
      <c r="F212">
        <v>1</v>
      </c>
      <c r="G212" t="b">
        <v>0</v>
      </c>
      <c r="H212">
        <v>1</v>
      </c>
      <c r="I212">
        <v>1</v>
      </c>
      <c r="J212">
        <v>0.12</v>
      </c>
    </row>
    <row r="213" spans="1:10" x14ac:dyDescent="0.25">
      <c r="A213">
        <v>212</v>
      </c>
      <c r="B213" s="3">
        <v>40553</v>
      </c>
      <c r="C213">
        <v>1</v>
      </c>
      <c r="D213">
        <v>0</v>
      </c>
      <c r="E213">
        <v>1</v>
      </c>
      <c r="F213">
        <v>2</v>
      </c>
      <c r="G213" t="b">
        <v>0</v>
      </c>
      <c r="H213">
        <v>1</v>
      </c>
      <c r="I213">
        <v>1</v>
      </c>
      <c r="J213">
        <v>0.12</v>
      </c>
    </row>
    <row r="214" spans="1:10" x14ac:dyDescent="0.25">
      <c r="A214">
        <v>213</v>
      </c>
      <c r="B214" s="3">
        <v>40553</v>
      </c>
      <c r="C214">
        <v>1</v>
      </c>
      <c r="D214">
        <v>0</v>
      </c>
      <c r="E214">
        <v>1</v>
      </c>
      <c r="F214">
        <v>3</v>
      </c>
      <c r="G214" t="b">
        <v>0</v>
      </c>
      <c r="H214">
        <v>1</v>
      </c>
      <c r="I214">
        <v>1</v>
      </c>
      <c r="J214">
        <v>0.12</v>
      </c>
    </row>
    <row r="215" spans="1:10" x14ac:dyDescent="0.25">
      <c r="A215">
        <v>214</v>
      </c>
      <c r="B215" s="3">
        <v>40553</v>
      </c>
      <c r="C215">
        <v>1</v>
      </c>
      <c r="D215">
        <v>0</v>
      </c>
      <c r="E215">
        <v>1</v>
      </c>
      <c r="F215">
        <v>4</v>
      </c>
      <c r="G215" t="b">
        <v>0</v>
      </c>
      <c r="H215">
        <v>1</v>
      </c>
      <c r="I215">
        <v>1</v>
      </c>
      <c r="J215">
        <v>0.1</v>
      </c>
    </row>
    <row r="216" spans="1:10" x14ac:dyDescent="0.25">
      <c r="A216">
        <v>215</v>
      </c>
      <c r="B216" s="3">
        <v>40553</v>
      </c>
      <c r="C216">
        <v>1</v>
      </c>
      <c r="D216">
        <v>0</v>
      </c>
      <c r="E216">
        <v>1</v>
      </c>
      <c r="F216">
        <v>5</v>
      </c>
      <c r="G216" t="b">
        <v>0</v>
      </c>
      <c r="H216">
        <v>1</v>
      </c>
      <c r="I216">
        <v>1</v>
      </c>
      <c r="J216">
        <v>0.1</v>
      </c>
    </row>
    <row r="217" spans="1:10" x14ac:dyDescent="0.25">
      <c r="A217">
        <v>216</v>
      </c>
      <c r="B217" s="3">
        <v>40553</v>
      </c>
      <c r="C217">
        <v>1</v>
      </c>
      <c r="D217">
        <v>0</v>
      </c>
      <c r="E217">
        <v>1</v>
      </c>
      <c r="F217">
        <v>6</v>
      </c>
      <c r="G217" t="b">
        <v>0</v>
      </c>
      <c r="H217">
        <v>1</v>
      </c>
      <c r="I217">
        <v>1</v>
      </c>
      <c r="J217">
        <v>0.12</v>
      </c>
    </row>
    <row r="218" spans="1:10" x14ac:dyDescent="0.25">
      <c r="A218">
        <v>217</v>
      </c>
      <c r="B218" s="3">
        <v>40553</v>
      </c>
      <c r="C218">
        <v>1</v>
      </c>
      <c r="D218">
        <v>0</v>
      </c>
      <c r="E218">
        <v>1</v>
      </c>
      <c r="F218">
        <v>7</v>
      </c>
      <c r="G218" t="b">
        <v>0</v>
      </c>
      <c r="H218">
        <v>1</v>
      </c>
      <c r="I218">
        <v>1</v>
      </c>
      <c r="J218">
        <v>0.12</v>
      </c>
    </row>
    <row r="219" spans="1:10" x14ac:dyDescent="0.25">
      <c r="A219">
        <v>218</v>
      </c>
      <c r="B219" s="3">
        <v>40553</v>
      </c>
      <c r="C219">
        <v>1</v>
      </c>
      <c r="D219">
        <v>0</v>
      </c>
      <c r="E219">
        <v>1</v>
      </c>
      <c r="F219">
        <v>8</v>
      </c>
      <c r="G219" t="b">
        <v>0</v>
      </c>
      <c r="H219">
        <v>1</v>
      </c>
      <c r="I219">
        <v>2</v>
      </c>
      <c r="J219">
        <v>0.12</v>
      </c>
    </row>
    <row r="220" spans="1:10" x14ac:dyDescent="0.25">
      <c r="A220">
        <v>219</v>
      </c>
      <c r="B220" s="3">
        <v>40553</v>
      </c>
      <c r="C220">
        <v>1</v>
      </c>
      <c r="D220">
        <v>0</v>
      </c>
      <c r="E220">
        <v>1</v>
      </c>
      <c r="F220">
        <v>9</v>
      </c>
      <c r="G220" t="b">
        <v>0</v>
      </c>
      <c r="H220">
        <v>1</v>
      </c>
      <c r="I220">
        <v>2</v>
      </c>
      <c r="J220">
        <v>0.14000000000000001</v>
      </c>
    </row>
    <row r="221" spans="1:10" x14ac:dyDescent="0.25">
      <c r="A221">
        <v>220</v>
      </c>
      <c r="B221" s="3">
        <v>40553</v>
      </c>
      <c r="C221">
        <v>1</v>
      </c>
      <c r="D221">
        <v>0</v>
      </c>
      <c r="E221">
        <v>1</v>
      </c>
      <c r="F221">
        <v>10</v>
      </c>
      <c r="G221" t="b">
        <v>0</v>
      </c>
      <c r="H221">
        <v>1</v>
      </c>
      <c r="I221">
        <v>2</v>
      </c>
      <c r="J221">
        <v>0.14000000000000001</v>
      </c>
    </row>
    <row r="222" spans="1:10" x14ac:dyDescent="0.25">
      <c r="A222">
        <v>221</v>
      </c>
      <c r="B222" s="3">
        <v>40553</v>
      </c>
      <c r="C222">
        <v>1</v>
      </c>
      <c r="D222">
        <v>0</v>
      </c>
      <c r="E222">
        <v>1</v>
      </c>
      <c r="F222">
        <v>11</v>
      </c>
      <c r="G222" t="b">
        <v>0</v>
      </c>
      <c r="H222">
        <v>1</v>
      </c>
      <c r="I222">
        <v>2</v>
      </c>
      <c r="J222">
        <v>0.16</v>
      </c>
    </row>
    <row r="223" spans="1:10" x14ac:dyDescent="0.25">
      <c r="A223">
        <v>222</v>
      </c>
      <c r="B223" s="3">
        <v>40553</v>
      </c>
      <c r="C223">
        <v>1</v>
      </c>
      <c r="D223">
        <v>0</v>
      </c>
      <c r="E223">
        <v>1</v>
      </c>
      <c r="F223">
        <v>12</v>
      </c>
      <c r="G223" t="b">
        <v>0</v>
      </c>
      <c r="H223">
        <v>1</v>
      </c>
      <c r="I223">
        <v>2</v>
      </c>
      <c r="J223">
        <v>0.2</v>
      </c>
    </row>
    <row r="224" spans="1:10" x14ac:dyDescent="0.25">
      <c r="A224">
        <v>223</v>
      </c>
      <c r="B224" s="3">
        <v>40553</v>
      </c>
      <c r="C224">
        <v>1</v>
      </c>
      <c r="D224">
        <v>0</v>
      </c>
      <c r="E224">
        <v>1</v>
      </c>
      <c r="F224">
        <v>13</v>
      </c>
      <c r="G224" t="b">
        <v>0</v>
      </c>
      <c r="H224">
        <v>1</v>
      </c>
      <c r="I224">
        <v>2</v>
      </c>
      <c r="J224">
        <v>0.2</v>
      </c>
    </row>
    <row r="225" spans="1:10" x14ac:dyDescent="0.25">
      <c r="A225">
        <v>224</v>
      </c>
      <c r="B225" s="3">
        <v>40553</v>
      </c>
      <c r="C225">
        <v>1</v>
      </c>
      <c r="D225">
        <v>0</v>
      </c>
      <c r="E225">
        <v>1</v>
      </c>
      <c r="F225">
        <v>14</v>
      </c>
      <c r="G225" t="b">
        <v>0</v>
      </c>
      <c r="H225">
        <v>1</v>
      </c>
      <c r="I225">
        <v>2</v>
      </c>
      <c r="J225">
        <v>0.2</v>
      </c>
    </row>
    <row r="226" spans="1:10" x14ac:dyDescent="0.25">
      <c r="A226">
        <v>225</v>
      </c>
      <c r="B226" s="3">
        <v>40553</v>
      </c>
      <c r="C226">
        <v>1</v>
      </c>
      <c r="D226">
        <v>0</v>
      </c>
      <c r="E226">
        <v>1</v>
      </c>
      <c r="F226">
        <v>15</v>
      </c>
      <c r="G226" t="b">
        <v>0</v>
      </c>
      <c r="H226">
        <v>1</v>
      </c>
      <c r="I226">
        <v>2</v>
      </c>
      <c r="J226">
        <v>0.2</v>
      </c>
    </row>
    <row r="227" spans="1:10" x14ac:dyDescent="0.25">
      <c r="A227">
        <v>226</v>
      </c>
      <c r="B227" s="3">
        <v>40553</v>
      </c>
      <c r="C227">
        <v>1</v>
      </c>
      <c r="D227">
        <v>0</v>
      </c>
      <c r="E227">
        <v>1</v>
      </c>
      <c r="F227">
        <v>16</v>
      </c>
      <c r="G227" t="b">
        <v>0</v>
      </c>
      <c r="H227">
        <v>1</v>
      </c>
      <c r="I227">
        <v>1</v>
      </c>
      <c r="J227">
        <v>0.2</v>
      </c>
    </row>
    <row r="228" spans="1:10" x14ac:dyDescent="0.25">
      <c r="A228">
        <v>227</v>
      </c>
      <c r="B228" s="3">
        <v>40553</v>
      </c>
      <c r="C228">
        <v>1</v>
      </c>
      <c r="D228">
        <v>0</v>
      </c>
      <c r="E228">
        <v>1</v>
      </c>
      <c r="F228">
        <v>17</v>
      </c>
      <c r="G228" t="b">
        <v>0</v>
      </c>
      <c r="H228">
        <v>1</v>
      </c>
      <c r="I228">
        <v>1</v>
      </c>
      <c r="J228">
        <v>0.2</v>
      </c>
    </row>
    <row r="229" spans="1:10" x14ac:dyDescent="0.25">
      <c r="A229">
        <v>228</v>
      </c>
      <c r="B229" s="3">
        <v>40553</v>
      </c>
      <c r="C229">
        <v>1</v>
      </c>
      <c r="D229">
        <v>0</v>
      </c>
      <c r="E229">
        <v>1</v>
      </c>
      <c r="F229">
        <v>18</v>
      </c>
      <c r="G229" t="b">
        <v>0</v>
      </c>
      <c r="H229">
        <v>1</v>
      </c>
      <c r="I229">
        <v>1</v>
      </c>
      <c r="J229">
        <v>0.2</v>
      </c>
    </row>
    <row r="230" spans="1:10" x14ac:dyDescent="0.25">
      <c r="A230">
        <v>229</v>
      </c>
      <c r="B230" s="3">
        <v>40553</v>
      </c>
      <c r="C230">
        <v>1</v>
      </c>
      <c r="D230">
        <v>0</v>
      </c>
      <c r="E230">
        <v>1</v>
      </c>
      <c r="F230">
        <v>19</v>
      </c>
      <c r="G230" t="b">
        <v>0</v>
      </c>
      <c r="H230">
        <v>1</v>
      </c>
      <c r="I230">
        <v>1</v>
      </c>
      <c r="J230">
        <v>0.16</v>
      </c>
    </row>
    <row r="231" spans="1:10" x14ac:dyDescent="0.25">
      <c r="A231">
        <v>230</v>
      </c>
      <c r="B231" s="3">
        <v>40553</v>
      </c>
      <c r="C231">
        <v>1</v>
      </c>
      <c r="D231">
        <v>0</v>
      </c>
      <c r="E231">
        <v>1</v>
      </c>
      <c r="F231">
        <v>20</v>
      </c>
      <c r="G231" t="b">
        <v>0</v>
      </c>
      <c r="H231">
        <v>1</v>
      </c>
      <c r="I231">
        <v>1</v>
      </c>
      <c r="J231">
        <v>0.16</v>
      </c>
    </row>
    <row r="232" spans="1:10" x14ac:dyDescent="0.25">
      <c r="A232">
        <v>231</v>
      </c>
      <c r="B232" s="3">
        <v>40553</v>
      </c>
      <c r="C232">
        <v>1</v>
      </c>
      <c r="D232">
        <v>0</v>
      </c>
      <c r="E232">
        <v>1</v>
      </c>
      <c r="F232">
        <v>21</v>
      </c>
      <c r="G232" t="b">
        <v>0</v>
      </c>
      <c r="H232">
        <v>1</v>
      </c>
      <c r="I232">
        <v>1</v>
      </c>
      <c r="J232">
        <v>0.14000000000000001</v>
      </c>
    </row>
    <row r="233" spans="1:10" x14ac:dyDescent="0.25">
      <c r="A233">
        <v>232</v>
      </c>
      <c r="B233" s="3">
        <v>40553</v>
      </c>
      <c r="C233">
        <v>1</v>
      </c>
      <c r="D233">
        <v>0</v>
      </c>
      <c r="E233">
        <v>1</v>
      </c>
      <c r="F233">
        <v>22</v>
      </c>
      <c r="G233" t="b">
        <v>0</v>
      </c>
      <c r="H233">
        <v>1</v>
      </c>
      <c r="I233">
        <v>1</v>
      </c>
      <c r="J233">
        <v>0.14000000000000001</v>
      </c>
    </row>
    <row r="234" spans="1:10" x14ac:dyDescent="0.25">
      <c r="A234">
        <v>233</v>
      </c>
      <c r="B234" s="3">
        <v>40553</v>
      </c>
      <c r="C234">
        <v>1</v>
      </c>
      <c r="D234">
        <v>0</v>
      </c>
      <c r="E234">
        <v>1</v>
      </c>
      <c r="F234">
        <v>23</v>
      </c>
      <c r="G234" t="b">
        <v>0</v>
      </c>
      <c r="H234">
        <v>1</v>
      </c>
      <c r="I234">
        <v>1</v>
      </c>
      <c r="J234">
        <v>0.14000000000000001</v>
      </c>
    </row>
    <row r="235" spans="1:10" x14ac:dyDescent="0.25">
      <c r="A235">
        <v>234</v>
      </c>
      <c r="B235" s="3">
        <v>40554</v>
      </c>
      <c r="C235">
        <v>1</v>
      </c>
      <c r="D235">
        <v>0</v>
      </c>
      <c r="E235">
        <v>1</v>
      </c>
      <c r="F235">
        <v>0</v>
      </c>
      <c r="G235" t="b">
        <v>0</v>
      </c>
      <c r="H235">
        <v>2</v>
      </c>
      <c r="I235">
        <v>1</v>
      </c>
      <c r="J235">
        <v>0.14000000000000001</v>
      </c>
    </row>
    <row r="236" spans="1:10" x14ac:dyDescent="0.25">
      <c r="A236">
        <v>235</v>
      </c>
      <c r="B236" s="3">
        <v>40554</v>
      </c>
      <c r="C236">
        <v>1</v>
      </c>
      <c r="D236">
        <v>0</v>
      </c>
      <c r="E236">
        <v>1</v>
      </c>
      <c r="F236">
        <v>1</v>
      </c>
      <c r="G236" t="b">
        <v>0</v>
      </c>
      <c r="H236">
        <v>2</v>
      </c>
      <c r="I236">
        <v>1</v>
      </c>
      <c r="J236">
        <v>0.14000000000000001</v>
      </c>
    </row>
    <row r="237" spans="1:10" x14ac:dyDescent="0.25">
      <c r="A237">
        <v>236</v>
      </c>
      <c r="B237" s="3">
        <v>40554</v>
      </c>
      <c r="C237">
        <v>1</v>
      </c>
      <c r="D237">
        <v>0</v>
      </c>
      <c r="E237">
        <v>1</v>
      </c>
      <c r="F237">
        <v>2</v>
      </c>
      <c r="G237" t="b">
        <v>0</v>
      </c>
      <c r="H237">
        <v>2</v>
      </c>
      <c r="I237">
        <v>2</v>
      </c>
      <c r="J237">
        <v>0.16</v>
      </c>
    </row>
    <row r="238" spans="1:10" x14ac:dyDescent="0.25">
      <c r="A238">
        <v>237</v>
      </c>
      <c r="B238" s="3">
        <v>40554</v>
      </c>
      <c r="C238">
        <v>1</v>
      </c>
      <c r="D238">
        <v>0</v>
      </c>
      <c r="E238">
        <v>1</v>
      </c>
      <c r="F238">
        <v>5</v>
      </c>
      <c r="G238" t="b">
        <v>0</v>
      </c>
      <c r="H238">
        <v>2</v>
      </c>
      <c r="I238">
        <v>2</v>
      </c>
      <c r="J238">
        <v>0.16</v>
      </c>
    </row>
    <row r="239" spans="1:10" x14ac:dyDescent="0.25">
      <c r="A239">
        <v>238</v>
      </c>
      <c r="B239" s="3">
        <v>40554</v>
      </c>
      <c r="C239">
        <v>1</v>
      </c>
      <c r="D239">
        <v>0</v>
      </c>
      <c r="E239">
        <v>1</v>
      </c>
      <c r="F239">
        <v>6</v>
      </c>
      <c r="G239" t="b">
        <v>0</v>
      </c>
      <c r="H239">
        <v>2</v>
      </c>
      <c r="I239">
        <v>2</v>
      </c>
      <c r="J239">
        <v>0.16</v>
      </c>
    </row>
    <row r="240" spans="1:10" x14ac:dyDescent="0.25">
      <c r="A240">
        <v>239</v>
      </c>
      <c r="B240" s="3">
        <v>40554</v>
      </c>
      <c r="C240">
        <v>1</v>
      </c>
      <c r="D240">
        <v>0</v>
      </c>
      <c r="E240">
        <v>1</v>
      </c>
      <c r="F240">
        <v>7</v>
      </c>
      <c r="G240" t="b">
        <v>0</v>
      </c>
      <c r="H240">
        <v>2</v>
      </c>
      <c r="I240">
        <v>2</v>
      </c>
      <c r="J240">
        <v>0.16</v>
      </c>
    </row>
    <row r="241" spans="1:10" x14ac:dyDescent="0.25">
      <c r="A241">
        <v>240</v>
      </c>
      <c r="B241" s="3">
        <v>40554</v>
      </c>
      <c r="C241">
        <v>1</v>
      </c>
      <c r="D241">
        <v>0</v>
      </c>
      <c r="E241">
        <v>1</v>
      </c>
      <c r="F241">
        <v>8</v>
      </c>
      <c r="G241" t="b">
        <v>0</v>
      </c>
      <c r="H241">
        <v>2</v>
      </c>
      <c r="I241">
        <v>2</v>
      </c>
      <c r="J241">
        <v>0.18</v>
      </c>
    </row>
    <row r="242" spans="1:10" x14ac:dyDescent="0.25">
      <c r="A242">
        <v>241</v>
      </c>
      <c r="B242" s="3">
        <v>40554</v>
      </c>
      <c r="C242">
        <v>1</v>
      </c>
      <c r="D242">
        <v>0</v>
      </c>
      <c r="E242">
        <v>1</v>
      </c>
      <c r="F242">
        <v>9</v>
      </c>
      <c r="G242" t="b">
        <v>0</v>
      </c>
      <c r="H242">
        <v>2</v>
      </c>
      <c r="I242">
        <v>2</v>
      </c>
      <c r="J242">
        <v>0.18</v>
      </c>
    </row>
    <row r="243" spans="1:10" x14ac:dyDescent="0.25">
      <c r="A243">
        <v>242</v>
      </c>
      <c r="B243" s="3">
        <v>40554</v>
      </c>
      <c r="C243">
        <v>1</v>
      </c>
      <c r="D243">
        <v>0</v>
      </c>
      <c r="E243">
        <v>1</v>
      </c>
      <c r="F243">
        <v>10</v>
      </c>
      <c r="G243" t="b">
        <v>0</v>
      </c>
      <c r="H243">
        <v>2</v>
      </c>
      <c r="I243">
        <v>2</v>
      </c>
      <c r="J243">
        <v>0.2</v>
      </c>
    </row>
    <row r="244" spans="1:10" x14ac:dyDescent="0.25">
      <c r="A244">
        <v>243</v>
      </c>
      <c r="B244" s="3">
        <v>40554</v>
      </c>
      <c r="C244">
        <v>1</v>
      </c>
      <c r="D244">
        <v>0</v>
      </c>
      <c r="E244">
        <v>1</v>
      </c>
      <c r="F244">
        <v>11</v>
      </c>
      <c r="G244" t="b">
        <v>0</v>
      </c>
      <c r="H244">
        <v>2</v>
      </c>
      <c r="I244">
        <v>2</v>
      </c>
      <c r="J244">
        <v>0.2</v>
      </c>
    </row>
    <row r="245" spans="1:10" x14ac:dyDescent="0.25">
      <c r="A245">
        <v>244</v>
      </c>
      <c r="B245" s="3">
        <v>40554</v>
      </c>
      <c r="C245">
        <v>1</v>
      </c>
      <c r="D245">
        <v>0</v>
      </c>
      <c r="E245">
        <v>1</v>
      </c>
      <c r="F245">
        <v>12</v>
      </c>
      <c r="G245" t="b">
        <v>0</v>
      </c>
      <c r="H245">
        <v>2</v>
      </c>
      <c r="I245">
        <v>2</v>
      </c>
      <c r="J245">
        <v>0.2</v>
      </c>
    </row>
    <row r="246" spans="1:10" x14ac:dyDescent="0.25">
      <c r="A246">
        <v>245</v>
      </c>
      <c r="B246" s="3">
        <v>40554</v>
      </c>
      <c r="C246">
        <v>1</v>
      </c>
      <c r="D246">
        <v>0</v>
      </c>
      <c r="E246">
        <v>1</v>
      </c>
      <c r="F246">
        <v>13</v>
      </c>
      <c r="G246" t="b">
        <v>0</v>
      </c>
      <c r="H246">
        <v>2</v>
      </c>
      <c r="I246">
        <v>2</v>
      </c>
      <c r="J246">
        <v>0.2</v>
      </c>
    </row>
    <row r="247" spans="1:10" x14ac:dyDescent="0.25">
      <c r="A247">
        <v>246</v>
      </c>
      <c r="B247" s="3">
        <v>40554</v>
      </c>
      <c r="C247">
        <v>1</v>
      </c>
      <c r="D247">
        <v>0</v>
      </c>
      <c r="E247">
        <v>1</v>
      </c>
      <c r="F247">
        <v>14</v>
      </c>
      <c r="G247" t="b">
        <v>0</v>
      </c>
      <c r="H247">
        <v>2</v>
      </c>
      <c r="I247">
        <v>2</v>
      </c>
      <c r="J247">
        <v>0.2</v>
      </c>
    </row>
    <row r="248" spans="1:10" x14ac:dyDescent="0.25">
      <c r="A248">
        <v>247</v>
      </c>
      <c r="B248" s="3">
        <v>40554</v>
      </c>
      <c r="C248">
        <v>1</v>
      </c>
      <c r="D248">
        <v>0</v>
      </c>
      <c r="E248">
        <v>1</v>
      </c>
      <c r="F248">
        <v>15</v>
      </c>
      <c r="G248" t="b">
        <v>0</v>
      </c>
      <c r="H248">
        <v>2</v>
      </c>
      <c r="I248">
        <v>2</v>
      </c>
      <c r="J248">
        <v>0.16</v>
      </c>
    </row>
    <row r="249" spans="1:10" x14ac:dyDescent="0.25">
      <c r="A249">
        <v>248</v>
      </c>
      <c r="B249" s="3">
        <v>40554</v>
      </c>
      <c r="C249">
        <v>1</v>
      </c>
      <c r="D249">
        <v>0</v>
      </c>
      <c r="E249">
        <v>1</v>
      </c>
      <c r="F249">
        <v>16</v>
      </c>
      <c r="G249" t="b">
        <v>0</v>
      </c>
      <c r="H249">
        <v>2</v>
      </c>
      <c r="I249">
        <v>2</v>
      </c>
      <c r="J249">
        <v>0.16</v>
      </c>
    </row>
    <row r="250" spans="1:10" x14ac:dyDescent="0.25">
      <c r="A250">
        <v>249</v>
      </c>
      <c r="B250" s="3">
        <v>40554</v>
      </c>
      <c r="C250">
        <v>1</v>
      </c>
      <c r="D250">
        <v>0</v>
      </c>
      <c r="E250">
        <v>1</v>
      </c>
      <c r="F250">
        <v>17</v>
      </c>
      <c r="G250" t="b">
        <v>0</v>
      </c>
      <c r="H250">
        <v>2</v>
      </c>
      <c r="I250">
        <v>2</v>
      </c>
      <c r="J250">
        <v>0.16</v>
      </c>
    </row>
    <row r="251" spans="1:10" x14ac:dyDescent="0.25">
      <c r="A251">
        <v>250</v>
      </c>
      <c r="B251" s="3">
        <v>40554</v>
      </c>
      <c r="C251">
        <v>1</v>
      </c>
      <c r="D251">
        <v>0</v>
      </c>
      <c r="E251">
        <v>1</v>
      </c>
      <c r="F251">
        <v>18</v>
      </c>
      <c r="G251" t="b">
        <v>0</v>
      </c>
      <c r="H251">
        <v>2</v>
      </c>
      <c r="I251">
        <v>3</v>
      </c>
      <c r="J251">
        <v>0.16</v>
      </c>
    </row>
    <row r="252" spans="1:10" x14ac:dyDescent="0.25">
      <c r="A252">
        <v>251</v>
      </c>
      <c r="B252" s="3">
        <v>40554</v>
      </c>
      <c r="C252">
        <v>1</v>
      </c>
      <c r="D252">
        <v>0</v>
      </c>
      <c r="E252">
        <v>1</v>
      </c>
      <c r="F252">
        <v>19</v>
      </c>
      <c r="G252" t="b">
        <v>0</v>
      </c>
      <c r="H252">
        <v>2</v>
      </c>
      <c r="I252">
        <v>3</v>
      </c>
      <c r="J252">
        <v>0.16</v>
      </c>
    </row>
    <row r="253" spans="1:10" x14ac:dyDescent="0.25">
      <c r="A253">
        <v>252</v>
      </c>
      <c r="B253" s="3">
        <v>40554</v>
      </c>
      <c r="C253">
        <v>1</v>
      </c>
      <c r="D253">
        <v>0</v>
      </c>
      <c r="E253">
        <v>1</v>
      </c>
      <c r="F253">
        <v>20</v>
      </c>
      <c r="G253" t="b">
        <v>0</v>
      </c>
      <c r="H253">
        <v>2</v>
      </c>
      <c r="I253">
        <v>3</v>
      </c>
      <c r="J253">
        <v>0.16</v>
      </c>
    </row>
    <row r="254" spans="1:10" x14ac:dyDescent="0.25">
      <c r="A254">
        <v>253</v>
      </c>
      <c r="B254" s="3">
        <v>40554</v>
      </c>
      <c r="C254">
        <v>1</v>
      </c>
      <c r="D254">
        <v>0</v>
      </c>
      <c r="E254">
        <v>1</v>
      </c>
      <c r="F254">
        <v>21</v>
      </c>
      <c r="G254" t="b">
        <v>0</v>
      </c>
      <c r="H254">
        <v>2</v>
      </c>
      <c r="I254">
        <v>3</v>
      </c>
      <c r="J254">
        <v>0.16</v>
      </c>
    </row>
    <row r="255" spans="1:10" x14ac:dyDescent="0.25">
      <c r="A255">
        <v>254</v>
      </c>
      <c r="B255" s="3">
        <v>40554</v>
      </c>
      <c r="C255">
        <v>1</v>
      </c>
      <c r="D255">
        <v>0</v>
      </c>
      <c r="E255">
        <v>1</v>
      </c>
      <c r="F255">
        <v>22</v>
      </c>
      <c r="G255" t="b">
        <v>0</v>
      </c>
      <c r="H255">
        <v>2</v>
      </c>
      <c r="I255">
        <v>3</v>
      </c>
      <c r="J255">
        <v>0.16</v>
      </c>
    </row>
    <row r="256" spans="1:10" x14ac:dyDescent="0.25">
      <c r="A256">
        <v>255</v>
      </c>
      <c r="B256" s="3">
        <v>40554</v>
      </c>
      <c r="C256">
        <v>1</v>
      </c>
      <c r="D256">
        <v>0</v>
      </c>
      <c r="E256">
        <v>1</v>
      </c>
      <c r="F256">
        <v>23</v>
      </c>
      <c r="G256" t="b">
        <v>0</v>
      </c>
      <c r="H256">
        <v>2</v>
      </c>
      <c r="I256">
        <v>3</v>
      </c>
      <c r="J256">
        <v>0.16</v>
      </c>
    </row>
    <row r="257" spans="1:10" x14ac:dyDescent="0.25">
      <c r="A257">
        <v>256</v>
      </c>
      <c r="B257" s="3">
        <v>40555</v>
      </c>
      <c r="C257">
        <v>1</v>
      </c>
      <c r="D257">
        <v>0</v>
      </c>
      <c r="E257">
        <v>1</v>
      </c>
      <c r="F257">
        <v>0</v>
      </c>
      <c r="G257" t="b">
        <v>0</v>
      </c>
      <c r="H257">
        <v>3</v>
      </c>
      <c r="I257">
        <v>2</v>
      </c>
      <c r="J257">
        <v>0.16</v>
      </c>
    </row>
    <row r="258" spans="1:10" x14ac:dyDescent="0.25">
      <c r="A258">
        <v>257</v>
      </c>
      <c r="B258" s="3">
        <v>40555</v>
      </c>
      <c r="C258">
        <v>1</v>
      </c>
      <c r="D258">
        <v>0</v>
      </c>
      <c r="E258">
        <v>1</v>
      </c>
      <c r="F258">
        <v>1</v>
      </c>
      <c r="G258" t="b">
        <v>0</v>
      </c>
      <c r="H258">
        <v>3</v>
      </c>
      <c r="I258">
        <v>2</v>
      </c>
      <c r="J258">
        <v>0.16</v>
      </c>
    </row>
    <row r="259" spans="1:10" x14ac:dyDescent="0.25">
      <c r="A259">
        <v>258</v>
      </c>
      <c r="B259" s="3">
        <v>40555</v>
      </c>
      <c r="C259">
        <v>1</v>
      </c>
      <c r="D259">
        <v>0</v>
      </c>
      <c r="E259">
        <v>1</v>
      </c>
      <c r="F259">
        <v>2</v>
      </c>
      <c r="G259" t="b">
        <v>0</v>
      </c>
      <c r="H259">
        <v>3</v>
      </c>
      <c r="I259">
        <v>1</v>
      </c>
      <c r="J259">
        <v>0.14000000000000001</v>
      </c>
    </row>
    <row r="260" spans="1:10" x14ac:dyDescent="0.25">
      <c r="A260">
        <v>259</v>
      </c>
      <c r="B260" s="3">
        <v>40555</v>
      </c>
      <c r="C260">
        <v>1</v>
      </c>
      <c r="D260">
        <v>0</v>
      </c>
      <c r="E260">
        <v>1</v>
      </c>
      <c r="F260">
        <v>5</v>
      </c>
      <c r="G260" t="b">
        <v>0</v>
      </c>
      <c r="H260">
        <v>3</v>
      </c>
      <c r="I260">
        <v>1</v>
      </c>
      <c r="J260">
        <v>0.14000000000000001</v>
      </c>
    </row>
    <row r="261" spans="1:10" x14ac:dyDescent="0.25">
      <c r="A261">
        <v>260</v>
      </c>
      <c r="B261" s="3">
        <v>40555</v>
      </c>
      <c r="C261">
        <v>1</v>
      </c>
      <c r="D261">
        <v>0</v>
      </c>
      <c r="E261">
        <v>1</v>
      </c>
      <c r="F261">
        <v>6</v>
      </c>
      <c r="G261" t="b">
        <v>0</v>
      </c>
      <c r="H261">
        <v>3</v>
      </c>
      <c r="I261">
        <v>1</v>
      </c>
      <c r="J261">
        <v>0.12</v>
      </c>
    </row>
    <row r="262" spans="1:10" x14ac:dyDescent="0.25">
      <c r="A262">
        <v>261</v>
      </c>
      <c r="B262" s="3">
        <v>40555</v>
      </c>
      <c r="C262">
        <v>1</v>
      </c>
      <c r="D262">
        <v>0</v>
      </c>
      <c r="E262">
        <v>1</v>
      </c>
      <c r="F262">
        <v>7</v>
      </c>
      <c r="G262" t="b">
        <v>0</v>
      </c>
      <c r="H262">
        <v>3</v>
      </c>
      <c r="I262">
        <v>1</v>
      </c>
      <c r="J262">
        <v>0.14000000000000001</v>
      </c>
    </row>
    <row r="263" spans="1:10" x14ac:dyDescent="0.25">
      <c r="A263">
        <v>262</v>
      </c>
      <c r="B263" s="3">
        <v>40555</v>
      </c>
      <c r="C263">
        <v>1</v>
      </c>
      <c r="D263">
        <v>0</v>
      </c>
      <c r="E263">
        <v>1</v>
      </c>
      <c r="F263">
        <v>8</v>
      </c>
      <c r="G263" t="b">
        <v>0</v>
      </c>
      <c r="H263">
        <v>3</v>
      </c>
      <c r="I263">
        <v>1</v>
      </c>
      <c r="J263">
        <v>0.16</v>
      </c>
    </row>
    <row r="264" spans="1:10" x14ac:dyDescent="0.25">
      <c r="A264">
        <v>263</v>
      </c>
      <c r="B264" s="3">
        <v>40555</v>
      </c>
      <c r="C264">
        <v>1</v>
      </c>
      <c r="D264">
        <v>0</v>
      </c>
      <c r="E264">
        <v>1</v>
      </c>
      <c r="F264">
        <v>9</v>
      </c>
      <c r="G264" t="b">
        <v>0</v>
      </c>
      <c r="H264">
        <v>3</v>
      </c>
      <c r="I264">
        <v>1</v>
      </c>
      <c r="J264">
        <v>0.16</v>
      </c>
    </row>
    <row r="265" spans="1:10" x14ac:dyDescent="0.25">
      <c r="A265">
        <v>264</v>
      </c>
      <c r="B265" s="3">
        <v>40555</v>
      </c>
      <c r="C265">
        <v>1</v>
      </c>
      <c r="D265">
        <v>0</v>
      </c>
      <c r="E265">
        <v>1</v>
      </c>
      <c r="F265">
        <v>10</v>
      </c>
      <c r="G265" t="b">
        <v>0</v>
      </c>
      <c r="H265">
        <v>3</v>
      </c>
      <c r="I265">
        <v>1</v>
      </c>
      <c r="J265">
        <v>0.18</v>
      </c>
    </row>
    <row r="266" spans="1:10" x14ac:dyDescent="0.25">
      <c r="A266">
        <v>265</v>
      </c>
      <c r="B266" s="3">
        <v>40555</v>
      </c>
      <c r="C266">
        <v>1</v>
      </c>
      <c r="D266">
        <v>0</v>
      </c>
      <c r="E266">
        <v>1</v>
      </c>
      <c r="F266">
        <v>11</v>
      </c>
      <c r="G266" t="b">
        <v>0</v>
      </c>
      <c r="H266">
        <v>3</v>
      </c>
      <c r="I266">
        <v>1</v>
      </c>
      <c r="J266">
        <v>0.2</v>
      </c>
    </row>
    <row r="267" spans="1:10" x14ac:dyDescent="0.25">
      <c r="A267">
        <v>266</v>
      </c>
      <c r="B267" s="3">
        <v>40555</v>
      </c>
      <c r="C267">
        <v>1</v>
      </c>
      <c r="D267">
        <v>0</v>
      </c>
      <c r="E267">
        <v>1</v>
      </c>
      <c r="F267">
        <v>12</v>
      </c>
      <c r="G267" t="b">
        <v>0</v>
      </c>
      <c r="H267">
        <v>3</v>
      </c>
      <c r="I267">
        <v>1</v>
      </c>
      <c r="J267">
        <v>0.2</v>
      </c>
    </row>
    <row r="268" spans="1:10" x14ac:dyDescent="0.25">
      <c r="A268">
        <v>267</v>
      </c>
      <c r="B268" s="3">
        <v>40555</v>
      </c>
      <c r="C268">
        <v>1</v>
      </c>
      <c r="D268">
        <v>0</v>
      </c>
      <c r="E268">
        <v>1</v>
      </c>
      <c r="F268">
        <v>13</v>
      </c>
      <c r="G268" t="b">
        <v>0</v>
      </c>
      <c r="H268">
        <v>3</v>
      </c>
      <c r="I268">
        <v>1</v>
      </c>
      <c r="J268">
        <v>0.22</v>
      </c>
    </row>
    <row r="269" spans="1:10" x14ac:dyDescent="0.25">
      <c r="A269">
        <v>268</v>
      </c>
      <c r="B269" s="3">
        <v>40555</v>
      </c>
      <c r="C269">
        <v>1</v>
      </c>
      <c r="D269">
        <v>0</v>
      </c>
      <c r="E269">
        <v>1</v>
      </c>
      <c r="F269">
        <v>14</v>
      </c>
      <c r="G269" t="b">
        <v>0</v>
      </c>
      <c r="H269">
        <v>3</v>
      </c>
      <c r="I269">
        <v>1</v>
      </c>
      <c r="J269">
        <v>0.2</v>
      </c>
    </row>
    <row r="270" spans="1:10" x14ac:dyDescent="0.25">
      <c r="A270">
        <v>269</v>
      </c>
      <c r="B270" s="3">
        <v>40555</v>
      </c>
      <c r="C270">
        <v>1</v>
      </c>
      <c r="D270">
        <v>0</v>
      </c>
      <c r="E270">
        <v>1</v>
      </c>
      <c r="F270">
        <v>15</v>
      </c>
      <c r="G270" t="b">
        <v>0</v>
      </c>
      <c r="H270">
        <v>3</v>
      </c>
      <c r="I270">
        <v>1</v>
      </c>
      <c r="J270">
        <v>0.2</v>
      </c>
    </row>
    <row r="271" spans="1:10" x14ac:dyDescent="0.25">
      <c r="A271">
        <v>270</v>
      </c>
      <c r="B271" s="3">
        <v>40555</v>
      </c>
      <c r="C271">
        <v>1</v>
      </c>
      <c r="D271">
        <v>0</v>
      </c>
      <c r="E271">
        <v>1</v>
      </c>
      <c r="F271">
        <v>16</v>
      </c>
      <c r="G271" t="b">
        <v>0</v>
      </c>
      <c r="H271">
        <v>3</v>
      </c>
      <c r="I271">
        <v>1</v>
      </c>
      <c r="J271">
        <v>0.22</v>
      </c>
    </row>
    <row r="272" spans="1:10" x14ac:dyDescent="0.25">
      <c r="A272">
        <v>271</v>
      </c>
      <c r="B272" s="3">
        <v>40555</v>
      </c>
      <c r="C272">
        <v>1</v>
      </c>
      <c r="D272">
        <v>0</v>
      </c>
      <c r="E272">
        <v>1</v>
      </c>
      <c r="F272">
        <v>17</v>
      </c>
      <c r="G272" t="b">
        <v>0</v>
      </c>
      <c r="H272">
        <v>3</v>
      </c>
      <c r="I272">
        <v>1</v>
      </c>
      <c r="J272">
        <v>0.2</v>
      </c>
    </row>
    <row r="273" spans="1:10" x14ac:dyDescent="0.25">
      <c r="A273">
        <v>272</v>
      </c>
      <c r="B273" s="3">
        <v>40555</v>
      </c>
      <c r="C273">
        <v>1</v>
      </c>
      <c r="D273">
        <v>0</v>
      </c>
      <c r="E273">
        <v>1</v>
      </c>
      <c r="F273">
        <v>18</v>
      </c>
      <c r="G273" t="b">
        <v>0</v>
      </c>
      <c r="H273">
        <v>3</v>
      </c>
      <c r="I273">
        <v>1</v>
      </c>
      <c r="J273">
        <v>0.2</v>
      </c>
    </row>
    <row r="274" spans="1:10" x14ac:dyDescent="0.25">
      <c r="A274">
        <v>273</v>
      </c>
      <c r="B274" s="3">
        <v>40555</v>
      </c>
      <c r="C274">
        <v>1</v>
      </c>
      <c r="D274">
        <v>0</v>
      </c>
      <c r="E274">
        <v>1</v>
      </c>
      <c r="F274">
        <v>19</v>
      </c>
      <c r="G274" t="b">
        <v>0</v>
      </c>
      <c r="H274">
        <v>3</v>
      </c>
      <c r="I274">
        <v>1</v>
      </c>
      <c r="J274">
        <v>0.18</v>
      </c>
    </row>
    <row r="275" spans="1:10" x14ac:dyDescent="0.25">
      <c r="A275">
        <v>274</v>
      </c>
      <c r="B275" s="3">
        <v>40555</v>
      </c>
      <c r="C275">
        <v>1</v>
      </c>
      <c r="D275">
        <v>0</v>
      </c>
      <c r="E275">
        <v>1</v>
      </c>
      <c r="F275">
        <v>20</v>
      </c>
      <c r="G275" t="b">
        <v>0</v>
      </c>
      <c r="H275">
        <v>3</v>
      </c>
      <c r="I275">
        <v>1</v>
      </c>
      <c r="J275">
        <v>0.16</v>
      </c>
    </row>
    <row r="276" spans="1:10" x14ac:dyDescent="0.25">
      <c r="A276">
        <v>275</v>
      </c>
      <c r="B276" s="3">
        <v>40555</v>
      </c>
      <c r="C276">
        <v>1</v>
      </c>
      <c r="D276">
        <v>0</v>
      </c>
      <c r="E276">
        <v>1</v>
      </c>
      <c r="F276">
        <v>21</v>
      </c>
      <c r="G276" t="b">
        <v>0</v>
      </c>
      <c r="H276">
        <v>3</v>
      </c>
      <c r="I276">
        <v>1</v>
      </c>
      <c r="J276">
        <v>0.16</v>
      </c>
    </row>
    <row r="277" spans="1:10" x14ac:dyDescent="0.25">
      <c r="A277">
        <v>276</v>
      </c>
      <c r="B277" s="3">
        <v>40555</v>
      </c>
      <c r="C277">
        <v>1</v>
      </c>
      <c r="D277">
        <v>0</v>
      </c>
      <c r="E277">
        <v>1</v>
      </c>
      <c r="F277">
        <v>22</v>
      </c>
      <c r="G277" t="b">
        <v>0</v>
      </c>
      <c r="H277">
        <v>3</v>
      </c>
      <c r="I277">
        <v>1</v>
      </c>
      <c r="J277">
        <v>0.16</v>
      </c>
    </row>
    <row r="278" spans="1:10" x14ac:dyDescent="0.25">
      <c r="A278">
        <v>277</v>
      </c>
      <c r="B278" s="3">
        <v>40555</v>
      </c>
      <c r="C278">
        <v>1</v>
      </c>
      <c r="D278">
        <v>0</v>
      </c>
      <c r="E278">
        <v>1</v>
      </c>
      <c r="F278">
        <v>23</v>
      </c>
      <c r="G278" t="b">
        <v>0</v>
      </c>
      <c r="H278">
        <v>3</v>
      </c>
      <c r="I278">
        <v>1</v>
      </c>
      <c r="J278">
        <v>0.14000000000000001</v>
      </c>
    </row>
    <row r="279" spans="1:10" x14ac:dyDescent="0.25">
      <c r="A279">
        <v>278</v>
      </c>
      <c r="B279" s="3">
        <v>40556</v>
      </c>
      <c r="C279">
        <v>1</v>
      </c>
      <c r="D279">
        <v>0</v>
      </c>
      <c r="E279">
        <v>1</v>
      </c>
      <c r="F279">
        <v>0</v>
      </c>
      <c r="G279" t="b">
        <v>0</v>
      </c>
      <c r="H279">
        <v>4</v>
      </c>
      <c r="I279">
        <v>1</v>
      </c>
      <c r="J279">
        <v>0.14000000000000001</v>
      </c>
    </row>
    <row r="280" spans="1:10" x14ac:dyDescent="0.25">
      <c r="A280">
        <v>279</v>
      </c>
      <c r="B280" s="3">
        <v>40556</v>
      </c>
      <c r="C280">
        <v>1</v>
      </c>
      <c r="D280">
        <v>0</v>
      </c>
      <c r="E280">
        <v>1</v>
      </c>
      <c r="F280">
        <v>1</v>
      </c>
      <c r="G280" t="b">
        <v>0</v>
      </c>
      <c r="H280">
        <v>4</v>
      </c>
      <c r="I280">
        <v>1</v>
      </c>
      <c r="J280">
        <v>0.14000000000000001</v>
      </c>
    </row>
    <row r="281" spans="1:10" x14ac:dyDescent="0.25">
      <c r="A281">
        <v>280</v>
      </c>
      <c r="B281" s="3">
        <v>40556</v>
      </c>
      <c r="C281">
        <v>1</v>
      </c>
      <c r="D281">
        <v>0</v>
      </c>
      <c r="E281">
        <v>1</v>
      </c>
      <c r="F281">
        <v>2</v>
      </c>
      <c r="G281" t="b">
        <v>0</v>
      </c>
      <c r="H281">
        <v>4</v>
      </c>
      <c r="I281">
        <v>1</v>
      </c>
      <c r="J281">
        <v>0.14000000000000001</v>
      </c>
    </row>
    <row r="282" spans="1:10" x14ac:dyDescent="0.25">
      <c r="A282">
        <v>281</v>
      </c>
      <c r="B282" s="3">
        <v>40556</v>
      </c>
      <c r="C282">
        <v>1</v>
      </c>
      <c r="D282">
        <v>0</v>
      </c>
      <c r="E282">
        <v>1</v>
      </c>
      <c r="F282">
        <v>3</v>
      </c>
      <c r="G282" t="b">
        <v>0</v>
      </c>
      <c r="H282">
        <v>4</v>
      </c>
      <c r="I282">
        <v>1</v>
      </c>
      <c r="J282">
        <v>0.14000000000000001</v>
      </c>
    </row>
    <row r="283" spans="1:10" x14ac:dyDescent="0.25">
      <c r="A283">
        <v>282</v>
      </c>
      <c r="B283" s="3">
        <v>40556</v>
      </c>
      <c r="C283">
        <v>1</v>
      </c>
      <c r="D283">
        <v>0</v>
      </c>
      <c r="E283">
        <v>1</v>
      </c>
      <c r="F283">
        <v>4</v>
      </c>
      <c r="G283" t="b">
        <v>0</v>
      </c>
      <c r="H283">
        <v>4</v>
      </c>
      <c r="I283">
        <v>1</v>
      </c>
      <c r="J283">
        <v>0.14000000000000001</v>
      </c>
    </row>
    <row r="284" spans="1:10" x14ac:dyDescent="0.25">
      <c r="A284">
        <v>283</v>
      </c>
      <c r="B284" s="3">
        <v>40556</v>
      </c>
      <c r="C284">
        <v>1</v>
      </c>
      <c r="D284">
        <v>0</v>
      </c>
      <c r="E284">
        <v>1</v>
      </c>
      <c r="F284">
        <v>5</v>
      </c>
      <c r="G284" t="b">
        <v>0</v>
      </c>
      <c r="H284">
        <v>4</v>
      </c>
      <c r="I284">
        <v>1</v>
      </c>
      <c r="J284">
        <v>0.14000000000000001</v>
      </c>
    </row>
    <row r="285" spans="1:10" x14ac:dyDescent="0.25">
      <c r="A285">
        <v>284</v>
      </c>
      <c r="B285" s="3">
        <v>40556</v>
      </c>
      <c r="C285">
        <v>1</v>
      </c>
      <c r="D285">
        <v>0</v>
      </c>
      <c r="E285">
        <v>1</v>
      </c>
      <c r="F285">
        <v>6</v>
      </c>
      <c r="G285" t="b">
        <v>0</v>
      </c>
      <c r="H285">
        <v>4</v>
      </c>
      <c r="I285">
        <v>1</v>
      </c>
      <c r="J285">
        <v>0.12</v>
      </c>
    </row>
    <row r="286" spans="1:10" x14ac:dyDescent="0.25">
      <c r="A286">
        <v>285</v>
      </c>
      <c r="B286" s="3">
        <v>40556</v>
      </c>
      <c r="C286">
        <v>1</v>
      </c>
      <c r="D286">
        <v>0</v>
      </c>
      <c r="E286">
        <v>1</v>
      </c>
      <c r="F286">
        <v>7</v>
      </c>
      <c r="G286" t="b">
        <v>0</v>
      </c>
      <c r="H286">
        <v>4</v>
      </c>
      <c r="I286">
        <v>1</v>
      </c>
      <c r="J286">
        <v>0.12</v>
      </c>
    </row>
    <row r="287" spans="1:10" x14ac:dyDescent="0.25">
      <c r="A287">
        <v>286</v>
      </c>
      <c r="B287" s="3">
        <v>40556</v>
      </c>
      <c r="C287">
        <v>1</v>
      </c>
      <c r="D287">
        <v>0</v>
      </c>
      <c r="E287">
        <v>1</v>
      </c>
      <c r="F287">
        <v>8</v>
      </c>
      <c r="G287" t="b">
        <v>0</v>
      </c>
      <c r="H287">
        <v>4</v>
      </c>
      <c r="I287">
        <v>1</v>
      </c>
      <c r="J287">
        <v>0.14000000000000001</v>
      </c>
    </row>
    <row r="288" spans="1:10" x14ac:dyDescent="0.25">
      <c r="A288">
        <v>287</v>
      </c>
      <c r="B288" s="3">
        <v>40556</v>
      </c>
      <c r="C288">
        <v>1</v>
      </c>
      <c r="D288">
        <v>0</v>
      </c>
      <c r="E288">
        <v>1</v>
      </c>
      <c r="F288">
        <v>9</v>
      </c>
      <c r="G288" t="b">
        <v>0</v>
      </c>
      <c r="H288">
        <v>4</v>
      </c>
      <c r="I288">
        <v>1</v>
      </c>
      <c r="J288">
        <v>0.14000000000000001</v>
      </c>
    </row>
    <row r="289" spans="1:10" x14ac:dyDescent="0.25">
      <c r="A289">
        <v>288</v>
      </c>
      <c r="B289" s="3">
        <v>40556</v>
      </c>
      <c r="C289">
        <v>1</v>
      </c>
      <c r="D289">
        <v>0</v>
      </c>
      <c r="E289">
        <v>1</v>
      </c>
      <c r="F289">
        <v>10</v>
      </c>
      <c r="G289" t="b">
        <v>0</v>
      </c>
      <c r="H289">
        <v>4</v>
      </c>
      <c r="I289">
        <v>2</v>
      </c>
      <c r="J289">
        <v>0.16</v>
      </c>
    </row>
    <row r="290" spans="1:10" x14ac:dyDescent="0.25">
      <c r="A290">
        <v>289</v>
      </c>
      <c r="B290" s="3">
        <v>40556</v>
      </c>
      <c r="C290">
        <v>1</v>
      </c>
      <c r="D290">
        <v>0</v>
      </c>
      <c r="E290">
        <v>1</v>
      </c>
      <c r="F290">
        <v>11</v>
      </c>
      <c r="G290" t="b">
        <v>0</v>
      </c>
      <c r="H290">
        <v>4</v>
      </c>
      <c r="I290">
        <v>2</v>
      </c>
      <c r="J290">
        <v>0.2</v>
      </c>
    </row>
    <row r="291" spans="1:10" x14ac:dyDescent="0.25">
      <c r="A291">
        <v>290</v>
      </c>
      <c r="B291" s="3">
        <v>40556</v>
      </c>
      <c r="C291">
        <v>1</v>
      </c>
      <c r="D291">
        <v>0</v>
      </c>
      <c r="E291">
        <v>1</v>
      </c>
      <c r="F291">
        <v>12</v>
      </c>
      <c r="G291" t="b">
        <v>0</v>
      </c>
      <c r="H291">
        <v>4</v>
      </c>
      <c r="I291">
        <v>1</v>
      </c>
      <c r="J291">
        <v>0.2</v>
      </c>
    </row>
    <row r="292" spans="1:10" x14ac:dyDescent="0.25">
      <c r="A292">
        <v>291</v>
      </c>
      <c r="B292" s="3">
        <v>40556</v>
      </c>
      <c r="C292">
        <v>1</v>
      </c>
      <c r="D292">
        <v>0</v>
      </c>
      <c r="E292">
        <v>1</v>
      </c>
      <c r="F292">
        <v>13</v>
      </c>
      <c r="G292" t="b">
        <v>0</v>
      </c>
      <c r="H292">
        <v>4</v>
      </c>
      <c r="I292">
        <v>1</v>
      </c>
      <c r="J292">
        <v>0.22</v>
      </c>
    </row>
    <row r="293" spans="1:10" x14ac:dyDescent="0.25">
      <c r="A293">
        <v>292</v>
      </c>
      <c r="B293" s="3">
        <v>40556</v>
      </c>
      <c r="C293">
        <v>1</v>
      </c>
      <c r="D293">
        <v>0</v>
      </c>
      <c r="E293">
        <v>1</v>
      </c>
      <c r="F293">
        <v>14</v>
      </c>
      <c r="G293" t="b">
        <v>0</v>
      </c>
      <c r="H293">
        <v>4</v>
      </c>
      <c r="I293">
        <v>1</v>
      </c>
      <c r="J293">
        <v>0.22</v>
      </c>
    </row>
    <row r="294" spans="1:10" x14ac:dyDescent="0.25">
      <c r="A294">
        <v>293</v>
      </c>
      <c r="B294" s="3">
        <v>40556</v>
      </c>
      <c r="C294">
        <v>1</v>
      </c>
      <c r="D294">
        <v>0</v>
      </c>
      <c r="E294">
        <v>1</v>
      </c>
      <c r="F294">
        <v>15</v>
      </c>
      <c r="G294" t="b">
        <v>0</v>
      </c>
      <c r="H294">
        <v>4</v>
      </c>
      <c r="I294">
        <v>1</v>
      </c>
      <c r="J294">
        <v>0.24</v>
      </c>
    </row>
    <row r="295" spans="1:10" x14ac:dyDescent="0.25">
      <c r="A295">
        <v>294</v>
      </c>
      <c r="B295" s="3">
        <v>40556</v>
      </c>
      <c r="C295">
        <v>1</v>
      </c>
      <c r="D295">
        <v>0</v>
      </c>
      <c r="E295">
        <v>1</v>
      </c>
      <c r="F295">
        <v>16</v>
      </c>
      <c r="G295" t="b">
        <v>0</v>
      </c>
      <c r="H295">
        <v>4</v>
      </c>
      <c r="I295">
        <v>1</v>
      </c>
      <c r="J295">
        <v>0.24</v>
      </c>
    </row>
    <row r="296" spans="1:10" x14ac:dyDescent="0.25">
      <c r="A296">
        <v>295</v>
      </c>
      <c r="B296" s="3">
        <v>40556</v>
      </c>
      <c r="C296">
        <v>1</v>
      </c>
      <c r="D296">
        <v>0</v>
      </c>
      <c r="E296">
        <v>1</v>
      </c>
      <c r="F296">
        <v>17</v>
      </c>
      <c r="G296" t="b">
        <v>0</v>
      </c>
      <c r="H296">
        <v>4</v>
      </c>
      <c r="I296">
        <v>1</v>
      </c>
      <c r="J296">
        <v>0.2</v>
      </c>
    </row>
    <row r="297" spans="1:10" x14ac:dyDescent="0.25">
      <c r="A297">
        <v>296</v>
      </c>
      <c r="B297" s="3">
        <v>40556</v>
      </c>
      <c r="C297">
        <v>1</v>
      </c>
      <c r="D297">
        <v>0</v>
      </c>
      <c r="E297">
        <v>1</v>
      </c>
      <c r="F297">
        <v>18</v>
      </c>
      <c r="G297" t="b">
        <v>0</v>
      </c>
      <c r="H297">
        <v>4</v>
      </c>
      <c r="I297">
        <v>1</v>
      </c>
      <c r="J297">
        <v>0.2</v>
      </c>
    </row>
    <row r="298" spans="1:10" x14ac:dyDescent="0.25">
      <c r="A298">
        <v>297</v>
      </c>
      <c r="B298" s="3">
        <v>40556</v>
      </c>
      <c r="C298">
        <v>1</v>
      </c>
      <c r="D298">
        <v>0</v>
      </c>
      <c r="E298">
        <v>1</v>
      </c>
      <c r="F298">
        <v>19</v>
      </c>
      <c r="G298" t="b">
        <v>0</v>
      </c>
      <c r="H298">
        <v>4</v>
      </c>
      <c r="I298">
        <v>1</v>
      </c>
      <c r="J298">
        <v>0.16</v>
      </c>
    </row>
    <row r="299" spans="1:10" x14ac:dyDescent="0.25">
      <c r="A299">
        <v>298</v>
      </c>
      <c r="B299" s="3">
        <v>40556</v>
      </c>
      <c r="C299">
        <v>1</v>
      </c>
      <c r="D299">
        <v>0</v>
      </c>
      <c r="E299">
        <v>1</v>
      </c>
      <c r="F299">
        <v>20</v>
      </c>
      <c r="G299" t="b">
        <v>0</v>
      </c>
      <c r="H299">
        <v>4</v>
      </c>
      <c r="I299">
        <v>1</v>
      </c>
      <c r="J299">
        <v>0.16</v>
      </c>
    </row>
    <row r="300" spans="1:10" x14ac:dyDescent="0.25">
      <c r="A300">
        <v>299</v>
      </c>
      <c r="B300" s="3">
        <v>40556</v>
      </c>
      <c r="C300">
        <v>1</v>
      </c>
      <c r="D300">
        <v>0</v>
      </c>
      <c r="E300">
        <v>1</v>
      </c>
      <c r="F300">
        <v>21</v>
      </c>
      <c r="G300" t="b">
        <v>0</v>
      </c>
      <c r="H300">
        <v>4</v>
      </c>
      <c r="I300">
        <v>1</v>
      </c>
      <c r="J300">
        <v>0.14000000000000001</v>
      </c>
    </row>
    <row r="301" spans="1:10" x14ac:dyDescent="0.25">
      <c r="A301">
        <v>300</v>
      </c>
      <c r="B301" s="3">
        <v>40556</v>
      </c>
      <c r="C301">
        <v>1</v>
      </c>
      <c r="D301">
        <v>0</v>
      </c>
      <c r="E301">
        <v>1</v>
      </c>
      <c r="F301">
        <v>22</v>
      </c>
      <c r="G301" t="b">
        <v>0</v>
      </c>
      <c r="H301">
        <v>4</v>
      </c>
      <c r="I301">
        <v>1</v>
      </c>
      <c r="J301">
        <v>0.14000000000000001</v>
      </c>
    </row>
    <row r="302" spans="1:10" x14ac:dyDescent="0.25">
      <c r="A302">
        <v>301</v>
      </c>
      <c r="B302" s="3">
        <v>40556</v>
      </c>
      <c r="C302">
        <v>1</v>
      </c>
      <c r="D302">
        <v>0</v>
      </c>
      <c r="E302">
        <v>1</v>
      </c>
      <c r="F302">
        <v>23</v>
      </c>
      <c r="G302" t="b">
        <v>0</v>
      </c>
      <c r="H302">
        <v>4</v>
      </c>
      <c r="I302">
        <v>1</v>
      </c>
      <c r="J302">
        <v>0.12</v>
      </c>
    </row>
    <row r="303" spans="1:10" x14ac:dyDescent="0.25">
      <c r="A303">
        <v>302</v>
      </c>
      <c r="B303" s="3">
        <v>40557</v>
      </c>
      <c r="C303">
        <v>1</v>
      </c>
      <c r="D303">
        <v>0</v>
      </c>
      <c r="E303">
        <v>1</v>
      </c>
      <c r="F303">
        <v>0</v>
      </c>
      <c r="G303" t="b">
        <v>0</v>
      </c>
      <c r="H303">
        <v>5</v>
      </c>
      <c r="I303">
        <v>1</v>
      </c>
      <c r="J303">
        <v>0.12</v>
      </c>
    </row>
    <row r="304" spans="1:10" x14ac:dyDescent="0.25">
      <c r="A304">
        <v>303</v>
      </c>
      <c r="B304" s="3">
        <v>40557</v>
      </c>
      <c r="C304">
        <v>1</v>
      </c>
      <c r="D304">
        <v>0</v>
      </c>
      <c r="E304">
        <v>1</v>
      </c>
      <c r="F304">
        <v>1</v>
      </c>
      <c r="G304" t="b">
        <v>0</v>
      </c>
      <c r="H304">
        <v>5</v>
      </c>
      <c r="I304">
        <v>1</v>
      </c>
      <c r="J304">
        <v>0.1</v>
      </c>
    </row>
    <row r="305" spans="1:10" x14ac:dyDescent="0.25">
      <c r="A305">
        <v>304</v>
      </c>
      <c r="B305" s="3">
        <v>40557</v>
      </c>
      <c r="C305">
        <v>1</v>
      </c>
      <c r="D305">
        <v>0</v>
      </c>
      <c r="E305">
        <v>1</v>
      </c>
      <c r="F305">
        <v>2</v>
      </c>
      <c r="G305" t="b">
        <v>0</v>
      </c>
      <c r="H305">
        <v>5</v>
      </c>
      <c r="I305">
        <v>1</v>
      </c>
      <c r="J305">
        <v>0.1</v>
      </c>
    </row>
    <row r="306" spans="1:10" x14ac:dyDescent="0.25">
      <c r="A306">
        <v>305</v>
      </c>
      <c r="B306" s="3">
        <v>40557</v>
      </c>
      <c r="C306">
        <v>1</v>
      </c>
      <c r="D306">
        <v>0</v>
      </c>
      <c r="E306">
        <v>1</v>
      </c>
      <c r="F306">
        <v>3</v>
      </c>
      <c r="G306" t="b">
        <v>0</v>
      </c>
      <c r="H306">
        <v>5</v>
      </c>
      <c r="I306">
        <v>1</v>
      </c>
      <c r="J306">
        <v>0.1</v>
      </c>
    </row>
    <row r="307" spans="1:10" x14ac:dyDescent="0.25">
      <c r="A307">
        <v>306</v>
      </c>
      <c r="B307" s="3">
        <v>40557</v>
      </c>
      <c r="C307">
        <v>1</v>
      </c>
      <c r="D307">
        <v>0</v>
      </c>
      <c r="E307">
        <v>1</v>
      </c>
      <c r="F307">
        <v>5</v>
      </c>
      <c r="G307" t="b">
        <v>0</v>
      </c>
      <c r="H307">
        <v>5</v>
      </c>
      <c r="I307">
        <v>1</v>
      </c>
      <c r="J307">
        <v>0.1</v>
      </c>
    </row>
    <row r="308" spans="1:10" x14ac:dyDescent="0.25">
      <c r="A308">
        <v>307</v>
      </c>
      <c r="B308" s="3">
        <v>40557</v>
      </c>
      <c r="C308">
        <v>1</v>
      </c>
      <c r="D308">
        <v>0</v>
      </c>
      <c r="E308">
        <v>1</v>
      </c>
      <c r="F308">
        <v>6</v>
      </c>
      <c r="G308" t="b">
        <v>0</v>
      </c>
      <c r="H308">
        <v>5</v>
      </c>
      <c r="I308">
        <v>1</v>
      </c>
      <c r="J308">
        <v>0.1</v>
      </c>
    </row>
    <row r="309" spans="1:10" x14ac:dyDescent="0.25">
      <c r="A309">
        <v>308</v>
      </c>
      <c r="B309" s="3">
        <v>40557</v>
      </c>
      <c r="C309">
        <v>1</v>
      </c>
      <c r="D309">
        <v>0</v>
      </c>
      <c r="E309">
        <v>1</v>
      </c>
      <c r="F309">
        <v>7</v>
      </c>
      <c r="G309" t="b">
        <v>0</v>
      </c>
      <c r="H309">
        <v>5</v>
      </c>
      <c r="I309">
        <v>1</v>
      </c>
      <c r="J309">
        <v>0.1</v>
      </c>
    </row>
    <row r="310" spans="1:10" x14ac:dyDescent="0.25">
      <c r="A310">
        <v>309</v>
      </c>
      <c r="B310" s="3">
        <v>40557</v>
      </c>
      <c r="C310">
        <v>1</v>
      </c>
      <c r="D310">
        <v>0</v>
      </c>
      <c r="E310">
        <v>1</v>
      </c>
      <c r="F310">
        <v>8</v>
      </c>
      <c r="G310" t="b">
        <v>0</v>
      </c>
      <c r="H310">
        <v>5</v>
      </c>
      <c r="I310">
        <v>1</v>
      </c>
      <c r="J310">
        <v>0.12</v>
      </c>
    </row>
    <row r="311" spans="1:10" x14ac:dyDescent="0.25">
      <c r="A311">
        <v>310</v>
      </c>
      <c r="B311" s="3">
        <v>40557</v>
      </c>
      <c r="C311">
        <v>1</v>
      </c>
      <c r="D311">
        <v>0</v>
      </c>
      <c r="E311">
        <v>1</v>
      </c>
      <c r="F311">
        <v>9</v>
      </c>
      <c r="G311" t="b">
        <v>0</v>
      </c>
      <c r="H311">
        <v>5</v>
      </c>
      <c r="I311">
        <v>1</v>
      </c>
      <c r="J311">
        <v>0.14000000000000001</v>
      </c>
    </row>
    <row r="312" spans="1:10" x14ac:dyDescent="0.25">
      <c r="A312">
        <v>311</v>
      </c>
      <c r="B312" s="3">
        <v>40557</v>
      </c>
      <c r="C312">
        <v>1</v>
      </c>
      <c r="D312">
        <v>0</v>
      </c>
      <c r="E312">
        <v>1</v>
      </c>
      <c r="F312">
        <v>10</v>
      </c>
      <c r="G312" t="b">
        <v>0</v>
      </c>
      <c r="H312">
        <v>5</v>
      </c>
      <c r="I312">
        <v>1</v>
      </c>
      <c r="J312">
        <v>0.18</v>
      </c>
    </row>
    <row r="313" spans="1:10" x14ac:dyDescent="0.25">
      <c r="A313">
        <v>312</v>
      </c>
      <c r="B313" s="3">
        <v>40557</v>
      </c>
      <c r="C313">
        <v>1</v>
      </c>
      <c r="D313">
        <v>0</v>
      </c>
      <c r="E313">
        <v>1</v>
      </c>
      <c r="F313">
        <v>11</v>
      </c>
      <c r="G313" t="b">
        <v>0</v>
      </c>
      <c r="H313">
        <v>5</v>
      </c>
      <c r="I313">
        <v>1</v>
      </c>
      <c r="J313">
        <v>0.18</v>
      </c>
    </row>
    <row r="314" spans="1:10" x14ac:dyDescent="0.25">
      <c r="A314">
        <v>313</v>
      </c>
      <c r="B314" s="3">
        <v>40557</v>
      </c>
      <c r="C314">
        <v>1</v>
      </c>
      <c r="D314">
        <v>0</v>
      </c>
      <c r="E314">
        <v>1</v>
      </c>
      <c r="F314">
        <v>12</v>
      </c>
      <c r="G314" t="b">
        <v>0</v>
      </c>
      <c r="H314">
        <v>5</v>
      </c>
      <c r="I314">
        <v>1</v>
      </c>
      <c r="J314">
        <v>0.2</v>
      </c>
    </row>
    <row r="315" spans="1:10" x14ac:dyDescent="0.25">
      <c r="A315">
        <v>314</v>
      </c>
      <c r="B315" s="3">
        <v>40557</v>
      </c>
      <c r="C315">
        <v>1</v>
      </c>
      <c r="D315">
        <v>0</v>
      </c>
      <c r="E315">
        <v>1</v>
      </c>
      <c r="F315">
        <v>13</v>
      </c>
      <c r="G315" t="b">
        <v>0</v>
      </c>
      <c r="H315">
        <v>5</v>
      </c>
      <c r="I315">
        <v>1</v>
      </c>
      <c r="J315">
        <v>0.22</v>
      </c>
    </row>
    <row r="316" spans="1:10" x14ac:dyDescent="0.25">
      <c r="A316">
        <v>315</v>
      </c>
      <c r="B316" s="3">
        <v>40557</v>
      </c>
      <c r="C316">
        <v>1</v>
      </c>
      <c r="D316">
        <v>0</v>
      </c>
      <c r="E316">
        <v>1</v>
      </c>
      <c r="F316">
        <v>14</v>
      </c>
      <c r="G316" t="b">
        <v>0</v>
      </c>
      <c r="H316">
        <v>5</v>
      </c>
      <c r="I316">
        <v>1</v>
      </c>
      <c r="J316">
        <v>0.22</v>
      </c>
    </row>
    <row r="317" spans="1:10" x14ac:dyDescent="0.25">
      <c r="A317">
        <v>316</v>
      </c>
      <c r="B317" s="3">
        <v>40557</v>
      </c>
      <c r="C317">
        <v>1</v>
      </c>
      <c r="D317">
        <v>0</v>
      </c>
      <c r="E317">
        <v>1</v>
      </c>
      <c r="F317">
        <v>15</v>
      </c>
      <c r="G317" t="b">
        <v>0</v>
      </c>
      <c r="H317">
        <v>5</v>
      </c>
      <c r="I317">
        <v>1</v>
      </c>
      <c r="J317">
        <v>0.24</v>
      </c>
    </row>
    <row r="318" spans="1:10" x14ac:dyDescent="0.25">
      <c r="A318">
        <v>317</v>
      </c>
      <c r="B318" s="3">
        <v>40557</v>
      </c>
      <c r="C318">
        <v>1</v>
      </c>
      <c r="D318">
        <v>0</v>
      </c>
      <c r="E318">
        <v>1</v>
      </c>
      <c r="F318">
        <v>16</v>
      </c>
      <c r="G318" t="b">
        <v>0</v>
      </c>
      <c r="H318">
        <v>5</v>
      </c>
      <c r="I318">
        <v>1</v>
      </c>
      <c r="J318">
        <v>0.22</v>
      </c>
    </row>
    <row r="319" spans="1:10" x14ac:dyDescent="0.25">
      <c r="A319">
        <v>318</v>
      </c>
      <c r="B319" s="3">
        <v>40557</v>
      </c>
      <c r="C319">
        <v>1</v>
      </c>
      <c r="D319">
        <v>0</v>
      </c>
      <c r="E319">
        <v>1</v>
      </c>
      <c r="F319">
        <v>17</v>
      </c>
      <c r="G319" t="b">
        <v>0</v>
      </c>
      <c r="H319">
        <v>5</v>
      </c>
      <c r="I319">
        <v>1</v>
      </c>
      <c r="J319">
        <v>0.22</v>
      </c>
    </row>
    <row r="320" spans="1:10" x14ac:dyDescent="0.25">
      <c r="A320">
        <v>319</v>
      </c>
      <c r="B320" s="3">
        <v>40557</v>
      </c>
      <c r="C320">
        <v>1</v>
      </c>
      <c r="D320">
        <v>0</v>
      </c>
      <c r="E320">
        <v>1</v>
      </c>
      <c r="F320">
        <v>18</v>
      </c>
      <c r="G320" t="b">
        <v>0</v>
      </c>
      <c r="H320">
        <v>5</v>
      </c>
      <c r="I320">
        <v>1</v>
      </c>
      <c r="J320">
        <v>0.2</v>
      </c>
    </row>
    <row r="321" spans="1:10" x14ac:dyDescent="0.25">
      <c r="A321">
        <v>320</v>
      </c>
      <c r="B321" s="3">
        <v>40557</v>
      </c>
      <c r="C321">
        <v>1</v>
      </c>
      <c r="D321">
        <v>0</v>
      </c>
      <c r="E321">
        <v>1</v>
      </c>
      <c r="F321">
        <v>19</v>
      </c>
      <c r="G321" t="b">
        <v>0</v>
      </c>
      <c r="H321">
        <v>5</v>
      </c>
      <c r="I321">
        <v>1</v>
      </c>
      <c r="J321">
        <v>0.16</v>
      </c>
    </row>
    <row r="322" spans="1:10" x14ac:dyDescent="0.25">
      <c r="A322">
        <v>321</v>
      </c>
      <c r="B322" s="3">
        <v>40557</v>
      </c>
      <c r="C322">
        <v>1</v>
      </c>
      <c r="D322">
        <v>0</v>
      </c>
      <c r="E322">
        <v>1</v>
      </c>
      <c r="F322">
        <v>20</v>
      </c>
      <c r="G322" t="b">
        <v>0</v>
      </c>
      <c r="H322">
        <v>5</v>
      </c>
      <c r="I322">
        <v>1</v>
      </c>
      <c r="J322">
        <v>0.18</v>
      </c>
    </row>
    <row r="323" spans="1:10" x14ac:dyDescent="0.25">
      <c r="A323">
        <v>322</v>
      </c>
      <c r="B323" s="3">
        <v>40557</v>
      </c>
      <c r="C323">
        <v>1</v>
      </c>
      <c r="D323">
        <v>0</v>
      </c>
      <c r="E323">
        <v>1</v>
      </c>
      <c r="F323">
        <v>21</v>
      </c>
      <c r="G323" t="b">
        <v>0</v>
      </c>
      <c r="H323">
        <v>5</v>
      </c>
      <c r="I323">
        <v>1</v>
      </c>
      <c r="J323">
        <v>0.16</v>
      </c>
    </row>
    <row r="324" spans="1:10" x14ac:dyDescent="0.25">
      <c r="A324">
        <v>323</v>
      </c>
      <c r="B324" s="3">
        <v>40557</v>
      </c>
      <c r="C324">
        <v>1</v>
      </c>
      <c r="D324">
        <v>0</v>
      </c>
      <c r="E324">
        <v>1</v>
      </c>
      <c r="F324">
        <v>22</v>
      </c>
      <c r="G324" t="b">
        <v>0</v>
      </c>
      <c r="H324">
        <v>5</v>
      </c>
      <c r="I324">
        <v>2</v>
      </c>
      <c r="J324">
        <v>0.16</v>
      </c>
    </row>
    <row r="325" spans="1:10" x14ac:dyDescent="0.25">
      <c r="A325">
        <v>324</v>
      </c>
      <c r="B325" s="3">
        <v>40557</v>
      </c>
      <c r="C325">
        <v>1</v>
      </c>
      <c r="D325">
        <v>0</v>
      </c>
      <c r="E325">
        <v>1</v>
      </c>
      <c r="F325">
        <v>23</v>
      </c>
      <c r="G325" t="b">
        <v>0</v>
      </c>
      <c r="H325">
        <v>5</v>
      </c>
      <c r="I325">
        <v>2</v>
      </c>
      <c r="J325">
        <v>0.18</v>
      </c>
    </row>
    <row r="326" spans="1:10" x14ac:dyDescent="0.25">
      <c r="A326">
        <v>325</v>
      </c>
      <c r="B326" s="3">
        <v>40558</v>
      </c>
      <c r="C326">
        <v>1</v>
      </c>
      <c r="D326">
        <v>0</v>
      </c>
      <c r="E326">
        <v>1</v>
      </c>
      <c r="F326">
        <v>0</v>
      </c>
      <c r="G326" t="b">
        <v>0</v>
      </c>
      <c r="H326">
        <v>6</v>
      </c>
      <c r="I326">
        <v>1</v>
      </c>
      <c r="J326">
        <v>0.18</v>
      </c>
    </row>
    <row r="327" spans="1:10" x14ac:dyDescent="0.25">
      <c r="A327">
        <v>326</v>
      </c>
      <c r="B327" s="3">
        <v>40558</v>
      </c>
      <c r="C327">
        <v>1</v>
      </c>
      <c r="D327">
        <v>0</v>
      </c>
      <c r="E327">
        <v>1</v>
      </c>
      <c r="F327">
        <v>1</v>
      </c>
      <c r="G327" t="b">
        <v>0</v>
      </c>
      <c r="H327">
        <v>6</v>
      </c>
      <c r="I327">
        <v>2</v>
      </c>
      <c r="J327">
        <v>0.16</v>
      </c>
    </row>
    <row r="328" spans="1:10" x14ac:dyDescent="0.25">
      <c r="A328">
        <v>327</v>
      </c>
      <c r="B328" s="3">
        <v>40558</v>
      </c>
      <c r="C328">
        <v>1</v>
      </c>
      <c r="D328">
        <v>0</v>
      </c>
      <c r="E328">
        <v>1</v>
      </c>
      <c r="F328">
        <v>2</v>
      </c>
      <c r="G328" t="b">
        <v>0</v>
      </c>
      <c r="H328">
        <v>6</v>
      </c>
      <c r="I328">
        <v>2</v>
      </c>
      <c r="J328">
        <v>0.16</v>
      </c>
    </row>
    <row r="329" spans="1:10" x14ac:dyDescent="0.25">
      <c r="A329">
        <v>328</v>
      </c>
      <c r="B329" s="3">
        <v>40558</v>
      </c>
      <c r="C329">
        <v>1</v>
      </c>
      <c r="D329">
        <v>0</v>
      </c>
      <c r="E329">
        <v>1</v>
      </c>
      <c r="F329">
        <v>3</v>
      </c>
      <c r="G329" t="b">
        <v>0</v>
      </c>
      <c r="H329">
        <v>6</v>
      </c>
      <c r="I329">
        <v>2</v>
      </c>
      <c r="J329">
        <v>0.16</v>
      </c>
    </row>
    <row r="330" spans="1:10" x14ac:dyDescent="0.25">
      <c r="A330">
        <v>329</v>
      </c>
      <c r="B330" s="3">
        <v>40558</v>
      </c>
      <c r="C330">
        <v>1</v>
      </c>
      <c r="D330">
        <v>0</v>
      </c>
      <c r="E330">
        <v>1</v>
      </c>
      <c r="F330">
        <v>4</v>
      </c>
      <c r="G330" t="b">
        <v>0</v>
      </c>
      <c r="H330">
        <v>6</v>
      </c>
      <c r="I330">
        <v>2</v>
      </c>
      <c r="J330">
        <v>0.16</v>
      </c>
    </row>
    <row r="331" spans="1:10" x14ac:dyDescent="0.25">
      <c r="A331">
        <v>330</v>
      </c>
      <c r="B331" s="3">
        <v>40558</v>
      </c>
      <c r="C331">
        <v>1</v>
      </c>
      <c r="D331">
        <v>0</v>
      </c>
      <c r="E331">
        <v>1</v>
      </c>
      <c r="F331">
        <v>5</v>
      </c>
      <c r="G331" t="b">
        <v>0</v>
      </c>
      <c r="H331">
        <v>6</v>
      </c>
      <c r="I331">
        <v>1</v>
      </c>
      <c r="J331">
        <v>0.16</v>
      </c>
    </row>
    <row r="332" spans="1:10" x14ac:dyDescent="0.25">
      <c r="A332">
        <v>331</v>
      </c>
      <c r="B332" s="3">
        <v>40558</v>
      </c>
      <c r="C332">
        <v>1</v>
      </c>
      <c r="D332">
        <v>0</v>
      </c>
      <c r="E332">
        <v>1</v>
      </c>
      <c r="F332">
        <v>6</v>
      </c>
      <c r="G332" t="b">
        <v>0</v>
      </c>
      <c r="H332">
        <v>6</v>
      </c>
      <c r="I332">
        <v>1</v>
      </c>
      <c r="J332">
        <v>0.14000000000000001</v>
      </c>
    </row>
    <row r="333" spans="1:10" x14ac:dyDescent="0.25">
      <c r="A333">
        <v>332</v>
      </c>
      <c r="B333" s="3">
        <v>40558</v>
      </c>
      <c r="C333">
        <v>1</v>
      </c>
      <c r="D333">
        <v>0</v>
      </c>
      <c r="E333">
        <v>1</v>
      </c>
      <c r="F333">
        <v>7</v>
      </c>
      <c r="G333" t="b">
        <v>0</v>
      </c>
      <c r="H333">
        <v>6</v>
      </c>
      <c r="I333">
        <v>1</v>
      </c>
      <c r="J333">
        <v>0.14000000000000001</v>
      </c>
    </row>
    <row r="334" spans="1:10" x14ac:dyDescent="0.25">
      <c r="A334">
        <v>333</v>
      </c>
      <c r="B334" s="3">
        <v>40558</v>
      </c>
      <c r="C334">
        <v>1</v>
      </c>
      <c r="D334">
        <v>0</v>
      </c>
      <c r="E334">
        <v>1</v>
      </c>
      <c r="F334">
        <v>8</v>
      </c>
      <c r="G334" t="b">
        <v>0</v>
      </c>
      <c r="H334">
        <v>6</v>
      </c>
      <c r="I334">
        <v>1</v>
      </c>
      <c r="J334">
        <v>0.14000000000000001</v>
      </c>
    </row>
    <row r="335" spans="1:10" x14ac:dyDescent="0.25">
      <c r="A335">
        <v>334</v>
      </c>
      <c r="B335" s="3">
        <v>40558</v>
      </c>
      <c r="C335">
        <v>1</v>
      </c>
      <c r="D335">
        <v>0</v>
      </c>
      <c r="E335">
        <v>1</v>
      </c>
      <c r="F335">
        <v>9</v>
      </c>
      <c r="G335" t="b">
        <v>0</v>
      </c>
      <c r="H335">
        <v>6</v>
      </c>
      <c r="I335">
        <v>1</v>
      </c>
      <c r="J335">
        <v>0.16</v>
      </c>
    </row>
    <row r="336" spans="1:10" x14ac:dyDescent="0.25">
      <c r="A336">
        <v>335</v>
      </c>
      <c r="B336" s="3">
        <v>40558</v>
      </c>
      <c r="C336">
        <v>1</v>
      </c>
      <c r="D336">
        <v>0</v>
      </c>
      <c r="E336">
        <v>1</v>
      </c>
      <c r="F336">
        <v>10</v>
      </c>
      <c r="G336" t="b">
        <v>0</v>
      </c>
      <c r="H336">
        <v>6</v>
      </c>
      <c r="I336">
        <v>1</v>
      </c>
      <c r="J336">
        <v>0.18</v>
      </c>
    </row>
    <row r="337" spans="1:10" x14ac:dyDescent="0.25">
      <c r="A337">
        <v>336</v>
      </c>
      <c r="B337" s="3">
        <v>40558</v>
      </c>
      <c r="C337">
        <v>1</v>
      </c>
      <c r="D337">
        <v>0</v>
      </c>
      <c r="E337">
        <v>1</v>
      </c>
      <c r="F337">
        <v>11</v>
      </c>
      <c r="G337" t="b">
        <v>0</v>
      </c>
      <c r="H337">
        <v>6</v>
      </c>
      <c r="I337">
        <v>1</v>
      </c>
      <c r="J337">
        <v>0.2</v>
      </c>
    </row>
    <row r="338" spans="1:10" x14ac:dyDescent="0.25">
      <c r="A338">
        <v>337</v>
      </c>
      <c r="B338" s="3">
        <v>40558</v>
      </c>
      <c r="C338">
        <v>1</v>
      </c>
      <c r="D338">
        <v>0</v>
      </c>
      <c r="E338">
        <v>1</v>
      </c>
      <c r="F338">
        <v>12</v>
      </c>
      <c r="G338" t="b">
        <v>0</v>
      </c>
      <c r="H338">
        <v>6</v>
      </c>
      <c r="I338">
        <v>1</v>
      </c>
      <c r="J338">
        <v>0.24</v>
      </c>
    </row>
    <row r="339" spans="1:10" x14ac:dyDescent="0.25">
      <c r="A339">
        <v>338</v>
      </c>
      <c r="B339" s="3">
        <v>40558</v>
      </c>
      <c r="C339">
        <v>1</v>
      </c>
      <c r="D339">
        <v>0</v>
      </c>
      <c r="E339">
        <v>1</v>
      </c>
      <c r="F339">
        <v>13</v>
      </c>
      <c r="G339" t="b">
        <v>0</v>
      </c>
      <c r="H339">
        <v>6</v>
      </c>
      <c r="I339">
        <v>1</v>
      </c>
      <c r="J339">
        <v>0.28000000000000003</v>
      </c>
    </row>
    <row r="340" spans="1:10" x14ac:dyDescent="0.25">
      <c r="A340">
        <v>339</v>
      </c>
      <c r="B340" s="3">
        <v>40558</v>
      </c>
      <c r="C340">
        <v>1</v>
      </c>
      <c r="D340">
        <v>0</v>
      </c>
      <c r="E340">
        <v>1</v>
      </c>
      <c r="F340">
        <v>14</v>
      </c>
      <c r="G340" t="b">
        <v>0</v>
      </c>
      <c r="H340">
        <v>6</v>
      </c>
      <c r="I340">
        <v>1</v>
      </c>
      <c r="J340">
        <v>0.3</v>
      </c>
    </row>
    <row r="341" spans="1:10" x14ac:dyDescent="0.25">
      <c r="A341">
        <v>340</v>
      </c>
      <c r="B341" s="3">
        <v>40558</v>
      </c>
      <c r="C341">
        <v>1</v>
      </c>
      <c r="D341">
        <v>0</v>
      </c>
      <c r="E341">
        <v>1</v>
      </c>
      <c r="F341">
        <v>15</v>
      </c>
      <c r="G341" t="b">
        <v>0</v>
      </c>
      <c r="H341">
        <v>6</v>
      </c>
      <c r="I341">
        <v>2</v>
      </c>
      <c r="J341">
        <v>0.32</v>
      </c>
    </row>
    <row r="342" spans="1:10" x14ac:dyDescent="0.25">
      <c r="A342">
        <v>341</v>
      </c>
      <c r="B342" s="3">
        <v>40558</v>
      </c>
      <c r="C342">
        <v>1</v>
      </c>
      <c r="D342">
        <v>0</v>
      </c>
      <c r="E342">
        <v>1</v>
      </c>
      <c r="F342">
        <v>16</v>
      </c>
      <c r="G342" t="b">
        <v>0</v>
      </c>
      <c r="H342">
        <v>6</v>
      </c>
      <c r="I342">
        <v>2</v>
      </c>
      <c r="J342">
        <v>0.34</v>
      </c>
    </row>
    <row r="343" spans="1:10" x14ac:dyDescent="0.25">
      <c r="A343">
        <v>342</v>
      </c>
      <c r="B343" s="3">
        <v>40558</v>
      </c>
      <c r="C343">
        <v>1</v>
      </c>
      <c r="D343">
        <v>0</v>
      </c>
      <c r="E343">
        <v>1</v>
      </c>
      <c r="F343">
        <v>17</v>
      </c>
      <c r="G343" t="b">
        <v>0</v>
      </c>
      <c r="H343">
        <v>6</v>
      </c>
      <c r="I343">
        <v>2</v>
      </c>
      <c r="J343">
        <v>0.32</v>
      </c>
    </row>
    <row r="344" spans="1:10" x14ac:dyDescent="0.25">
      <c r="A344">
        <v>343</v>
      </c>
      <c r="B344" s="3">
        <v>40558</v>
      </c>
      <c r="C344">
        <v>1</v>
      </c>
      <c r="D344">
        <v>0</v>
      </c>
      <c r="E344">
        <v>1</v>
      </c>
      <c r="F344">
        <v>18</v>
      </c>
      <c r="G344" t="b">
        <v>0</v>
      </c>
      <c r="H344">
        <v>6</v>
      </c>
      <c r="I344">
        <v>2</v>
      </c>
      <c r="J344">
        <v>0.3</v>
      </c>
    </row>
    <row r="345" spans="1:10" x14ac:dyDescent="0.25">
      <c r="A345">
        <v>344</v>
      </c>
      <c r="B345" s="3">
        <v>40558</v>
      </c>
      <c r="C345">
        <v>1</v>
      </c>
      <c r="D345">
        <v>0</v>
      </c>
      <c r="E345">
        <v>1</v>
      </c>
      <c r="F345">
        <v>19</v>
      </c>
      <c r="G345" t="b">
        <v>0</v>
      </c>
      <c r="H345">
        <v>6</v>
      </c>
      <c r="I345">
        <v>2</v>
      </c>
      <c r="J345">
        <v>0.32</v>
      </c>
    </row>
    <row r="346" spans="1:10" x14ac:dyDescent="0.25">
      <c r="A346">
        <v>345</v>
      </c>
      <c r="B346" s="3">
        <v>40558</v>
      </c>
      <c r="C346">
        <v>1</v>
      </c>
      <c r="D346">
        <v>0</v>
      </c>
      <c r="E346">
        <v>1</v>
      </c>
      <c r="F346">
        <v>20</v>
      </c>
      <c r="G346" t="b">
        <v>0</v>
      </c>
      <c r="H346">
        <v>6</v>
      </c>
      <c r="I346">
        <v>2</v>
      </c>
      <c r="J346">
        <v>0.32</v>
      </c>
    </row>
    <row r="347" spans="1:10" x14ac:dyDescent="0.25">
      <c r="A347">
        <v>346</v>
      </c>
      <c r="B347" s="3">
        <v>40558</v>
      </c>
      <c r="C347">
        <v>1</v>
      </c>
      <c r="D347">
        <v>0</v>
      </c>
      <c r="E347">
        <v>1</v>
      </c>
      <c r="F347">
        <v>21</v>
      </c>
      <c r="G347" t="b">
        <v>0</v>
      </c>
      <c r="H347">
        <v>6</v>
      </c>
      <c r="I347">
        <v>2</v>
      </c>
      <c r="J347">
        <v>0.32</v>
      </c>
    </row>
    <row r="348" spans="1:10" x14ac:dyDescent="0.25">
      <c r="A348">
        <v>347</v>
      </c>
      <c r="B348" s="3">
        <v>40558</v>
      </c>
      <c r="C348">
        <v>1</v>
      </c>
      <c r="D348">
        <v>0</v>
      </c>
      <c r="E348">
        <v>1</v>
      </c>
      <c r="F348">
        <v>22</v>
      </c>
      <c r="G348" t="b">
        <v>0</v>
      </c>
      <c r="H348">
        <v>6</v>
      </c>
      <c r="I348">
        <v>2</v>
      </c>
      <c r="J348">
        <v>0.3</v>
      </c>
    </row>
    <row r="349" spans="1:10" x14ac:dyDescent="0.25">
      <c r="A349">
        <v>348</v>
      </c>
      <c r="B349" s="3">
        <v>40558</v>
      </c>
      <c r="C349">
        <v>1</v>
      </c>
      <c r="D349">
        <v>0</v>
      </c>
      <c r="E349">
        <v>1</v>
      </c>
      <c r="F349">
        <v>23</v>
      </c>
      <c r="G349" t="b">
        <v>0</v>
      </c>
      <c r="H349">
        <v>6</v>
      </c>
      <c r="I349">
        <v>1</v>
      </c>
      <c r="J349">
        <v>0.3</v>
      </c>
    </row>
    <row r="350" spans="1:10" x14ac:dyDescent="0.25">
      <c r="A350">
        <v>349</v>
      </c>
      <c r="B350" s="3">
        <v>40559</v>
      </c>
      <c r="C350">
        <v>1</v>
      </c>
      <c r="D350">
        <v>0</v>
      </c>
      <c r="E350">
        <v>1</v>
      </c>
      <c r="F350">
        <v>0</v>
      </c>
      <c r="G350" t="b">
        <v>0</v>
      </c>
      <c r="H350">
        <v>0</v>
      </c>
      <c r="I350">
        <v>1</v>
      </c>
      <c r="J350">
        <v>0.26</v>
      </c>
    </row>
    <row r="351" spans="1:10" x14ac:dyDescent="0.25">
      <c r="A351">
        <v>350</v>
      </c>
      <c r="B351" s="3">
        <v>40559</v>
      </c>
      <c r="C351">
        <v>1</v>
      </c>
      <c r="D351">
        <v>0</v>
      </c>
      <c r="E351">
        <v>1</v>
      </c>
      <c r="F351">
        <v>1</v>
      </c>
      <c r="G351" t="b">
        <v>0</v>
      </c>
      <c r="H351">
        <v>0</v>
      </c>
      <c r="I351">
        <v>1</v>
      </c>
      <c r="J351">
        <v>0.26</v>
      </c>
    </row>
    <row r="352" spans="1:10" x14ac:dyDescent="0.25">
      <c r="A352">
        <v>351</v>
      </c>
      <c r="B352" s="3">
        <v>40559</v>
      </c>
      <c r="C352">
        <v>1</v>
      </c>
      <c r="D352">
        <v>0</v>
      </c>
      <c r="E352">
        <v>1</v>
      </c>
      <c r="F352">
        <v>2</v>
      </c>
      <c r="G352" t="b">
        <v>0</v>
      </c>
      <c r="H352">
        <v>0</v>
      </c>
      <c r="I352">
        <v>1</v>
      </c>
      <c r="J352">
        <v>0.26</v>
      </c>
    </row>
    <row r="353" spans="1:10" x14ac:dyDescent="0.25">
      <c r="A353">
        <v>352</v>
      </c>
      <c r="B353" s="3">
        <v>40559</v>
      </c>
      <c r="C353">
        <v>1</v>
      </c>
      <c r="D353">
        <v>0</v>
      </c>
      <c r="E353">
        <v>1</v>
      </c>
      <c r="F353">
        <v>3</v>
      </c>
      <c r="G353" t="b">
        <v>0</v>
      </c>
      <c r="H353">
        <v>0</v>
      </c>
      <c r="I353">
        <v>1</v>
      </c>
      <c r="J353">
        <v>0.22</v>
      </c>
    </row>
    <row r="354" spans="1:10" x14ac:dyDescent="0.25">
      <c r="A354">
        <v>353</v>
      </c>
      <c r="B354" s="3">
        <v>40559</v>
      </c>
      <c r="C354">
        <v>1</v>
      </c>
      <c r="D354">
        <v>0</v>
      </c>
      <c r="E354">
        <v>1</v>
      </c>
      <c r="F354">
        <v>4</v>
      </c>
      <c r="G354" t="b">
        <v>0</v>
      </c>
      <c r="H354">
        <v>0</v>
      </c>
      <c r="I354">
        <v>1</v>
      </c>
      <c r="J354">
        <v>0.26</v>
      </c>
    </row>
    <row r="355" spans="1:10" x14ac:dyDescent="0.25">
      <c r="A355">
        <v>354</v>
      </c>
      <c r="B355" s="3">
        <v>40559</v>
      </c>
      <c r="C355">
        <v>1</v>
      </c>
      <c r="D355">
        <v>0</v>
      </c>
      <c r="E355">
        <v>1</v>
      </c>
      <c r="F355">
        <v>5</v>
      </c>
      <c r="G355" t="b">
        <v>0</v>
      </c>
      <c r="H355">
        <v>0</v>
      </c>
      <c r="I355">
        <v>2</v>
      </c>
      <c r="J355">
        <v>0.26</v>
      </c>
    </row>
    <row r="356" spans="1:10" x14ac:dyDescent="0.25">
      <c r="A356">
        <v>355</v>
      </c>
      <c r="B356" s="3">
        <v>40559</v>
      </c>
      <c r="C356">
        <v>1</v>
      </c>
      <c r="D356">
        <v>0</v>
      </c>
      <c r="E356">
        <v>1</v>
      </c>
      <c r="F356">
        <v>6</v>
      </c>
      <c r="G356" t="b">
        <v>0</v>
      </c>
      <c r="H356">
        <v>0</v>
      </c>
      <c r="I356">
        <v>2</v>
      </c>
      <c r="J356">
        <v>0.26</v>
      </c>
    </row>
    <row r="357" spans="1:10" x14ac:dyDescent="0.25">
      <c r="A357">
        <v>356</v>
      </c>
      <c r="B357" s="3">
        <v>40559</v>
      </c>
      <c r="C357">
        <v>1</v>
      </c>
      <c r="D357">
        <v>0</v>
      </c>
      <c r="E357">
        <v>1</v>
      </c>
      <c r="F357">
        <v>7</v>
      </c>
      <c r="G357" t="b">
        <v>0</v>
      </c>
      <c r="H357">
        <v>0</v>
      </c>
      <c r="I357">
        <v>2</v>
      </c>
      <c r="J357">
        <v>0.24</v>
      </c>
    </row>
    <row r="358" spans="1:10" x14ac:dyDescent="0.25">
      <c r="A358">
        <v>357</v>
      </c>
      <c r="B358" s="3">
        <v>40559</v>
      </c>
      <c r="C358">
        <v>1</v>
      </c>
      <c r="D358">
        <v>0</v>
      </c>
      <c r="E358">
        <v>1</v>
      </c>
      <c r="F358">
        <v>8</v>
      </c>
      <c r="G358" t="b">
        <v>0</v>
      </c>
      <c r="H358">
        <v>0</v>
      </c>
      <c r="I358">
        <v>1</v>
      </c>
      <c r="J358">
        <v>0.22</v>
      </c>
    </row>
    <row r="359" spans="1:10" x14ac:dyDescent="0.25">
      <c r="A359">
        <v>358</v>
      </c>
      <c r="B359" s="3">
        <v>40559</v>
      </c>
      <c r="C359">
        <v>1</v>
      </c>
      <c r="D359">
        <v>0</v>
      </c>
      <c r="E359">
        <v>1</v>
      </c>
      <c r="F359">
        <v>9</v>
      </c>
      <c r="G359" t="b">
        <v>0</v>
      </c>
      <c r="H359">
        <v>0</v>
      </c>
      <c r="I359">
        <v>1</v>
      </c>
      <c r="J359">
        <v>0.22</v>
      </c>
    </row>
    <row r="360" spans="1:10" x14ac:dyDescent="0.25">
      <c r="A360">
        <v>359</v>
      </c>
      <c r="B360" s="3">
        <v>40559</v>
      </c>
      <c r="C360">
        <v>1</v>
      </c>
      <c r="D360">
        <v>0</v>
      </c>
      <c r="E360">
        <v>1</v>
      </c>
      <c r="F360">
        <v>10</v>
      </c>
      <c r="G360" t="b">
        <v>0</v>
      </c>
      <c r="H360">
        <v>0</v>
      </c>
      <c r="I360">
        <v>1</v>
      </c>
      <c r="J360">
        <v>0.22</v>
      </c>
    </row>
    <row r="361" spans="1:10" x14ac:dyDescent="0.25">
      <c r="A361">
        <v>360</v>
      </c>
      <c r="B361" s="3">
        <v>40559</v>
      </c>
      <c r="C361">
        <v>1</v>
      </c>
      <c r="D361">
        <v>0</v>
      </c>
      <c r="E361">
        <v>1</v>
      </c>
      <c r="F361">
        <v>11</v>
      </c>
      <c r="G361" t="b">
        <v>0</v>
      </c>
      <c r="H361">
        <v>0</v>
      </c>
      <c r="I361">
        <v>1</v>
      </c>
      <c r="J361">
        <v>0.24</v>
      </c>
    </row>
    <row r="362" spans="1:10" x14ac:dyDescent="0.25">
      <c r="A362">
        <v>361</v>
      </c>
      <c r="B362" s="3">
        <v>40559</v>
      </c>
      <c r="C362">
        <v>1</v>
      </c>
      <c r="D362">
        <v>0</v>
      </c>
      <c r="E362">
        <v>1</v>
      </c>
      <c r="F362">
        <v>12</v>
      </c>
      <c r="G362" t="b">
        <v>0</v>
      </c>
      <c r="H362">
        <v>0</v>
      </c>
      <c r="I362">
        <v>1</v>
      </c>
      <c r="J362">
        <v>0.24</v>
      </c>
    </row>
    <row r="363" spans="1:10" x14ac:dyDescent="0.25">
      <c r="A363">
        <v>362</v>
      </c>
      <c r="B363" s="3">
        <v>40559</v>
      </c>
      <c r="C363">
        <v>1</v>
      </c>
      <c r="D363">
        <v>0</v>
      </c>
      <c r="E363">
        <v>1</v>
      </c>
      <c r="F363">
        <v>13</v>
      </c>
      <c r="G363" t="b">
        <v>0</v>
      </c>
      <c r="H363">
        <v>0</v>
      </c>
      <c r="I363">
        <v>1</v>
      </c>
      <c r="J363">
        <v>0.26</v>
      </c>
    </row>
    <row r="364" spans="1:10" x14ac:dyDescent="0.25">
      <c r="A364">
        <v>363</v>
      </c>
      <c r="B364" s="3">
        <v>40559</v>
      </c>
      <c r="C364">
        <v>1</v>
      </c>
      <c r="D364">
        <v>0</v>
      </c>
      <c r="E364">
        <v>1</v>
      </c>
      <c r="F364">
        <v>14</v>
      </c>
      <c r="G364" t="b">
        <v>0</v>
      </c>
      <c r="H364">
        <v>0</v>
      </c>
      <c r="I364">
        <v>1</v>
      </c>
      <c r="J364">
        <v>0.28000000000000003</v>
      </c>
    </row>
    <row r="365" spans="1:10" x14ac:dyDescent="0.25">
      <c r="A365">
        <v>364</v>
      </c>
      <c r="B365" s="3">
        <v>40559</v>
      </c>
      <c r="C365">
        <v>1</v>
      </c>
      <c r="D365">
        <v>0</v>
      </c>
      <c r="E365">
        <v>1</v>
      </c>
      <c r="F365">
        <v>15</v>
      </c>
      <c r="G365" t="b">
        <v>0</v>
      </c>
      <c r="H365">
        <v>0</v>
      </c>
      <c r="I365">
        <v>1</v>
      </c>
      <c r="J365">
        <v>0.26</v>
      </c>
    </row>
    <row r="366" spans="1:10" x14ac:dyDescent="0.25">
      <c r="A366">
        <v>365</v>
      </c>
      <c r="B366" s="3">
        <v>40559</v>
      </c>
      <c r="C366">
        <v>1</v>
      </c>
      <c r="D366">
        <v>0</v>
      </c>
      <c r="E366">
        <v>1</v>
      </c>
      <c r="F366">
        <v>16</v>
      </c>
      <c r="G366" t="b">
        <v>0</v>
      </c>
      <c r="H366">
        <v>0</v>
      </c>
      <c r="I366">
        <v>1</v>
      </c>
      <c r="J366">
        <v>0.24</v>
      </c>
    </row>
    <row r="367" spans="1:10" x14ac:dyDescent="0.25">
      <c r="A367">
        <v>366</v>
      </c>
      <c r="B367" s="3">
        <v>40559</v>
      </c>
      <c r="C367">
        <v>1</v>
      </c>
      <c r="D367">
        <v>0</v>
      </c>
      <c r="E367">
        <v>1</v>
      </c>
      <c r="F367">
        <v>17</v>
      </c>
      <c r="G367" t="b">
        <v>0</v>
      </c>
      <c r="H367">
        <v>0</v>
      </c>
      <c r="I367">
        <v>1</v>
      </c>
      <c r="J367">
        <v>0.22</v>
      </c>
    </row>
    <row r="368" spans="1:10" x14ac:dyDescent="0.25">
      <c r="A368">
        <v>367</v>
      </c>
      <c r="B368" s="3">
        <v>40559</v>
      </c>
      <c r="C368">
        <v>1</v>
      </c>
      <c r="D368">
        <v>0</v>
      </c>
      <c r="E368">
        <v>1</v>
      </c>
      <c r="F368">
        <v>18</v>
      </c>
      <c r="G368" t="b">
        <v>0</v>
      </c>
      <c r="H368">
        <v>0</v>
      </c>
      <c r="I368">
        <v>1</v>
      </c>
      <c r="J368">
        <v>0.2</v>
      </c>
    </row>
    <row r="369" spans="1:10" x14ac:dyDescent="0.25">
      <c r="A369">
        <v>368</v>
      </c>
      <c r="B369" s="3">
        <v>40559</v>
      </c>
      <c r="C369">
        <v>1</v>
      </c>
      <c r="D369">
        <v>0</v>
      </c>
      <c r="E369">
        <v>1</v>
      </c>
      <c r="F369">
        <v>19</v>
      </c>
      <c r="G369" t="b">
        <v>0</v>
      </c>
      <c r="H369">
        <v>0</v>
      </c>
      <c r="I369">
        <v>1</v>
      </c>
      <c r="J369">
        <v>0.18</v>
      </c>
    </row>
    <row r="370" spans="1:10" x14ac:dyDescent="0.25">
      <c r="A370">
        <v>369</v>
      </c>
      <c r="B370" s="3">
        <v>40559</v>
      </c>
      <c r="C370">
        <v>1</v>
      </c>
      <c r="D370">
        <v>0</v>
      </c>
      <c r="E370">
        <v>1</v>
      </c>
      <c r="F370">
        <v>20</v>
      </c>
      <c r="G370" t="b">
        <v>0</v>
      </c>
      <c r="H370">
        <v>0</v>
      </c>
      <c r="I370">
        <v>1</v>
      </c>
      <c r="J370">
        <v>0.18</v>
      </c>
    </row>
    <row r="371" spans="1:10" x14ac:dyDescent="0.25">
      <c r="A371">
        <v>370</v>
      </c>
      <c r="B371" s="3">
        <v>40559</v>
      </c>
      <c r="C371">
        <v>1</v>
      </c>
      <c r="D371">
        <v>0</v>
      </c>
      <c r="E371">
        <v>1</v>
      </c>
      <c r="F371">
        <v>21</v>
      </c>
      <c r="G371" t="b">
        <v>0</v>
      </c>
      <c r="H371">
        <v>0</v>
      </c>
      <c r="I371">
        <v>1</v>
      </c>
      <c r="J371">
        <v>0.18</v>
      </c>
    </row>
    <row r="372" spans="1:10" x14ac:dyDescent="0.25">
      <c r="A372">
        <v>371</v>
      </c>
      <c r="B372" s="3">
        <v>40559</v>
      </c>
      <c r="C372">
        <v>1</v>
      </c>
      <c r="D372">
        <v>0</v>
      </c>
      <c r="E372">
        <v>1</v>
      </c>
      <c r="F372">
        <v>22</v>
      </c>
      <c r="G372" t="b">
        <v>0</v>
      </c>
      <c r="H372">
        <v>0</v>
      </c>
      <c r="I372">
        <v>2</v>
      </c>
      <c r="J372">
        <v>0.2</v>
      </c>
    </row>
    <row r="373" spans="1:10" x14ac:dyDescent="0.25">
      <c r="A373">
        <v>372</v>
      </c>
      <c r="B373" s="3">
        <v>40559</v>
      </c>
      <c r="C373">
        <v>1</v>
      </c>
      <c r="D373">
        <v>0</v>
      </c>
      <c r="E373">
        <v>1</v>
      </c>
      <c r="F373">
        <v>23</v>
      </c>
      <c r="G373" t="b">
        <v>0</v>
      </c>
      <c r="H373">
        <v>0</v>
      </c>
      <c r="I373">
        <v>2</v>
      </c>
      <c r="J373">
        <v>0.2</v>
      </c>
    </row>
    <row r="374" spans="1:10" x14ac:dyDescent="0.25">
      <c r="A374">
        <v>373</v>
      </c>
      <c r="B374" s="3">
        <v>40560</v>
      </c>
      <c r="C374">
        <v>1</v>
      </c>
      <c r="D374">
        <v>0</v>
      </c>
      <c r="E374">
        <v>1</v>
      </c>
      <c r="F374">
        <v>0</v>
      </c>
      <c r="G374" t="b">
        <v>1</v>
      </c>
      <c r="H374">
        <v>1</v>
      </c>
      <c r="I374">
        <v>2</v>
      </c>
      <c r="J374">
        <v>0.2</v>
      </c>
    </row>
    <row r="375" spans="1:10" x14ac:dyDescent="0.25">
      <c r="A375">
        <v>374</v>
      </c>
      <c r="B375" s="3">
        <v>40560</v>
      </c>
      <c r="C375">
        <v>1</v>
      </c>
      <c r="D375">
        <v>0</v>
      </c>
      <c r="E375">
        <v>1</v>
      </c>
      <c r="F375">
        <v>1</v>
      </c>
      <c r="G375" t="b">
        <v>1</v>
      </c>
      <c r="H375">
        <v>1</v>
      </c>
      <c r="I375">
        <v>2</v>
      </c>
      <c r="J375">
        <v>0.2</v>
      </c>
    </row>
    <row r="376" spans="1:10" x14ac:dyDescent="0.25">
      <c r="A376">
        <v>375</v>
      </c>
      <c r="B376" s="3">
        <v>40560</v>
      </c>
      <c r="C376">
        <v>1</v>
      </c>
      <c r="D376">
        <v>0</v>
      </c>
      <c r="E376">
        <v>1</v>
      </c>
      <c r="F376">
        <v>2</v>
      </c>
      <c r="G376" t="b">
        <v>1</v>
      </c>
      <c r="H376">
        <v>1</v>
      </c>
      <c r="I376">
        <v>2</v>
      </c>
      <c r="J376">
        <v>0.18</v>
      </c>
    </row>
    <row r="377" spans="1:10" x14ac:dyDescent="0.25">
      <c r="A377">
        <v>376</v>
      </c>
      <c r="B377" s="3">
        <v>40560</v>
      </c>
      <c r="C377">
        <v>1</v>
      </c>
      <c r="D377">
        <v>0</v>
      </c>
      <c r="E377">
        <v>1</v>
      </c>
      <c r="F377">
        <v>3</v>
      </c>
      <c r="G377" t="b">
        <v>1</v>
      </c>
      <c r="H377">
        <v>1</v>
      </c>
      <c r="I377">
        <v>2</v>
      </c>
      <c r="J377">
        <v>0.18</v>
      </c>
    </row>
    <row r="378" spans="1:10" x14ac:dyDescent="0.25">
      <c r="A378">
        <v>377</v>
      </c>
      <c r="B378" s="3">
        <v>40560</v>
      </c>
      <c r="C378">
        <v>1</v>
      </c>
      <c r="D378">
        <v>0</v>
      </c>
      <c r="E378">
        <v>1</v>
      </c>
      <c r="F378">
        <v>4</v>
      </c>
      <c r="G378" t="b">
        <v>1</v>
      </c>
      <c r="H378">
        <v>1</v>
      </c>
      <c r="I378">
        <v>2</v>
      </c>
      <c r="J378">
        <v>0.18</v>
      </c>
    </row>
    <row r="379" spans="1:10" x14ac:dyDescent="0.25">
      <c r="A379">
        <v>378</v>
      </c>
      <c r="B379" s="3">
        <v>40560</v>
      </c>
      <c r="C379">
        <v>1</v>
      </c>
      <c r="D379">
        <v>0</v>
      </c>
      <c r="E379">
        <v>1</v>
      </c>
      <c r="F379">
        <v>5</v>
      </c>
      <c r="G379" t="b">
        <v>1</v>
      </c>
      <c r="H379">
        <v>1</v>
      </c>
      <c r="I379">
        <v>2</v>
      </c>
      <c r="J379">
        <v>0.18</v>
      </c>
    </row>
    <row r="380" spans="1:10" x14ac:dyDescent="0.25">
      <c r="A380">
        <v>379</v>
      </c>
      <c r="B380" s="3">
        <v>40560</v>
      </c>
      <c r="C380">
        <v>1</v>
      </c>
      <c r="D380">
        <v>0</v>
      </c>
      <c r="E380">
        <v>1</v>
      </c>
      <c r="F380">
        <v>6</v>
      </c>
      <c r="G380" t="b">
        <v>1</v>
      </c>
      <c r="H380">
        <v>1</v>
      </c>
      <c r="I380">
        <v>2</v>
      </c>
      <c r="J380">
        <v>0.18</v>
      </c>
    </row>
    <row r="381" spans="1:10" x14ac:dyDescent="0.25">
      <c r="A381">
        <v>380</v>
      </c>
      <c r="B381" s="3">
        <v>40560</v>
      </c>
      <c r="C381">
        <v>1</v>
      </c>
      <c r="D381">
        <v>0</v>
      </c>
      <c r="E381">
        <v>1</v>
      </c>
      <c r="F381">
        <v>7</v>
      </c>
      <c r="G381" t="b">
        <v>1</v>
      </c>
      <c r="H381">
        <v>1</v>
      </c>
      <c r="I381">
        <v>2</v>
      </c>
      <c r="J381">
        <v>0.16</v>
      </c>
    </row>
    <row r="382" spans="1:10" x14ac:dyDescent="0.25">
      <c r="A382">
        <v>381</v>
      </c>
      <c r="B382" s="3">
        <v>40560</v>
      </c>
      <c r="C382">
        <v>1</v>
      </c>
      <c r="D382">
        <v>0</v>
      </c>
      <c r="E382">
        <v>1</v>
      </c>
      <c r="F382">
        <v>8</v>
      </c>
      <c r="G382" t="b">
        <v>1</v>
      </c>
      <c r="H382">
        <v>1</v>
      </c>
      <c r="I382">
        <v>2</v>
      </c>
      <c r="J382">
        <v>0.16</v>
      </c>
    </row>
    <row r="383" spans="1:10" x14ac:dyDescent="0.25">
      <c r="A383">
        <v>382</v>
      </c>
      <c r="B383" s="3">
        <v>40560</v>
      </c>
      <c r="C383">
        <v>1</v>
      </c>
      <c r="D383">
        <v>0</v>
      </c>
      <c r="E383">
        <v>1</v>
      </c>
      <c r="F383">
        <v>9</v>
      </c>
      <c r="G383" t="b">
        <v>1</v>
      </c>
      <c r="H383">
        <v>1</v>
      </c>
      <c r="I383">
        <v>2</v>
      </c>
      <c r="J383">
        <v>0.16</v>
      </c>
    </row>
    <row r="384" spans="1:10" x14ac:dyDescent="0.25">
      <c r="A384">
        <v>383</v>
      </c>
      <c r="B384" s="3">
        <v>40560</v>
      </c>
      <c r="C384">
        <v>1</v>
      </c>
      <c r="D384">
        <v>0</v>
      </c>
      <c r="E384">
        <v>1</v>
      </c>
      <c r="F384">
        <v>10</v>
      </c>
      <c r="G384" t="b">
        <v>1</v>
      </c>
      <c r="H384">
        <v>1</v>
      </c>
      <c r="I384">
        <v>2</v>
      </c>
      <c r="J384">
        <v>0.16</v>
      </c>
    </row>
    <row r="385" spans="1:10" x14ac:dyDescent="0.25">
      <c r="A385">
        <v>384</v>
      </c>
      <c r="B385" s="3">
        <v>40560</v>
      </c>
      <c r="C385">
        <v>1</v>
      </c>
      <c r="D385">
        <v>0</v>
      </c>
      <c r="E385">
        <v>1</v>
      </c>
      <c r="F385">
        <v>11</v>
      </c>
      <c r="G385" t="b">
        <v>1</v>
      </c>
      <c r="H385">
        <v>1</v>
      </c>
      <c r="I385">
        <v>2</v>
      </c>
      <c r="J385">
        <v>0.16</v>
      </c>
    </row>
    <row r="386" spans="1:10" x14ac:dyDescent="0.25">
      <c r="A386">
        <v>385</v>
      </c>
      <c r="B386" s="3">
        <v>40560</v>
      </c>
      <c r="C386">
        <v>1</v>
      </c>
      <c r="D386">
        <v>0</v>
      </c>
      <c r="E386">
        <v>1</v>
      </c>
      <c r="F386">
        <v>12</v>
      </c>
      <c r="G386" t="b">
        <v>1</v>
      </c>
      <c r="H386">
        <v>1</v>
      </c>
      <c r="I386">
        <v>2</v>
      </c>
      <c r="J386">
        <v>0.18</v>
      </c>
    </row>
    <row r="387" spans="1:10" x14ac:dyDescent="0.25">
      <c r="A387">
        <v>386</v>
      </c>
      <c r="B387" s="3">
        <v>40560</v>
      </c>
      <c r="C387">
        <v>1</v>
      </c>
      <c r="D387">
        <v>0</v>
      </c>
      <c r="E387">
        <v>1</v>
      </c>
      <c r="F387">
        <v>13</v>
      </c>
      <c r="G387" t="b">
        <v>1</v>
      </c>
      <c r="H387">
        <v>1</v>
      </c>
      <c r="I387">
        <v>2</v>
      </c>
      <c r="J387">
        <v>0.18</v>
      </c>
    </row>
    <row r="388" spans="1:10" x14ac:dyDescent="0.25">
      <c r="A388">
        <v>387</v>
      </c>
      <c r="B388" s="3">
        <v>40560</v>
      </c>
      <c r="C388">
        <v>1</v>
      </c>
      <c r="D388">
        <v>0</v>
      </c>
      <c r="E388">
        <v>1</v>
      </c>
      <c r="F388">
        <v>14</v>
      </c>
      <c r="G388" t="b">
        <v>1</v>
      </c>
      <c r="H388">
        <v>1</v>
      </c>
      <c r="I388">
        <v>2</v>
      </c>
      <c r="J388">
        <v>0.18</v>
      </c>
    </row>
    <row r="389" spans="1:10" x14ac:dyDescent="0.25">
      <c r="A389">
        <v>388</v>
      </c>
      <c r="B389" s="3">
        <v>40560</v>
      </c>
      <c r="C389">
        <v>1</v>
      </c>
      <c r="D389">
        <v>0</v>
      </c>
      <c r="E389">
        <v>1</v>
      </c>
      <c r="F389">
        <v>15</v>
      </c>
      <c r="G389" t="b">
        <v>1</v>
      </c>
      <c r="H389">
        <v>1</v>
      </c>
      <c r="I389">
        <v>2</v>
      </c>
      <c r="J389">
        <v>0.2</v>
      </c>
    </row>
    <row r="390" spans="1:10" x14ac:dyDescent="0.25">
      <c r="A390">
        <v>389</v>
      </c>
      <c r="B390" s="3">
        <v>40560</v>
      </c>
      <c r="C390">
        <v>1</v>
      </c>
      <c r="D390">
        <v>0</v>
      </c>
      <c r="E390">
        <v>1</v>
      </c>
      <c r="F390">
        <v>16</v>
      </c>
      <c r="G390" t="b">
        <v>1</v>
      </c>
      <c r="H390">
        <v>1</v>
      </c>
      <c r="I390">
        <v>2</v>
      </c>
      <c r="J390">
        <v>0.2</v>
      </c>
    </row>
    <row r="391" spans="1:10" x14ac:dyDescent="0.25">
      <c r="A391">
        <v>390</v>
      </c>
      <c r="B391" s="3">
        <v>40560</v>
      </c>
      <c r="C391">
        <v>1</v>
      </c>
      <c r="D391">
        <v>0</v>
      </c>
      <c r="E391">
        <v>1</v>
      </c>
      <c r="F391">
        <v>17</v>
      </c>
      <c r="G391" t="b">
        <v>1</v>
      </c>
      <c r="H391">
        <v>1</v>
      </c>
      <c r="I391">
        <v>1</v>
      </c>
      <c r="J391">
        <v>0.2</v>
      </c>
    </row>
    <row r="392" spans="1:10" x14ac:dyDescent="0.25">
      <c r="A392">
        <v>391</v>
      </c>
      <c r="B392" s="3">
        <v>40560</v>
      </c>
      <c r="C392">
        <v>1</v>
      </c>
      <c r="D392">
        <v>0</v>
      </c>
      <c r="E392">
        <v>1</v>
      </c>
      <c r="F392">
        <v>18</v>
      </c>
      <c r="G392" t="b">
        <v>1</v>
      </c>
      <c r="H392">
        <v>1</v>
      </c>
      <c r="I392">
        <v>2</v>
      </c>
      <c r="J392">
        <v>0.18</v>
      </c>
    </row>
    <row r="393" spans="1:10" x14ac:dyDescent="0.25">
      <c r="A393">
        <v>392</v>
      </c>
      <c r="B393" s="3">
        <v>40560</v>
      </c>
      <c r="C393">
        <v>1</v>
      </c>
      <c r="D393">
        <v>0</v>
      </c>
      <c r="E393">
        <v>1</v>
      </c>
      <c r="F393">
        <v>19</v>
      </c>
      <c r="G393" t="b">
        <v>1</v>
      </c>
      <c r="H393">
        <v>1</v>
      </c>
      <c r="I393">
        <v>3</v>
      </c>
      <c r="J393">
        <v>0.18</v>
      </c>
    </row>
    <row r="394" spans="1:10" x14ac:dyDescent="0.25">
      <c r="A394">
        <v>393</v>
      </c>
      <c r="B394" s="3">
        <v>40560</v>
      </c>
      <c r="C394">
        <v>1</v>
      </c>
      <c r="D394">
        <v>0</v>
      </c>
      <c r="E394">
        <v>1</v>
      </c>
      <c r="F394">
        <v>20</v>
      </c>
      <c r="G394" t="b">
        <v>1</v>
      </c>
      <c r="H394">
        <v>1</v>
      </c>
      <c r="I394">
        <v>3</v>
      </c>
      <c r="J394">
        <v>0.16</v>
      </c>
    </row>
    <row r="395" spans="1:10" x14ac:dyDescent="0.25">
      <c r="A395">
        <v>394</v>
      </c>
      <c r="B395" s="3">
        <v>40560</v>
      </c>
      <c r="C395">
        <v>1</v>
      </c>
      <c r="D395">
        <v>0</v>
      </c>
      <c r="E395">
        <v>1</v>
      </c>
      <c r="F395">
        <v>21</v>
      </c>
      <c r="G395" t="b">
        <v>1</v>
      </c>
      <c r="H395">
        <v>1</v>
      </c>
      <c r="I395">
        <v>3</v>
      </c>
      <c r="J395">
        <v>0.16</v>
      </c>
    </row>
    <row r="396" spans="1:10" x14ac:dyDescent="0.25">
      <c r="A396">
        <v>395</v>
      </c>
      <c r="B396" s="3">
        <v>40560</v>
      </c>
      <c r="C396">
        <v>1</v>
      </c>
      <c r="D396">
        <v>0</v>
      </c>
      <c r="E396">
        <v>1</v>
      </c>
      <c r="F396">
        <v>22</v>
      </c>
      <c r="G396" t="b">
        <v>1</v>
      </c>
      <c r="H396">
        <v>1</v>
      </c>
      <c r="I396">
        <v>3</v>
      </c>
      <c r="J396">
        <v>0.14000000000000001</v>
      </c>
    </row>
    <row r="397" spans="1:10" x14ac:dyDescent="0.25">
      <c r="A397">
        <v>396</v>
      </c>
      <c r="B397" s="3">
        <v>40560</v>
      </c>
      <c r="C397">
        <v>1</v>
      </c>
      <c r="D397">
        <v>0</v>
      </c>
      <c r="E397">
        <v>1</v>
      </c>
      <c r="F397">
        <v>23</v>
      </c>
      <c r="G397" t="b">
        <v>1</v>
      </c>
      <c r="H397">
        <v>1</v>
      </c>
      <c r="I397">
        <v>3</v>
      </c>
      <c r="J397">
        <v>0.16</v>
      </c>
    </row>
    <row r="398" spans="1:10" x14ac:dyDescent="0.25">
      <c r="A398">
        <v>397</v>
      </c>
      <c r="B398" s="3">
        <v>40561</v>
      </c>
      <c r="C398">
        <v>1</v>
      </c>
      <c r="D398">
        <v>0</v>
      </c>
      <c r="E398">
        <v>1</v>
      </c>
      <c r="F398">
        <v>12</v>
      </c>
      <c r="G398" t="b">
        <v>0</v>
      </c>
      <c r="H398">
        <v>2</v>
      </c>
      <c r="I398">
        <v>2</v>
      </c>
      <c r="J398">
        <v>0.2</v>
      </c>
    </row>
    <row r="399" spans="1:10" x14ac:dyDescent="0.25">
      <c r="A399">
        <v>398</v>
      </c>
      <c r="B399" s="3">
        <v>40561</v>
      </c>
      <c r="C399">
        <v>1</v>
      </c>
      <c r="D399">
        <v>0</v>
      </c>
      <c r="E399">
        <v>1</v>
      </c>
      <c r="F399">
        <v>13</v>
      </c>
      <c r="G399" t="b">
        <v>0</v>
      </c>
      <c r="H399">
        <v>2</v>
      </c>
      <c r="I399">
        <v>2</v>
      </c>
      <c r="J399">
        <v>0.2</v>
      </c>
    </row>
    <row r="400" spans="1:10" x14ac:dyDescent="0.25">
      <c r="A400">
        <v>399</v>
      </c>
      <c r="B400" s="3">
        <v>40561</v>
      </c>
      <c r="C400">
        <v>1</v>
      </c>
      <c r="D400">
        <v>0</v>
      </c>
      <c r="E400">
        <v>1</v>
      </c>
      <c r="F400">
        <v>14</v>
      </c>
      <c r="G400" t="b">
        <v>0</v>
      </c>
      <c r="H400">
        <v>2</v>
      </c>
      <c r="I400">
        <v>2</v>
      </c>
      <c r="J400">
        <v>0.22</v>
      </c>
    </row>
    <row r="401" spans="1:10" x14ac:dyDescent="0.25">
      <c r="A401">
        <v>400</v>
      </c>
      <c r="B401" s="3">
        <v>40561</v>
      </c>
      <c r="C401">
        <v>1</v>
      </c>
      <c r="D401">
        <v>0</v>
      </c>
      <c r="E401">
        <v>1</v>
      </c>
      <c r="F401">
        <v>15</v>
      </c>
      <c r="G401" t="b">
        <v>0</v>
      </c>
      <c r="H401">
        <v>2</v>
      </c>
      <c r="I401">
        <v>2</v>
      </c>
      <c r="J401">
        <v>0.22</v>
      </c>
    </row>
    <row r="402" spans="1:10" x14ac:dyDescent="0.25">
      <c r="A402">
        <v>401</v>
      </c>
      <c r="B402" s="3">
        <v>40561</v>
      </c>
      <c r="C402">
        <v>1</v>
      </c>
      <c r="D402">
        <v>0</v>
      </c>
      <c r="E402">
        <v>1</v>
      </c>
      <c r="F402">
        <v>16</v>
      </c>
      <c r="G402" t="b">
        <v>0</v>
      </c>
      <c r="H402">
        <v>2</v>
      </c>
      <c r="I402">
        <v>2</v>
      </c>
      <c r="J402">
        <v>0.22</v>
      </c>
    </row>
    <row r="403" spans="1:10" x14ac:dyDescent="0.25">
      <c r="A403">
        <v>402</v>
      </c>
      <c r="B403" s="3">
        <v>40561</v>
      </c>
      <c r="C403">
        <v>1</v>
      </c>
      <c r="D403">
        <v>0</v>
      </c>
      <c r="E403">
        <v>1</v>
      </c>
      <c r="F403">
        <v>17</v>
      </c>
      <c r="G403" t="b">
        <v>0</v>
      </c>
      <c r="H403">
        <v>2</v>
      </c>
      <c r="I403">
        <v>2</v>
      </c>
      <c r="J403">
        <v>0.22</v>
      </c>
    </row>
    <row r="404" spans="1:10" x14ac:dyDescent="0.25">
      <c r="A404">
        <v>403</v>
      </c>
      <c r="B404" s="3">
        <v>40561</v>
      </c>
      <c r="C404">
        <v>1</v>
      </c>
      <c r="D404">
        <v>0</v>
      </c>
      <c r="E404">
        <v>1</v>
      </c>
      <c r="F404">
        <v>18</v>
      </c>
      <c r="G404" t="b">
        <v>0</v>
      </c>
      <c r="H404">
        <v>2</v>
      </c>
      <c r="I404">
        <v>2</v>
      </c>
      <c r="J404">
        <v>0.22</v>
      </c>
    </row>
    <row r="405" spans="1:10" x14ac:dyDescent="0.25">
      <c r="A405">
        <v>404</v>
      </c>
      <c r="B405" s="3">
        <v>40561</v>
      </c>
      <c r="C405">
        <v>1</v>
      </c>
      <c r="D405">
        <v>0</v>
      </c>
      <c r="E405">
        <v>1</v>
      </c>
      <c r="F405">
        <v>19</v>
      </c>
      <c r="G405" t="b">
        <v>0</v>
      </c>
      <c r="H405">
        <v>2</v>
      </c>
      <c r="I405">
        <v>2</v>
      </c>
      <c r="J405">
        <v>0.22</v>
      </c>
    </row>
    <row r="406" spans="1:10" x14ac:dyDescent="0.25">
      <c r="A406">
        <v>405</v>
      </c>
      <c r="B406" s="3">
        <v>40561</v>
      </c>
      <c r="C406">
        <v>1</v>
      </c>
      <c r="D406">
        <v>0</v>
      </c>
      <c r="E406">
        <v>1</v>
      </c>
      <c r="F406">
        <v>20</v>
      </c>
      <c r="G406" t="b">
        <v>0</v>
      </c>
      <c r="H406">
        <v>2</v>
      </c>
      <c r="I406">
        <v>2</v>
      </c>
      <c r="J406">
        <v>0.22</v>
      </c>
    </row>
    <row r="407" spans="1:10" x14ac:dyDescent="0.25">
      <c r="A407">
        <v>406</v>
      </c>
      <c r="B407" s="3">
        <v>40561</v>
      </c>
      <c r="C407">
        <v>1</v>
      </c>
      <c r="D407">
        <v>0</v>
      </c>
      <c r="E407">
        <v>1</v>
      </c>
      <c r="F407">
        <v>21</v>
      </c>
      <c r="G407" t="b">
        <v>0</v>
      </c>
      <c r="H407">
        <v>2</v>
      </c>
      <c r="I407">
        <v>2</v>
      </c>
      <c r="J407">
        <v>0.22</v>
      </c>
    </row>
    <row r="408" spans="1:10" x14ac:dyDescent="0.25">
      <c r="A408">
        <v>407</v>
      </c>
      <c r="B408" s="3">
        <v>40561</v>
      </c>
      <c r="C408">
        <v>1</v>
      </c>
      <c r="D408">
        <v>0</v>
      </c>
      <c r="E408">
        <v>1</v>
      </c>
      <c r="F408">
        <v>22</v>
      </c>
      <c r="G408" t="b">
        <v>0</v>
      </c>
      <c r="H408">
        <v>2</v>
      </c>
      <c r="I408">
        <v>2</v>
      </c>
      <c r="J408">
        <v>0.22</v>
      </c>
    </row>
    <row r="409" spans="1:10" x14ac:dyDescent="0.25">
      <c r="A409">
        <v>408</v>
      </c>
      <c r="B409" s="3">
        <v>40561</v>
      </c>
      <c r="C409">
        <v>1</v>
      </c>
      <c r="D409">
        <v>0</v>
      </c>
      <c r="E409">
        <v>1</v>
      </c>
      <c r="F409">
        <v>23</v>
      </c>
      <c r="G409" t="b">
        <v>0</v>
      </c>
      <c r="H409">
        <v>2</v>
      </c>
      <c r="I409">
        <v>2</v>
      </c>
      <c r="J409">
        <v>0.22</v>
      </c>
    </row>
    <row r="410" spans="1:10" x14ac:dyDescent="0.25">
      <c r="A410">
        <v>409</v>
      </c>
      <c r="B410" s="3">
        <v>40562</v>
      </c>
      <c r="C410">
        <v>1</v>
      </c>
      <c r="D410">
        <v>0</v>
      </c>
      <c r="E410">
        <v>1</v>
      </c>
      <c r="F410">
        <v>0</v>
      </c>
      <c r="G410" t="b">
        <v>0</v>
      </c>
      <c r="H410">
        <v>3</v>
      </c>
      <c r="I410">
        <v>2</v>
      </c>
      <c r="J410">
        <v>0.22</v>
      </c>
    </row>
    <row r="411" spans="1:10" x14ac:dyDescent="0.25">
      <c r="A411">
        <v>410</v>
      </c>
      <c r="B411" s="3">
        <v>40562</v>
      </c>
      <c r="C411">
        <v>1</v>
      </c>
      <c r="D411">
        <v>0</v>
      </c>
      <c r="E411">
        <v>1</v>
      </c>
      <c r="F411">
        <v>1</v>
      </c>
      <c r="G411" t="b">
        <v>0</v>
      </c>
      <c r="H411">
        <v>3</v>
      </c>
      <c r="I411">
        <v>3</v>
      </c>
      <c r="J411">
        <v>0.22</v>
      </c>
    </row>
    <row r="412" spans="1:10" x14ac:dyDescent="0.25">
      <c r="A412">
        <v>411</v>
      </c>
      <c r="B412" s="3">
        <v>40562</v>
      </c>
      <c r="C412">
        <v>1</v>
      </c>
      <c r="D412">
        <v>0</v>
      </c>
      <c r="E412">
        <v>1</v>
      </c>
      <c r="F412">
        <v>2</v>
      </c>
      <c r="G412" t="b">
        <v>0</v>
      </c>
      <c r="H412">
        <v>3</v>
      </c>
      <c r="I412">
        <v>3</v>
      </c>
      <c r="J412">
        <v>0.22</v>
      </c>
    </row>
    <row r="413" spans="1:10" x14ac:dyDescent="0.25">
      <c r="A413">
        <v>412</v>
      </c>
      <c r="B413" s="3">
        <v>40562</v>
      </c>
      <c r="C413">
        <v>1</v>
      </c>
      <c r="D413">
        <v>0</v>
      </c>
      <c r="E413">
        <v>1</v>
      </c>
      <c r="F413">
        <v>4</v>
      </c>
      <c r="G413" t="b">
        <v>0</v>
      </c>
      <c r="H413">
        <v>3</v>
      </c>
      <c r="I413">
        <v>3</v>
      </c>
      <c r="J413">
        <v>0.22</v>
      </c>
    </row>
    <row r="414" spans="1:10" x14ac:dyDescent="0.25">
      <c r="A414">
        <v>413</v>
      </c>
      <c r="B414" s="3">
        <v>40562</v>
      </c>
      <c r="C414">
        <v>1</v>
      </c>
      <c r="D414">
        <v>0</v>
      </c>
      <c r="E414">
        <v>1</v>
      </c>
      <c r="F414">
        <v>5</v>
      </c>
      <c r="G414" t="b">
        <v>0</v>
      </c>
      <c r="H414">
        <v>3</v>
      </c>
      <c r="I414">
        <v>2</v>
      </c>
      <c r="J414">
        <v>0.22</v>
      </c>
    </row>
    <row r="415" spans="1:10" x14ac:dyDescent="0.25">
      <c r="A415">
        <v>414</v>
      </c>
      <c r="B415" s="3">
        <v>40562</v>
      </c>
      <c r="C415">
        <v>1</v>
      </c>
      <c r="D415">
        <v>0</v>
      </c>
      <c r="E415">
        <v>1</v>
      </c>
      <c r="F415">
        <v>6</v>
      </c>
      <c r="G415" t="b">
        <v>0</v>
      </c>
      <c r="H415">
        <v>3</v>
      </c>
      <c r="I415">
        <v>2</v>
      </c>
      <c r="J415">
        <v>0.22</v>
      </c>
    </row>
    <row r="416" spans="1:10" x14ac:dyDescent="0.25">
      <c r="A416">
        <v>415</v>
      </c>
      <c r="B416" s="3">
        <v>40562</v>
      </c>
      <c r="C416">
        <v>1</v>
      </c>
      <c r="D416">
        <v>0</v>
      </c>
      <c r="E416">
        <v>1</v>
      </c>
      <c r="F416">
        <v>7</v>
      </c>
      <c r="G416" t="b">
        <v>0</v>
      </c>
      <c r="H416">
        <v>3</v>
      </c>
      <c r="I416">
        <v>2</v>
      </c>
      <c r="J416">
        <v>0.24</v>
      </c>
    </row>
    <row r="417" spans="1:10" x14ac:dyDescent="0.25">
      <c r="A417">
        <v>416</v>
      </c>
      <c r="B417" s="3">
        <v>40562</v>
      </c>
      <c r="C417">
        <v>1</v>
      </c>
      <c r="D417">
        <v>0</v>
      </c>
      <c r="E417">
        <v>1</v>
      </c>
      <c r="F417">
        <v>8</v>
      </c>
      <c r="G417" t="b">
        <v>0</v>
      </c>
      <c r="H417">
        <v>3</v>
      </c>
      <c r="I417">
        <v>2</v>
      </c>
      <c r="J417">
        <v>0.24</v>
      </c>
    </row>
    <row r="418" spans="1:10" x14ac:dyDescent="0.25">
      <c r="A418">
        <v>417</v>
      </c>
      <c r="B418" s="3">
        <v>40562</v>
      </c>
      <c r="C418">
        <v>1</v>
      </c>
      <c r="D418">
        <v>0</v>
      </c>
      <c r="E418">
        <v>1</v>
      </c>
      <c r="F418">
        <v>9</v>
      </c>
      <c r="G418" t="b">
        <v>0</v>
      </c>
      <c r="H418">
        <v>3</v>
      </c>
      <c r="I418">
        <v>2</v>
      </c>
      <c r="J418">
        <v>0.24</v>
      </c>
    </row>
    <row r="419" spans="1:10" x14ac:dyDescent="0.25">
      <c r="A419">
        <v>418</v>
      </c>
      <c r="B419" s="3">
        <v>40562</v>
      </c>
      <c r="C419">
        <v>1</v>
      </c>
      <c r="D419">
        <v>0</v>
      </c>
      <c r="E419">
        <v>1</v>
      </c>
      <c r="F419">
        <v>10</v>
      </c>
      <c r="G419" t="b">
        <v>0</v>
      </c>
      <c r="H419">
        <v>3</v>
      </c>
      <c r="I419">
        <v>2</v>
      </c>
      <c r="J419">
        <v>0.26</v>
      </c>
    </row>
    <row r="420" spans="1:10" x14ac:dyDescent="0.25">
      <c r="A420">
        <v>419</v>
      </c>
      <c r="B420" s="3">
        <v>40562</v>
      </c>
      <c r="C420">
        <v>1</v>
      </c>
      <c r="D420">
        <v>0</v>
      </c>
      <c r="E420">
        <v>1</v>
      </c>
      <c r="F420">
        <v>11</v>
      </c>
      <c r="G420" t="b">
        <v>0</v>
      </c>
      <c r="H420">
        <v>3</v>
      </c>
      <c r="I420">
        <v>2</v>
      </c>
      <c r="J420">
        <v>0.28000000000000003</v>
      </c>
    </row>
    <row r="421" spans="1:10" x14ac:dyDescent="0.25">
      <c r="A421">
        <v>420</v>
      </c>
      <c r="B421" s="3">
        <v>40562</v>
      </c>
      <c r="C421">
        <v>1</v>
      </c>
      <c r="D421">
        <v>0</v>
      </c>
      <c r="E421">
        <v>1</v>
      </c>
      <c r="F421">
        <v>12</v>
      </c>
      <c r="G421" t="b">
        <v>0</v>
      </c>
      <c r="H421">
        <v>3</v>
      </c>
      <c r="I421">
        <v>2</v>
      </c>
      <c r="J421">
        <v>0.3</v>
      </c>
    </row>
    <row r="422" spans="1:10" x14ac:dyDescent="0.25">
      <c r="A422">
        <v>421</v>
      </c>
      <c r="B422" s="3">
        <v>40562</v>
      </c>
      <c r="C422">
        <v>1</v>
      </c>
      <c r="D422">
        <v>0</v>
      </c>
      <c r="E422">
        <v>1</v>
      </c>
      <c r="F422">
        <v>13</v>
      </c>
      <c r="G422" t="b">
        <v>0</v>
      </c>
      <c r="H422">
        <v>3</v>
      </c>
      <c r="I422">
        <v>1</v>
      </c>
      <c r="J422">
        <v>0.4</v>
      </c>
    </row>
    <row r="423" spans="1:10" x14ac:dyDescent="0.25">
      <c r="A423">
        <v>422</v>
      </c>
      <c r="B423" s="3">
        <v>40562</v>
      </c>
      <c r="C423">
        <v>1</v>
      </c>
      <c r="D423">
        <v>0</v>
      </c>
      <c r="E423">
        <v>1</v>
      </c>
      <c r="F423">
        <v>14</v>
      </c>
      <c r="G423" t="b">
        <v>0</v>
      </c>
      <c r="H423">
        <v>3</v>
      </c>
      <c r="I423">
        <v>1</v>
      </c>
      <c r="J423">
        <v>0.4</v>
      </c>
    </row>
    <row r="424" spans="1:10" x14ac:dyDescent="0.25">
      <c r="A424">
        <v>423</v>
      </c>
      <c r="B424" s="3">
        <v>40562</v>
      </c>
      <c r="C424">
        <v>1</v>
      </c>
      <c r="D424">
        <v>0</v>
      </c>
      <c r="E424">
        <v>1</v>
      </c>
      <c r="F424">
        <v>15</v>
      </c>
      <c r="G424" t="b">
        <v>0</v>
      </c>
      <c r="H424">
        <v>3</v>
      </c>
      <c r="I424">
        <v>1</v>
      </c>
      <c r="J424">
        <v>0.4</v>
      </c>
    </row>
    <row r="425" spans="1:10" x14ac:dyDescent="0.25">
      <c r="A425">
        <v>424</v>
      </c>
      <c r="B425" s="3">
        <v>40562</v>
      </c>
      <c r="C425">
        <v>1</v>
      </c>
      <c r="D425">
        <v>0</v>
      </c>
      <c r="E425">
        <v>1</v>
      </c>
      <c r="F425">
        <v>16</v>
      </c>
      <c r="G425" t="b">
        <v>0</v>
      </c>
      <c r="H425">
        <v>3</v>
      </c>
      <c r="I425">
        <v>1</v>
      </c>
      <c r="J425">
        <v>0.38</v>
      </c>
    </row>
    <row r="426" spans="1:10" x14ac:dyDescent="0.25">
      <c r="A426">
        <v>425</v>
      </c>
      <c r="B426" s="3">
        <v>40562</v>
      </c>
      <c r="C426">
        <v>1</v>
      </c>
      <c r="D426">
        <v>0</v>
      </c>
      <c r="E426">
        <v>1</v>
      </c>
      <c r="F426">
        <v>17</v>
      </c>
      <c r="G426" t="b">
        <v>0</v>
      </c>
      <c r="H426">
        <v>3</v>
      </c>
      <c r="I426">
        <v>1</v>
      </c>
      <c r="J426">
        <v>0.36</v>
      </c>
    </row>
    <row r="427" spans="1:10" x14ac:dyDescent="0.25">
      <c r="A427">
        <v>426</v>
      </c>
      <c r="B427" s="3">
        <v>40562</v>
      </c>
      <c r="C427">
        <v>1</v>
      </c>
      <c r="D427">
        <v>0</v>
      </c>
      <c r="E427">
        <v>1</v>
      </c>
      <c r="F427">
        <v>18</v>
      </c>
      <c r="G427" t="b">
        <v>0</v>
      </c>
      <c r="H427">
        <v>3</v>
      </c>
      <c r="I427">
        <v>1</v>
      </c>
      <c r="J427">
        <v>0.34</v>
      </c>
    </row>
    <row r="428" spans="1:10" x14ac:dyDescent="0.25">
      <c r="A428">
        <v>427</v>
      </c>
      <c r="B428" s="3">
        <v>40562</v>
      </c>
      <c r="C428">
        <v>1</v>
      </c>
      <c r="D428">
        <v>0</v>
      </c>
      <c r="E428">
        <v>1</v>
      </c>
      <c r="F428">
        <v>19</v>
      </c>
      <c r="G428" t="b">
        <v>0</v>
      </c>
      <c r="H428">
        <v>3</v>
      </c>
      <c r="I428">
        <v>1</v>
      </c>
      <c r="J428">
        <v>0.32</v>
      </c>
    </row>
    <row r="429" spans="1:10" x14ac:dyDescent="0.25">
      <c r="A429">
        <v>428</v>
      </c>
      <c r="B429" s="3">
        <v>40562</v>
      </c>
      <c r="C429">
        <v>1</v>
      </c>
      <c r="D429">
        <v>0</v>
      </c>
      <c r="E429">
        <v>1</v>
      </c>
      <c r="F429">
        <v>20</v>
      </c>
      <c r="G429" t="b">
        <v>0</v>
      </c>
      <c r="H429">
        <v>3</v>
      </c>
      <c r="I429">
        <v>1</v>
      </c>
      <c r="J429">
        <v>0.32</v>
      </c>
    </row>
    <row r="430" spans="1:10" x14ac:dyDescent="0.25">
      <c r="A430">
        <v>429</v>
      </c>
      <c r="B430" s="3">
        <v>40562</v>
      </c>
      <c r="C430">
        <v>1</v>
      </c>
      <c r="D430">
        <v>0</v>
      </c>
      <c r="E430">
        <v>1</v>
      </c>
      <c r="F430">
        <v>21</v>
      </c>
      <c r="G430" t="b">
        <v>0</v>
      </c>
      <c r="H430">
        <v>3</v>
      </c>
      <c r="I430">
        <v>1</v>
      </c>
      <c r="J430">
        <v>0.32</v>
      </c>
    </row>
    <row r="431" spans="1:10" x14ac:dyDescent="0.25">
      <c r="A431">
        <v>430</v>
      </c>
      <c r="B431" s="3">
        <v>40562</v>
      </c>
      <c r="C431">
        <v>1</v>
      </c>
      <c r="D431">
        <v>0</v>
      </c>
      <c r="E431">
        <v>1</v>
      </c>
      <c r="F431">
        <v>22</v>
      </c>
      <c r="G431" t="b">
        <v>0</v>
      </c>
      <c r="H431">
        <v>3</v>
      </c>
      <c r="I431">
        <v>1</v>
      </c>
      <c r="J431">
        <v>0.3</v>
      </c>
    </row>
    <row r="432" spans="1:10" x14ac:dyDescent="0.25">
      <c r="A432">
        <v>431</v>
      </c>
      <c r="B432" s="3">
        <v>40562</v>
      </c>
      <c r="C432">
        <v>1</v>
      </c>
      <c r="D432">
        <v>0</v>
      </c>
      <c r="E432">
        <v>1</v>
      </c>
      <c r="F432">
        <v>23</v>
      </c>
      <c r="G432" t="b">
        <v>0</v>
      </c>
      <c r="H432">
        <v>3</v>
      </c>
      <c r="I432">
        <v>1</v>
      </c>
      <c r="J432">
        <v>0.3</v>
      </c>
    </row>
    <row r="433" spans="1:10" x14ac:dyDescent="0.25">
      <c r="A433">
        <v>432</v>
      </c>
      <c r="B433" s="3">
        <v>40563</v>
      </c>
      <c r="C433">
        <v>1</v>
      </c>
      <c r="D433">
        <v>0</v>
      </c>
      <c r="E433">
        <v>1</v>
      </c>
      <c r="F433">
        <v>0</v>
      </c>
      <c r="G433" t="b">
        <v>0</v>
      </c>
      <c r="H433">
        <v>4</v>
      </c>
      <c r="I433">
        <v>1</v>
      </c>
      <c r="J433">
        <v>0.26</v>
      </c>
    </row>
    <row r="434" spans="1:10" x14ac:dyDescent="0.25">
      <c r="A434">
        <v>433</v>
      </c>
      <c r="B434" s="3">
        <v>40563</v>
      </c>
      <c r="C434">
        <v>1</v>
      </c>
      <c r="D434">
        <v>0</v>
      </c>
      <c r="E434">
        <v>1</v>
      </c>
      <c r="F434">
        <v>1</v>
      </c>
      <c r="G434" t="b">
        <v>0</v>
      </c>
      <c r="H434">
        <v>4</v>
      </c>
      <c r="I434">
        <v>1</v>
      </c>
      <c r="J434">
        <v>0.26</v>
      </c>
    </row>
    <row r="435" spans="1:10" x14ac:dyDescent="0.25">
      <c r="A435">
        <v>434</v>
      </c>
      <c r="B435" s="3">
        <v>40563</v>
      </c>
      <c r="C435">
        <v>1</v>
      </c>
      <c r="D435">
        <v>0</v>
      </c>
      <c r="E435">
        <v>1</v>
      </c>
      <c r="F435">
        <v>2</v>
      </c>
      <c r="G435" t="b">
        <v>0</v>
      </c>
      <c r="H435">
        <v>4</v>
      </c>
      <c r="I435">
        <v>1</v>
      </c>
      <c r="J435">
        <v>0.26</v>
      </c>
    </row>
    <row r="436" spans="1:10" x14ac:dyDescent="0.25">
      <c r="A436">
        <v>435</v>
      </c>
      <c r="B436" s="3">
        <v>40563</v>
      </c>
      <c r="C436">
        <v>1</v>
      </c>
      <c r="D436">
        <v>0</v>
      </c>
      <c r="E436">
        <v>1</v>
      </c>
      <c r="F436">
        <v>3</v>
      </c>
      <c r="G436" t="b">
        <v>0</v>
      </c>
      <c r="H436">
        <v>4</v>
      </c>
      <c r="I436">
        <v>1</v>
      </c>
      <c r="J436">
        <v>0.26</v>
      </c>
    </row>
    <row r="437" spans="1:10" x14ac:dyDescent="0.25">
      <c r="A437">
        <v>436</v>
      </c>
      <c r="B437" s="3">
        <v>40563</v>
      </c>
      <c r="C437">
        <v>1</v>
      </c>
      <c r="D437">
        <v>0</v>
      </c>
      <c r="E437">
        <v>1</v>
      </c>
      <c r="F437">
        <v>4</v>
      </c>
      <c r="G437" t="b">
        <v>0</v>
      </c>
      <c r="H437">
        <v>4</v>
      </c>
      <c r="I437">
        <v>1</v>
      </c>
      <c r="J437">
        <v>0.26</v>
      </c>
    </row>
    <row r="438" spans="1:10" x14ac:dyDescent="0.25">
      <c r="A438">
        <v>437</v>
      </c>
      <c r="B438" s="3">
        <v>40563</v>
      </c>
      <c r="C438">
        <v>1</v>
      </c>
      <c r="D438">
        <v>0</v>
      </c>
      <c r="E438">
        <v>1</v>
      </c>
      <c r="F438">
        <v>5</v>
      </c>
      <c r="G438" t="b">
        <v>0</v>
      </c>
      <c r="H438">
        <v>4</v>
      </c>
      <c r="I438">
        <v>1</v>
      </c>
      <c r="J438">
        <v>0.24</v>
      </c>
    </row>
    <row r="439" spans="1:10" x14ac:dyDescent="0.25">
      <c r="A439">
        <v>438</v>
      </c>
      <c r="B439" s="3">
        <v>40563</v>
      </c>
      <c r="C439">
        <v>1</v>
      </c>
      <c r="D439">
        <v>0</v>
      </c>
      <c r="E439">
        <v>1</v>
      </c>
      <c r="F439">
        <v>6</v>
      </c>
      <c r="G439" t="b">
        <v>0</v>
      </c>
      <c r="H439">
        <v>4</v>
      </c>
      <c r="I439">
        <v>1</v>
      </c>
      <c r="J439">
        <v>0.22</v>
      </c>
    </row>
    <row r="440" spans="1:10" x14ac:dyDescent="0.25">
      <c r="A440">
        <v>439</v>
      </c>
      <c r="B440" s="3">
        <v>40563</v>
      </c>
      <c r="C440">
        <v>1</v>
      </c>
      <c r="D440">
        <v>0</v>
      </c>
      <c r="E440">
        <v>1</v>
      </c>
      <c r="F440">
        <v>7</v>
      </c>
      <c r="G440" t="b">
        <v>0</v>
      </c>
      <c r="H440">
        <v>4</v>
      </c>
      <c r="I440">
        <v>1</v>
      </c>
      <c r="J440">
        <v>0.22</v>
      </c>
    </row>
    <row r="441" spans="1:10" x14ac:dyDescent="0.25">
      <c r="A441">
        <v>440</v>
      </c>
      <c r="B441" s="3">
        <v>40563</v>
      </c>
      <c r="C441">
        <v>1</v>
      </c>
      <c r="D441">
        <v>0</v>
      </c>
      <c r="E441">
        <v>1</v>
      </c>
      <c r="F441">
        <v>8</v>
      </c>
      <c r="G441" t="b">
        <v>0</v>
      </c>
      <c r="H441">
        <v>4</v>
      </c>
      <c r="I441">
        <v>1</v>
      </c>
      <c r="J441">
        <v>0.22</v>
      </c>
    </row>
    <row r="442" spans="1:10" x14ac:dyDescent="0.25">
      <c r="A442">
        <v>441</v>
      </c>
      <c r="B442" s="3">
        <v>40563</v>
      </c>
      <c r="C442">
        <v>1</v>
      </c>
      <c r="D442">
        <v>0</v>
      </c>
      <c r="E442">
        <v>1</v>
      </c>
      <c r="F442">
        <v>9</v>
      </c>
      <c r="G442" t="b">
        <v>0</v>
      </c>
      <c r="H442">
        <v>4</v>
      </c>
      <c r="I442">
        <v>2</v>
      </c>
      <c r="J442">
        <v>0.24</v>
      </c>
    </row>
    <row r="443" spans="1:10" x14ac:dyDescent="0.25">
      <c r="A443">
        <v>442</v>
      </c>
      <c r="B443" s="3">
        <v>40563</v>
      </c>
      <c r="C443">
        <v>1</v>
      </c>
      <c r="D443">
        <v>0</v>
      </c>
      <c r="E443">
        <v>1</v>
      </c>
      <c r="F443">
        <v>10</v>
      </c>
      <c r="G443" t="b">
        <v>0</v>
      </c>
      <c r="H443">
        <v>4</v>
      </c>
      <c r="I443">
        <v>1</v>
      </c>
      <c r="J443">
        <v>0.26</v>
      </c>
    </row>
    <row r="444" spans="1:10" x14ac:dyDescent="0.25">
      <c r="A444">
        <v>443</v>
      </c>
      <c r="B444" s="3">
        <v>40563</v>
      </c>
      <c r="C444">
        <v>1</v>
      </c>
      <c r="D444">
        <v>0</v>
      </c>
      <c r="E444">
        <v>1</v>
      </c>
      <c r="F444">
        <v>11</v>
      </c>
      <c r="G444" t="b">
        <v>0</v>
      </c>
      <c r="H444">
        <v>4</v>
      </c>
      <c r="I444">
        <v>2</v>
      </c>
      <c r="J444">
        <v>0.28000000000000003</v>
      </c>
    </row>
    <row r="445" spans="1:10" x14ac:dyDescent="0.25">
      <c r="A445">
        <v>444</v>
      </c>
      <c r="B445" s="3">
        <v>40563</v>
      </c>
      <c r="C445">
        <v>1</v>
      </c>
      <c r="D445">
        <v>0</v>
      </c>
      <c r="E445">
        <v>1</v>
      </c>
      <c r="F445">
        <v>12</v>
      </c>
      <c r="G445" t="b">
        <v>0</v>
      </c>
      <c r="H445">
        <v>4</v>
      </c>
      <c r="I445">
        <v>2</v>
      </c>
      <c r="J445">
        <v>0.3</v>
      </c>
    </row>
    <row r="446" spans="1:10" x14ac:dyDescent="0.25">
      <c r="A446">
        <v>445</v>
      </c>
      <c r="B446" s="3">
        <v>40563</v>
      </c>
      <c r="C446">
        <v>1</v>
      </c>
      <c r="D446">
        <v>0</v>
      </c>
      <c r="E446">
        <v>1</v>
      </c>
      <c r="F446">
        <v>13</v>
      </c>
      <c r="G446" t="b">
        <v>0</v>
      </c>
      <c r="H446">
        <v>4</v>
      </c>
      <c r="I446">
        <v>2</v>
      </c>
      <c r="J446">
        <v>0.28000000000000003</v>
      </c>
    </row>
    <row r="447" spans="1:10" x14ac:dyDescent="0.25">
      <c r="A447">
        <v>446</v>
      </c>
      <c r="B447" s="3">
        <v>40563</v>
      </c>
      <c r="C447">
        <v>1</v>
      </c>
      <c r="D447">
        <v>0</v>
      </c>
      <c r="E447">
        <v>1</v>
      </c>
      <c r="F447">
        <v>14</v>
      </c>
      <c r="G447" t="b">
        <v>0</v>
      </c>
      <c r="H447">
        <v>4</v>
      </c>
      <c r="I447">
        <v>2</v>
      </c>
      <c r="J447">
        <v>0.3</v>
      </c>
    </row>
    <row r="448" spans="1:10" x14ac:dyDescent="0.25">
      <c r="A448">
        <v>447</v>
      </c>
      <c r="B448" s="3">
        <v>40563</v>
      </c>
      <c r="C448">
        <v>1</v>
      </c>
      <c r="D448">
        <v>0</v>
      </c>
      <c r="E448">
        <v>1</v>
      </c>
      <c r="F448">
        <v>15</v>
      </c>
      <c r="G448" t="b">
        <v>0</v>
      </c>
      <c r="H448">
        <v>4</v>
      </c>
      <c r="I448">
        <v>2</v>
      </c>
      <c r="J448">
        <v>0.32</v>
      </c>
    </row>
    <row r="449" spans="1:10" x14ac:dyDescent="0.25">
      <c r="A449">
        <v>448</v>
      </c>
      <c r="B449" s="3">
        <v>40563</v>
      </c>
      <c r="C449">
        <v>1</v>
      </c>
      <c r="D449">
        <v>0</v>
      </c>
      <c r="E449">
        <v>1</v>
      </c>
      <c r="F449">
        <v>16</v>
      </c>
      <c r="G449" t="b">
        <v>0</v>
      </c>
      <c r="H449">
        <v>4</v>
      </c>
      <c r="I449">
        <v>2</v>
      </c>
      <c r="J449">
        <v>0.3</v>
      </c>
    </row>
    <row r="450" spans="1:10" x14ac:dyDescent="0.25">
      <c r="A450">
        <v>449</v>
      </c>
      <c r="B450" s="3">
        <v>40563</v>
      </c>
      <c r="C450">
        <v>1</v>
      </c>
      <c r="D450">
        <v>0</v>
      </c>
      <c r="E450">
        <v>1</v>
      </c>
      <c r="F450">
        <v>17</v>
      </c>
      <c r="G450" t="b">
        <v>0</v>
      </c>
      <c r="H450">
        <v>4</v>
      </c>
      <c r="I450">
        <v>2</v>
      </c>
      <c r="J450">
        <v>0.3</v>
      </c>
    </row>
    <row r="451" spans="1:10" x14ac:dyDescent="0.25">
      <c r="A451">
        <v>450</v>
      </c>
      <c r="B451" s="3">
        <v>40563</v>
      </c>
      <c r="C451">
        <v>1</v>
      </c>
      <c r="D451">
        <v>0</v>
      </c>
      <c r="E451">
        <v>1</v>
      </c>
      <c r="F451">
        <v>18</v>
      </c>
      <c r="G451" t="b">
        <v>0</v>
      </c>
      <c r="H451">
        <v>4</v>
      </c>
      <c r="I451">
        <v>2</v>
      </c>
      <c r="J451">
        <v>0.26</v>
      </c>
    </row>
    <row r="452" spans="1:10" x14ac:dyDescent="0.25">
      <c r="A452">
        <v>451</v>
      </c>
      <c r="B452" s="3">
        <v>40563</v>
      </c>
      <c r="C452">
        <v>1</v>
      </c>
      <c r="D452">
        <v>0</v>
      </c>
      <c r="E452">
        <v>1</v>
      </c>
      <c r="F452">
        <v>19</v>
      </c>
      <c r="G452" t="b">
        <v>0</v>
      </c>
      <c r="H452">
        <v>4</v>
      </c>
      <c r="I452">
        <v>1</v>
      </c>
      <c r="J452">
        <v>0.26</v>
      </c>
    </row>
    <row r="453" spans="1:10" x14ac:dyDescent="0.25">
      <c r="A453">
        <v>452</v>
      </c>
      <c r="B453" s="3">
        <v>40563</v>
      </c>
      <c r="C453">
        <v>1</v>
      </c>
      <c r="D453">
        <v>0</v>
      </c>
      <c r="E453">
        <v>1</v>
      </c>
      <c r="F453">
        <v>20</v>
      </c>
      <c r="G453" t="b">
        <v>0</v>
      </c>
      <c r="H453">
        <v>4</v>
      </c>
      <c r="I453">
        <v>2</v>
      </c>
      <c r="J453">
        <v>0.26</v>
      </c>
    </row>
    <row r="454" spans="1:10" x14ac:dyDescent="0.25">
      <c r="A454">
        <v>453</v>
      </c>
      <c r="B454" s="3">
        <v>40563</v>
      </c>
      <c r="C454">
        <v>1</v>
      </c>
      <c r="D454">
        <v>0</v>
      </c>
      <c r="E454">
        <v>1</v>
      </c>
      <c r="F454">
        <v>21</v>
      </c>
      <c r="G454" t="b">
        <v>0</v>
      </c>
      <c r="H454">
        <v>4</v>
      </c>
      <c r="I454">
        <v>2</v>
      </c>
      <c r="J454">
        <v>0.24</v>
      </c>
    </row>
    <row r="455" spans="1:10" x14ac:dyDescent="0.25">
      <c r="A455">
        <v>454</v>
      </c>
      <c r="B455" s="3">
        <v>40563</v>
      </c>
      <c r="C455">
        <v>1</v>
      </c>
      <c r="D455">
        <v>0</v>
      </c>
      <c r="E455">
        <v>1</v>
      </c>
      <c r="F455">
        <v>22</v>
      </c>
      <c r="G455" t="b">
        <v>0</v>
      </c>
      <c r="H455">
        <v>4</v>
      </c>
      <c r="I455">
        <v>2</v>
      </c>
      <c r="J455">
        <v>0.24</v>
      </c>
    </row>
    <row r="456" spans="1:10" x14ac:dyDescent="0.25">
      <c r="A456">
        <v>455</v>
      </c>
      <c r="B456" s="3">
        <v>40563</v>
      </c>
      <c r="C456">
        <v>1</v>
      </c>
      <c r="D456">
        <v>0</v>
      </c>
      <c r="E456">
        <v>1</v>
      </c>
      <c r="F456">
        <v>23</v>
      </c>
      <c r="G456" t="b">
        <v>0</v>
      </c>
      <c r="H456">
        <v>4</v>
      </c>
      <c r="I456">
        <v>2</v>
      </c>
      <c r="J456">
        <v>0.24</v>
      </c>
    </row>
    <row r="457" spans="1:10" x14ac:dyDescent="0.25">
      <c r="A457">
        <v>456</v>
      </c>
      <c r="B457" s="3">
        <v>40564</v>
      </c>
      <c r="C457">
        <v>1</v>
      </c>
      <c r="D457">
        <v>0</v>
      </c>
      <c r="E457">
        <v>1</v>
      </c>
      <c r="F457">
        <v>0</v>
      </c>
      <c r="G457" t="b">
        <v>0</v>
      </c>
      <c r="H457">
        <v>5</v>
      </c>
      <c r="I457">
        <v>2</v>
      </c>
      <c r="J457">
        <v>0.24</v>
      </c>
    </row>
    <row r="458" spans="1:10" x14ac:dyDescent="0.25">
      <c r="A458">
        <v>457</v>
      </c>
      <c r="B458" s="3">
        <v>40564</v>
      </c>
      <c r="C458">
        <v>1</v>
      </c>
      <c r="D458">
        <v>0</v>
      </c>
      <c r="E458">
        <v>1</v>
      </c>
      <c r="F458">
        <v>1</v>
      </c>
      <c r="G458" t="b">
        <v>0</v>
      </c>
      <c r="H458">
        <v>5</v>
      </c>
      <c r="I458">
        <v>2</v>
      </c>
      <c r="J458">
        <v>0.24</v>
      </c>
    </row>
    <row r="459" spans="1:10" x14ac:dyDescent="0.25">
      <c r="A459">
        <v>458</v>
      </c>
      <c r="B459" s="3">
        <v>40564</v>
      </c>
      <c r="C459">
        <v>1</v>
      </c>
      <c r="D459">
        <v>0</v>
      </c>
      <c r="E459">
        <v>1</v>
      </c>
      <c r="F459">
        <v>2</v>
      </c>
      <c r="G459" t="b">
        <v>0</v>
      </c>
      <c r="H459">
        <v>5</v>
      </c>
      <c r="I459">
        <v>3</v>
      </c>
      <c r="J459">
        <v>0.24</v>
      </c>
    </row>
    <row r="460" spans="1:10" x14ac:dyDescent="0.25">
      <c r="A460">
        <v>459</v>
      </c>
      <c r="B460" s="3">
        <v>40564</v>
      </c>
      <c r="C460">
        <v>1</v>
      </c>
      <c r="D460">
        <v>0</v>
      </c>
      <c r="E460">
        <v>1</v>
      </c>
      <c r="F460">
        <v>3</v>
      </c>
      <c r="G460" t="b">
        <v>0</v>
      </c>
      <c r="H460">
        <v>5</v>
      </c>
      <c r="I460">
        <v>3</v>
      </c>
      <c r="J460">
        <v>0.22</v>
      </c>
    </row>
    <row r="461" spans="1:10" x14ac:dyDescent="0.25">
      <c r="A461">
        <v>460</v>
      </c>
      <c r="B461" s="3">
        <v>40564</v>
      </c>
      <c r="C461">
        <v>1</v>
      </c>
      <c r="D461">
        <v>0</v>
      </c>
      <c r="E461">
        <v>1</v>
      </c>
      <c r="F461">
        <v>4</v>
      </c>
      <c r="G461" t="b">
        <v>0</v>
      </c>
      <c r="H461">
        <v>5</v>
      </c>
      <c r="I461">
        <v>2</v>
      </c>
      <c r="J461">
        <v>0.22</v>
      </c>
    </row>
    <row r="462" spans="1:10" x14ac:dyDescent="0.25">
      <c r="A462">
        <v>461</v>
      </c>
      <c r="B462" s="3">
        <v>40564</v>
      </c>
      <c r="C462">
        <v>1</v>
      </c>
      <c r="D462">
        <v>0</v>
      </c>
      <c r="E462">
        <v>1</v>
      </c>
      <c r="F462">
        <v>5</v>
      </c>
      <c r="G462" t="b">
        <v>0</v>
      </c>
      <c r="H462">
        <v>5</v>
      </c>
      <c r="I462">
        <v>1</v>
      </c>
      <c r="J462">
        <v>0.24</v>
      </c>
    </row>
    <row r="463" spans="1:10" x14ac:dyDescent="0.25">
      <c r="A463">
        <v>462</v>
      </c>
      <c r="B463" s="3">
        <v>40564</v>
      </c>
      <c r="C463">
        <v>1</v>
      </c>
      <c r="D463">
        <v>0</v>
      </c>
      <c r="E463">
        <v>1</v>
      </c>
      <c r="F463">
        <v>6</v>
      </c>
      <c r="G463" t="b">
        <v>0</v>
      </c>
      <c r="H463">
        <v>5</v>
      </c>
      <c r="I463">
        <v>1</v>
      </c>
      <c r="J463">
        <v>0.22</v>
      </c>
    </row>
    <row r="464" spans="1:10" x14ac:dyDescent="0.25">
      <c r="A464">
        <v>463</v>
      </c>
      <c r="B464" s="3">
        <v>40564</v>
      </c>
      <c r="C464">
        <v>1</v>
      </c>
      <c r="D464">
        <v>0</v>
      </c>
      <c r="E464">
        <v>1</v>
      </c>
      <c r="F464">
        <v>7</v>
      </c>
      <c r="G464" t="b">
        <v>0</v>
      </c>
      <c r="H464">
        <v>5</v>
      </c>
      <c r="I464">
        <v>1</v>
      </c>
      <c r="J464">
        <v>0.2</v>
      </c>
    </row>
    <row r="465" spans="1:10" x14ac:dyDescent="0.25">
      <c r="A465">
        <v>464</v>
      </c>
      <c r="B465" s="3">
        <v>40564</v>
      </c>
      <c r="C465">
        <v>1</v>
      </c>
      <c r="D465">
        <v>0</v>
      </c>
      <c r="E465">
        <v>1</v>
      </c>
      <c r="F465">
        <v>8</v>
      </c>
      <c r="G465" t="b">
        <v>0</v>
      </c>
      <c r="H465">
        <v>5</v>
      </c>
      <c r="I465">
        <v>1</v>
      </c>
      <c r="J465">
        <v>0.2</v>
      </c>
    </row>
    <row r="466" spans="1:10" x14ac:dyDescent="0.25">
      <c r="A466">
        <v>465</v>
      </c>
      <c r="B466" s="3">
        <v>40564</v>
      </c>
      <c r="C466">
        <v>1</v>
      </c>
      <c r="D466">
        <v>0</v>
      </c>
      <c r="E466">
        <v>1</v>
      </c>
      <c r="F466">
        <v>9</v>
      </c>
      <c r="G466" t="b">
        <v>0</v>
      </c>
      <c r="H466">
        <v>5</v>
      </c>
      <c r="I466">
        <v>1</v>
      </c>
      <c r="J466">
        <v>0.2</v>
      </c>
    </row>
    <row r="467" spans="1:10" x14ac:dyDescent="0.25">
      <c r="A467">
        <v>466</v>
      </c>
      <c r="B467" s="3">
        <v>40564</v>
      </c>
      <c r="C467">
        <v>1</v>
      </c>
      <c r="D467">
        <v>0</v>
      </c>
      <c r="E467">
        <v>1</v>
      </c>
      <c r="F467">
        <v>10</v>
      </c>
      <c r="G467" t="b">
        <v>0</v>
      </c>
      <c r="H467">
        <v>5</v>
      </c>
      <c r="I467">
        <v>1</v>
      </c>
      <c r="J467">
        <v>0.2</v>
      </c>
    </row>
    <row r="468" spans="1:10" x14ac:dyDescent="0.25">
      <c r="A468">
        <v>467</v>
      </c>
      <c r="B468" s="3">
        <v>40564</v>
      </c>
      <c r="C468">
        <v>1</v>
      </c>
      <c r="D468">
        <v>0</v>
      </c>
      <c r="E468">
        <v>1</v>
      </c>
      <c r="F468">
        <v>11</v>
      </c>
      <c r="G468" t="b">
        <v>0</v>
      </c>
      <c r="H468">
        <v>5</v>
      </c>
      <c r="I468">
        <v>1</v>
      </c>
      <c r="J468">
        <v>0.22</v>
      </c>
    </row>
    <row r="469" spans="1:10" x14ac:dyDescent="0.25">
      <c r="A469">
        <v>468</v>
      </c>
      <c r="B469" s="3">
        <v>40564</v>
      </c>
      <c r="C469">
        <v>1</v>
      </c>
      <c r="D469">
        <v>0</v>
      </c>
      <c r="E469">
        <v>1</v>
      </c>
      <c r="F469">
        <v>12</v>
      </c>
      <c r="G469" t="b">
        <v>0</v>
      </c>
      <c r="H469">
        <v>5</v>
      </c>
      <c r="I469">
        <v>1</v>
      </c>
      <c r="J469">
        <v>0.22</v>
      </c>
    </row>
    <row r="470" spans="1:10" x14ac:dyDescent="0.25">
      <c r="A470">
        <v>469</v>
      </c>
      <c r="B470" s="3">
        <v>40564</v>
      </c>
      <c r="C470">
        <v>1</v>
      </c>
      <c r="D470">
        <v>0</v>
      </c>
      <c r="E470">
        <v>1</v>
      </c>
      <c r="F470">
        <v>13</v>
      </c>
      <c r="G470" t="b">
        <v>0</v>
      </c>
      <c r="H470">
        <v>5</v>
      </c>
      <c r="I470">
        <v>1</v>
      </c>
      <c r="J470">
        <v>0.2</v>
      </c>
    </row>
    <row r="471" spans="1:10" x14ac:dyDescent="0.25">
      <c r="A471">
        <v>470</v>
      </c>
      <c r="B471" s="3">
        <v>40564</v>
      </c>
      <c r="C471">
        <v>1</v>
      </c>
      <c r="D471">
        <v>0</v>
      </c>
      <c r="E471">
        <v>1</v>
      </c>
      <c r="F471">
        <v>14</v>
      </c>
      <c r="G471" t="b">
        <v>0</v>
      </c>
      <c r="H471">
        <v>5</v>
      </c>
      <c r="I471">
        <v>1</v>
      </c>
      <c r="J471">
        <v>0.2</v>
      </c>
    </row>
    <row r="472" spans="1:10" x14ac:dyDescent="0.25">
      <c r="A472">
        <v>471</v>
      </c>
      <c r="B472" s="3">
        <v>40564</v>
      </c>
      <c r="C472">
        <v>1</v>
      </c>
      <c r="D472">
        <v>0</v>
      </c>
      <c r="E472">
        <v>1</v>
      </c>
      <c r="F472">
        <v>15</v>
      </c>
      <c r="G472" t="b">
        <v>0</v>
      </c>
      <c r="H472">
        <v>5</v>
      </c>
      <c r="I472">
        <v>1</v>
      </c>
      <c r="J472">
        <v>0.16</v>
      </c>
    </row>
    <row r="473" spans="1:10" x14ac:dyDescent="0.25">
      <c r="A473">
        <v>472</v>
      </c>
      <c r="B473" s="3">
        <v>40564</v>
      </c>
      <c r="C473">
        <v>1</v>
      </c>
      <c r="D473">
        <v>0</v>
      </c>
      <c r="E473">
        <v>1</v>
      </c>
      <c r="F473">
        <v>16</v>
      </c>
      <c r="G473" t="b">
        <v>0</v>
      </c>
      <c r="H473">
        <v>5</v>
      </c>
      <c r="I473">
        <v>1</v>
      </c>
      <c r="J473">
        <v>0.16</v>
      </c>
    </row>
    <row r="474" spans="1:10" x14ac:dyDescent="0.25">
      <c r="A474">
        <v>473</v>
      </c>
      <c r="B474" s="3">
        <v>40564</v>
      </c>
      <c r="C474">
        <v>1</v>
      </c>
      <c r="D474">
        <v>0</v>
      </c>
      <c r="E474">
        <v>1</v>
      </c>
      <c r="F474">
        <v>17</v>
      </c>
      <c r="G474" t="b">
        <v>0</v>
      </c>
      <c r="H474">
        <v>5</v>
      </c>
      <c r="I474">
        <v>1</v>
      </c>
      <c r="J474">
        <v>0.14000000000000001</v>
      </c>
    </row>
    <row r="475" spans="1:10" x14ac:dyDescent="0.25">
      <c r="A475">
        <v>474</v>
      </c>
      <c r="B475" s="3">
        <v>40564</v>
      </c>
      <c r="C475">
        <v>1</v>
      </c>
      <c r="D475">
        <v>0</v>
      </c>
      <c r="E475">
        <v>1</v>
      </c>
      <c r="F475">
        <v>18</v>
      </c>
      <c r="G475" t="b">
        <v>0</v>
      </c>
      <c r="H475">
        <v>5</v>
      </c>
      <c r="I475">
        <v>1</v>
      </c>
      <c r="J475">
        <v>0.12</v>
      </c>
    </row>
    <row r="476" spans="1:10" x14ac:dyDescent="0.25">
      <c r="A476">
        <v>475</v>
      </c>
      <c r="B476" s="3">
        <v>40564</v>
      </c>
      <c r="C476">
        <v>1</v>
      </c>
      <c r="D476">
        <v>0</v>
      </c>
      <c r="E476">
        <v>1</v>
      </c>
      <c r="F476">
        <v>19</v>
      </c>
      <c r="G476" t="b">
        <v>0</v>
      </c>
      <c r="H476">
        <v>5</v>
      </c>
      <c r="I476">
        <v>1</v>
      </c>
      <c r="J476">
        <v>0.12</v>
      </c>
    </row>
    <row r="477" spans="1:10" x14ac:dyDescent="0.25">
      <c r="A477">
        <v>476</v>
      </c>
      <c r="B477" s="3">
        <v>40564</v>
      </c>
      <c r="C477">
        <v>1</v>
      </c>
      <c r="D477">
        <v>0</v>
      </c>
      <c r="E477">
        <v>1</v>
      </c>
      <c r="F477">
        <v>20</v>
      </c>
      <c r="G477" t="b">
        <v>0</v>
      </c>
      <c r="H477">
        <v>5</v>
      </c>
      <c r="I477">
        <v>1</v>
      </c>
      <c r="J477">
        <v>0.1</v>
      </c>
    </row>
    <row r="478" spans="1:10" x14ac:dyDescent="0.25">
      <c r="A478">
        <v>477</v>
      </c>
      <c r="B478" s="3">
        <v>40564</v>
      </c>
      <c r="C478">
        <v>1</v>
      </c>
      <c r="D478">
        <v>0</v>
      </c>
      <c r="E478">
        <v>1</v>
      </c>
      <c r="F478">
        <v>21</v>
      </c>
      <c r="G478" t="b">
        <v>0</v>
      </c>
      <c r="H478">
        <v>5</v>
      </c>
      <c r="I478">
        <v>1</v>
      </c>
      <c r="J478">
        <v>0.08</v>
      </c>
    </row>
    <row r="479" spans="1:10" x14ac:dyDescent="0.25">
      <c r="A479">
        <v>478</v>
      </c>
      <c r="B479" s="3">
        <v>40564</v>
      </c>
      <c r="C479">
        <v>1</v>
      </c>
      <c r="D479">
        <v>0</v>
      </c>
      <c r="E479">
        <v>1</v>
      </c>
      <c r="F479">
        <v>22</v>
      </c>
      <c r="G479" t="b">
        <v>0</v>
      </c>
      <c r="H479">
        <v>5</v>
      </c>
      <c r="I479">
        <v>1</v>
      </c>
      <c r="J479">
        <v>0.06</v>
      </c>
    </row>
    <row r="480" spans="1:10" x14ac:dyDescent="0.25">
      <c r="A480">
        <v>479</v>
      </c>
      <c r="B480" s="3">
        <v>40564</v>
      </c>
      <c r="C480">
        <v>1</v>
      </c>
      <c r="D480">
        <v>0</v>
      </c>
      <c r="E480">
        <v>1</v>
      </c>
      <c r="F480">
        <v>23</v>
      </c>
      <c r="G480" t="b">
        <v>0</v>
      </c>
      <c r="H480">
        <v>5</v>
      </c>
      <c r="I480">
        <v>1</v>
      </c>
      <c r="J480">
        <v>0.06</v>
      </c>
    </row>
    <row r="481" spans="1:10" x14ac:dyDescent="0.25">
      <c r="A481">
        <v>480</v>
      </c>
      <c r="B481" s="3">
        <v>40565</v>
      </c>
      <c r="C481">
        <v>1</v>
      </c>
      <c r="D481">
        <v>0</v>
      </c>
      <c r="E481">
        <v>1</v>
      </c>
      <c r="F481">
        <v>0</v>
      </c>
      <c r="G481" t="b">
        <v>0</v>
      </c>
      <c r="H481">
        <v>6</v>
      </c>
      <c r="I481">
        <v>1</v>
      </c>
      <c r="J481">
        <v>0.04</v>
      </c>
    </row>
    <row r="482" spans="1:10" x14ac:dyDescent="0.25">
      <c r="A482">
        <v>481</v>
      </c>
      <c r="B482" s="3">
        <v>40565</v>
      </c>
      <c r="C482">
        <v>1</v>
      </c>
      <c r="D482">
        <v>0</v>
      </c>
      <c r="E482">
        <v>1</v>
      </c>
      <c r="F482">
        <v>1</v>
      </c>
      <c r="G482" t="b">
        <v>0</v>
      </c>
      <c r="H482">
        <v>6</v>
      </c>
      <c r="I482">
        <v>2</v>
      </c>
      <c r="J482">
        <v>0.04</v>
      </c>
    </row>
    <row r="483" spans="1:10" x14ac:dyDescent="0.25">
      <c r="A483">
        <v>482</v>
      </c>
      <c r="B483" s="3">
        <v>40565</v>
      </c>
      <c r="C483">
        <v>1</v>
      </c>
      <c r="D483">
        <v>0</v>
      </c>
      <c r="E483">
        <v>1</v>
      </c>
      <c r="F483">
        <v>2</v>
      </c>
      <c r="G483" t="b">
        <v>0</v>
      </c>
      <c r="H483">
        <v>6</v>
      </c>
      <c r="I483">
        <v>2</v>
      </c>
      <c r="J483">
        <v>0.04</v>
      </c>
    </row>
    <row r="484" spans="1:10" x14ac:dyDescent="0.25">
      <c r="A484">
        <v>483</v>
      </c>
      <c r="B484" s="3">
        <v>40565</v>
      </c>
      <c r="C484">
        <v>1</v>
      </c>
      <c r="D484">
        <v>0</v>
      </c>
      <c r="E484">
        <v>1</v>
      </c>
      <c r="F484">
        <v>3</v>
      </c>
      <c r="G484" t="b">
        <v>0</v>
      </c>
      <c r="H484">
        <v>6</v>
      </c>
      <c r="I484">
        <v>2</v>
      </c>
      <c r="J484">
        <v>0.04</v>
      </c>
    </row>
    <row r="485" spans="1:10" x14ac:dyDescent="0.25">
      <c r="A485">
        <v>484</v>
      </c>
      <c r="B485" s="3">
        <v>40565</v>
      </c>
      <c r="C485">
        <v>1</v>
      </c>
      <c r="D485">
        <v>0</v>
      </c>
      <c r="E485">
        <v>1</v>
      </c>
      <c r="F485">
        <v>4</v>
      </c>
      <c r="G485" t="b">
        <v>0</v>
      </c>
      <c r="H485">
        <v>6</v>
      </c>
      <c r="I485">
        <v>2</v>
      </c>
      <c r="J485">
        <v>0.02</v>
      </c>
    </row>
    <row r="486" spans="1:10" x14ac:dyDescent="0.25">
      <c r="A486">
        <v>485</v>
      </c>
      <c r="B486" s="3">
        <v>40565</v>
      </c>
      <c r="C486">
        <v>1</v>
      </c>
      <c r="D486">
        <v>0</v>
      </c>
      <c r="E486">
        <v>1</v>
      </c>
      <c r="F486">
        <v>6</v>
      </c>
      <c r="G486" t="b">
        <v>0</v>
      </c>
      <c r="H486">
        <v>6</v>
      </c>
      <c r="I486">
        <v>2</v>
      </c>
      <c r="J486">
        <v>0.02</v>
      </c>
    </row>
    <row r="487" spans="1:10" x14ac:dyDescent="0.25">
      <c r="A487">
        <v>486</v>
      </c>
      <c r="B487" s="3">
        <v>40565</v>
      </c>
      <c r="C487">
        <v>1</v>
      </c>
      <c r="D487">
        <v>0</v>
      </c>
      <c r="E487">
        <v>1</v>
      </c>
      <c r="F487">
        <v>7</v>
      </c>
      <c r="G487" t="b">
        <v>0</v>
      </c>
      <c r="H487">
        <v>6</v>
      </c>
      <c r="I487">
        <v>1</v>
      </c>
      <c r="J487">
        <v>0.02</v>
      </c>
    </row>
    <row r="488" spans="1:10" x14ac:dyDescent="0.25">
      <c r="A488">
        <v>487</v>
      </c>
      <c r="B488" s="3">
        <v>40565</v>
      </c>
      <c r="C488">
        <v>1</v>
      </c>
      <c r="D488">
        <v>0</v>
      </c>
      <c r="E488">
        <v>1</v>
      </c>
      <c r="F488">
        <v>8</v>
      </c>
      <c r="G488" t="b">
        <v>0</v>
      </c>
      <c r="H488">
        <v>6</v>
      </c>
      <c r="I488">
        <v>1</v>
      </c>
      <c r="J488">
        <v>0.02</v>
      </c>
    </row>
    <row r="489" spans="1:10" x14ac:dyDescent="0.25">
      <c r="A489">
        <v>488</v>
      </c>
      <c r="B489" s="3">
        <v>40565</v>
      </c>
      <c r="C489">
        <v>1</v>
      </c>
      <c r="D489">
        <v>0</v>
      </c>
      <c r="E489">
        <v>1</v>
      </c>
      <c r="F489">
        <v>9</v>
      </c>
      <c r="G489" t="b">
        <v>0</v>
      </c>
      <c r="H489">
        <v>6</v>
      </c>
      <c r="I489">
        <v>1</v>
      </c>
      <c r="J489">
        <v>0.04</v>
      </c>
    </row>
    <row r="490" spans="1:10" x14ac:dyDescent="0.25">
      <c r="A490">
        <v>489</v>
      </c>
      <c r="B490" s="3">
        <v>40565</v>
      </c>
      <c r="C490">
        <v>1</v>
      </c>
      <c r="D490">
        <v>0</v>
      </c>
      <c r="E490">
        <v>1</v>
      </c>
      <c r="F490">
        <v>10</v>
      </c>
      <c r="G490" t="b">
        <v>0</v>
      </c>
      <c r="H490">
        <v>6</v>
      </c>
      <c r="I490">
        <v>2</v>
      </c>
      <c r="J490">
        <v>0.04</v>
      </c>
    </row>
    <row r="491" spans="1:10" x14ac:dyDescent="0.25">
      <c r="A491">
        <v>490</v>
      </c>
      <c r="B491" s="3">
        <v>40565</v>
      </c>
      <c r="C491">
        <v>1</v>
      </c>
      <c r="D491">
        <v>0</v>
      </c>
      <c r="E491">
        <v>1</v>
      </c>
      <c r="F491">
        <v>11</v>
      </c>
      <c r="G491" t="b">
        <v>0</v>
      </c>
      <c r="H491">
        <v>6</v>
      </c>
      <c r="I491">
        <v>2</v>
      </c>
      <c r="J491">
        <v>0.06</v>
      </c>
    </row>
    <row r="492" spans="1:10" x14ac:dyDescent="0.25">
      <c r="A492">
        <v>491</v>
      </c>
      <c r="B492" s="3">
        <v>40565</v>
      </c>
      <c r="C492">
        <v>1</v>
      </c>
      <c r="D492">
        <v>0</v>
      </c>
      <c r="E492">
        <v>1</v>
      </c>
      <c r="F492">
        <v>12</v>
      </c>
      <c r="G492" t="b">
        <v>0</v>
      </c>
      <c r="H492">
        <v>6</v>
      </c>
      <c r="I492">
        <v>2</v>
      </c>
      <c r="J492">
        <v>0.06</v>
      </c>
    </row>
    <row r="493" spans="1:10" x14ac:dyDescent="0.25">
      <c r="A493">
        <v>492</v>
      </c>
      <c r="B493" s="3">
        <v>40565</v>
      </c>
      <c r="C493">
        <v>1</v>
      </c>
      <c r="D493">
        <v>0</v>
      </c>
      <c r="E493">
        <v>1</v>
      </c>
      <c r="F493">
        <v>13</v>
      </c>
      <c r="G493" t="b">
        <v>0</v>
      </c>
      <c r="H493">
        <v>6</v>
      </c>
      <c r="I493">
        <v>1</v>
      </c>
      <c r="J493">
        <v>0.08</v>
      </c>
    </row>
    <row r="494" spans="1:10" x14ac:dyDescent="0.25">
      <c r="A494">
        <v>493</v>
      </c>
      <c r="B494" s="3">
        <v>40565</v>
      </c>
      <c r="C494">
        <v>1</v>
      </c>
      <c r="D494">
        <v>0</v>
      </c>
      <c r="E494">
        <v>1</v>
      </c>
      <c r="F494">
        <v>14</v>
      </c>
      <c r="G494" t="b">
        <v>0</v>
      </c>
      <c r="H494">
        <v>6</v>
      </c>
      <c r="I494">
        <v>1</v>
      </c>
      <c r="J494">
        <v>0.1</v>
      </c>
    </row>
    <row r="495" spans="1:10" x14ac:dyDescent="0.25">
      <c r="A495">
        <v>494</v>
      </c>
      <c r="B495" s="3">
        <v>40565</v>
      </c>
      <c r="C495">
        <v>1</v>
      </c>
      <c r="D495">
        <v>0</v>
      </c>
      <c r="E495">
        <v>1</v>
      </c>
      <c r="F495">
        <v>15</v>
      </c>
      <c r="G495" t="b">
        <v>0</v>
      </c>
      <c r="H495">
        <v>6</v>
      </c>
      <c r="I495">
        <v>1</v>
      </c>
      <c r="J495">
        <v>0.12</v>
      </c>
    </row>
    <row r="496" spans="1:10" x14ac:dyDescent="0.25">
      <c r="A496">
        <v>495</v>
      </c>
      <c r="B496" s="3">
        <v>40565</v>
      </c>
      <c r="C496">
        <v>1</v>
      </c>
      <c r="D496">
        <v>0</v>
      </c>
      <c r="E496">
        <v>1</v>
      </c>
      <c r="F496">
        <v>16</v>
      </c>
      <c r="G496" t="b">
        <v>0</v>
      </c>
      <c r="H496">
        <v>6</v>
      </c>
      <c r="I496">
        <v>1</v>
      </c>
      <c r="J496">
        <v>0.12</v>
      </c>
    </row>
    <row r="497" spans="1:10" x14ac:dyDescent="0.25">
      <c r="A497">
        <v>496</v>
      </c>
      <c r="B497" s="3">
        <v>40565</v>
      </c>
      <c r="C497">
        <v>1</v>
      </c>
      <c r="D497">
        <v>0</v>
      </c>
      <c r="E497">
        <v>1</v>
      </c>
      <c r="F497">
        <v>17</v>
      </c>
      <c r="G497" t="b">
        <v>0</v>
      </c>
      <c r="H497">
        <v>6</v>
      </c>
      <c r="I497">
        <v>1</v>
      </c>
      <c r="J497">
        <v>0.12</v>
      </c>
    </row>
    <row r="498" spans="1:10" x14ac:dyDescent="0.25">
      <c r="A498">
        <v>497</v>
      </c>
      <c r="B498" s="3">
        <v>40565</v>
      </c>
      <c r="C498">
        <v>1</v>
      </c>
      <c r="D498">
        <v>0</v>
      </c>
      <c r="E498">
        <v>1</v>
      </c>
      <c r="F498">
        <v>18</v>
      </c>
      <c r="G498" t="b">
        <v>0</v>
      </c>
      <c r="H498">
        <v>6</v>
      </c>
      <c r="I498">
        <v>1</v>
      </c>
      <c r="J498">
        <v>0.08</v>
      </c>
    </row>
    <row r="499" spans="1:10" x14ac:dyDescent="0.25">
      <c r="A499">
        <v>498</v>
      </c>
      <c r="B499" s="3">
        <v>40565</v>
      </c>
      <c r="C499">
        <v>1</v>
      </c>
      <c r="D499">
        <v>0</v>
      </c>
      <c r="E499">
        <v>1</v>
      </c>
      <c r="F499">
        <v>19</v>
      </c>
      <c r="G499" t="b">
        <v>0</v>
      </c>
      <c r="H499">
        <v>6</v>
      </c>
      <c r="I499">
        <v>1</v>
      </c>
      <c r="J499">
        <v>0.08</v>
      </c>
    </row>
    <row r="500" spans="1:10" x14ac:dyDescent="0.25">
      <c r="A500">
        <v>499</v>
      </c>
      <c r="B500" s="3">
        <v>40565</v>
      </c>
      <c r="C500">
        <v>1</v>
      </c>
      <c r="D500">
        <v>0</v>
      </c>
      <c r="E500">
        <v>1</v>
      </c>
      <c r="F500">
        <v>20</v>
      </c>
      <c r="G500" t="b">
        <v>0</v>
      </c>
      <c r="H500">
        <v>6</v>
      </c>
      <c r="I500">
        <v>1</v>
      </c>
      <c r="J500">
        <v>0.06</v>
      </c>
    </row>
    <row r="501" spans="1:10" x14ac:dyDescent="0.25">
      <c r="A501">
        <v>500</v>
      </c>
      <c r="B501" s="3">
        <v>40565</v>
      </c>
      <c r="C501">
        <v>1</v>
      </c>
      <c r="D501">
        <v>0</v>
      </c>
      <c r="E501">
        <v>1</v>
      </c>
      <c r="F501">
        <v>21</v>
      </c>
      <c r="G501" t="b">
        <v>0</v>
      </c>
      <c r="H501">
        <v>6</v>
      </c>
      <c r="I501">
        <v>1</v>
      </c>
      <c r="J501">
        <v>0.06</v>
      </c>
    </row>
    <row r="502" spans="1:10" x14ac:dyDescent="0.25">
      <c r="A502">
        <v>501</v>
      </c>
      <c r="B502" s="3">
        <v>40565</v>
      </c>
      <c r="C502">
        <v>1</v>
      </c>
      <c r="D502">
        <v>0</v>
      </c>
      <c r="E502">
        <v>1</v>
      </c>
      <c r="F502">
        <v>22</v>
      </c>
      <c r="G502" t="b">
        <v>0</v>
      </c>
      <c r="H502">
        <v>6</v>
      </c>
      <c r="I502">
        <v>1</v>
      </c>
      <c r="J502">
        <v>0.06</v>
      </c>
    </row>
    <row r="503" spans="1:10" x14ac:dyDescent="0.25">
      <c r="A503">
        <v>502</v>
      </c>
      <c r="B503" s="3">
        <v>40565</v>
      </c>
      <c r="C503">
        <v>1</v>
      </c>
      <c r="D503">
        <v>0</v>
      </c>
      <c r="E503">
        <v>1</v>
      </c>
      <c r="F503">
        <v>23</v>
      </c>
      <c r="G503" t="b">
        <v>0</v>
      </c>
      <c r="H503">
        <v>6</v>
      </c>
      <c r="I503">
        <v>1</v>
      </c>
      <c r="J503">
        <v>0.04</v>
      </c>
    </row>
    <row r="504" spans="1:10" x14ac:dyDescent="0.25">
      <c r="A504">
        <v>503</v>
      </c>
      <c r="B504" s="3">
        <v>40566</v>
      </c>
      <c r="C504">
        <v>1</v>
      </c>
      <c r="D504">
        <v>0</v>
      </c>
      <c r="E504">
        <v>1</v>
      </c>
      <c r="F504">
        <v>0</v>
      </c>
      <c r="G504" t="b">
        <v>0</v>
      </c>
      <c r="H504">
        <v>0</v>
      </c>
      <c r="I504">
        <v>1</v>
      </c>
      <c r="J504">
        <v>0.04</v>
      </c>
    </row>
    <row r="505" spans="1:10" x14ac:dyDescent="0.25">
      <c r="A505">
        <v>504</v>
      </c>
      <c r="B505" s="3">
        <v>40566</v>
      </c>
      <c r="C505">
        <v>1</v>
      </c>
      <c r="D505">
        <v>0</v>
      </c>
      <c r="E505">
        <v>1</v>
      </c>
      <c r="F505">
        <v>1</v>
      </c>
      <c r="G505" t="b">
        <v>0</v>
      </c>
      <c r="H505">
        <v>0</v>
      </c>
      <c r="I505">
        <v>1</v>
      </c>
      <c r="J505">
        <v>0.04</v>
      </c>
    </row>
    <row r="506" spans="1:10" x14ac:dyDescent="0.25">
      <c r="A506">
        <v>505</v>
      </c>
      <c r="B506" s="3">
        <v>40566</v>
      </c>
      <c r="C506">
        <v>1</v>
      </c>
      <c r="D506">
        <v>0</v>
      </c>
      <c r="E506">
        <v>1</v>
      </c>
      <c r="F506">
        <v>2</v>
      </c>
      <c r="G506" t="b">
        <v>0</v>
      </c>
      <c r="H506">
        <v>0</v>
      </c>
      <c r="I506">
        <v>1</v>
      </c>
      <c r="J506">
        <v>0.02</v>
      </c>
    </row>
    <row r="507" spans="1:10" x14ac:dyDescent="0.25">
      <c r="A507">
        <v>506</v>
      </c>
      <c r="B507" s="3">
        <v>40566</v>
      </c>
      <c r="C507">
        <v>1</v>
      </c>
      <c r="D507">
        <v>0</v>
      </c>
      <c r="E507">
        <v>1</v>
      </c>
      <c r="F507">
        <v>3</v>
      </c>
      <c r="G507" t="b">
        <v>0</v>
      </c>
      <c r="H507">
        <v>0</v>
      </c>
      <c r="I507">
        <v>1</v>
      </c>
      <c r="J507">
        <v>0.02</v>
      </c>
    </row>
    <row r="508" spans="1:10" x14ac:dyDescent="0.25">
      <c r="A508">
        <v>507</v>
      </c>
      <c r="B508" s="3">
        <v>40566</v>
      </c>
      <c r="C508">
        <v>1</v>
      </c>
      <c r="D508">
        <v>0</v>
      </c>
      <c r="E508">
        <v>1</v>
      </c>
      <c r="F508">
        <v>5</v>
      </c>
      <c r="G508" t="b">
        <v>0</v>
      </c>
      <c r="H508">
        <v>0</v>
      </c>
      <c r="I508">
        <v>2</v>
      </c>
      <c r="J508">
        <v>0.04</v>
      </c>
    </row>
    <row r="509" spans="1:10" x14ac:dyDescent="0.25">
      <c r="A509">
        <v>508</v>
      </c>
      <c r="B509" s="3">
        <v>40566</v>
      </c>
      <c r="C509">
        <v>1</v>
      </c>
      <c r="D509">
        <v>0</v>
      </c>
      <c r="E509">
        <v>1</v>
      </c>
      <c r="F509">
        <v>6</v>
      </c>
      <c r="G509" t="b">
        <v>0</v>
      </c>
      <c r="H509">
        <v>0</v>
      </c>
      <c r="I509">
        <v>2</v>
      </c>
      <c r="J509">
        <v>0.04</v>
      </c>
    </row>
    <row r="510" spans="1:10" x14ac:dyDescent="0.25">
      <c r="A510">
        <v>509</v>
      </c>
      <c r="B510" s="3">
        <v>40566</v>
      </c>
      <c r="C510">
        <v>1</v>
      </c>
      <c r="D510">
        <v>0</v>
      </c>
      <c r="E510">
        <v>1</v>
      </c>
      <c r="F510">
        <v>7</v>
      </c>
      <c r="G510" t="b">
        <v>0</v>
      </c>
      <c r="H510">
        <v>0</v>
      </c>
      <c r="I510">
        <v>1</v>
      </c>
      <c r="J510">
        <v>0.08</v>
      </c>
    </row>
    <row r="511" spans="1:10" x14ac:dyDescent="0.25">
      <c r="A511">
        <v>510</v>
      </c>
      <c r="B511" s="3">
        <v>40566</v>
      </c>
      <c r="C511">
        <v>1</v>
      </c>
      <c r="D511">
        <v>0</v>
      </c>
      <c r="E511">
        <v>1</v>
      </c>
      <c r="F511">
        <v>8</v>
      </c>
      <c r="G511" t="b">
        <v>0</v>
      </c>
      <c r="H511">
        <v>0</v>
      </c>
      <c r="I511">
        <v>1</v>
      </c>
      <c r="J511">
        <v>0.06</v>
      </c>
    </row>
    <row r="512" spans="1:10" x14ac:dyDescent="0.25">
      <c r="A512">
        <v>511</v>
      </c>
      <c r="B512" s="3">
        <v>40566</v>
      </c>
      <c r="C512">
        <v>1</v>
      </c>
      <c r="D512">
        <v>0</v>
      </c>
      <c r="E512">
        <v>1</v>
      </c>
      <c r="F512">
        <v>9</v>
      </c>
      <c r="G512" t="b">
        <v>0</v>
      </c>
      <c r="H512">
        <v>0</v>
      </c>
      <c r="I512">
        <v>1</v>
      </c>
      <c r="J512">
        <v>0.1</v>
      </c>
    </row>
    <row r="513" spans="1:10" x14ac:dyDescent="0.25">
      <c r="A513">
        <v>512</v>
      </c>
      <c r="B513" s="3">
        <v>40566</v>
      </c>
      <c r="C513">
        <v>1</v>
      </c>
      <c r="D513">
        <v>0</v>
      </c>
      <c r="E513">
        <v>1</v>
      </c>
      <c r="F513">
        <v>10</v>
      </c>
      <c r="G513" t="b">
        <v>0</v>
      </c>
      <c r="H513">
        <v>0</v>
      </c>
      <c r="I513">
        <v>1</v>
      </c>
      <c r="J513">
        <v>0.14000000000000001</v>
      </c>
    </row>
    <row r="514" spans="1:10" x14ac:dyDescent="0.25">
      <c r="A514">
        <v>513</v>
      </c>
      <c r="B514" s="3">
        <v>40566</v>
      </c>
      <c r="C514">
        <v>1</v>
      </c>
      <c r="D514">
        <v>0</v>
      </c>
      <c r="E514">
        <v>1</v>
      </c>
      <c r="F514">
        <v>11</v>
      </c>
      <c r="G514" t="b">
        <v>0</v>
      </c>
      <c r="H514">
        <v>0</v>
      </c>
      <c r="I514">
        <v>1</v>
      </c>
      <c r="J514">
        <v>0.14000000000000001</v>
      </c>
    </row>
    <row r="515" spans="1:10" x14ac:dyDescent="0.25">
      <c r="A515">
        <v>514</v>
      </c>
      <c r="B515" s="3">
        <v>40566</v>
      </c>
      <c r="C515">
        <v>1</v>
      </c>
      <c r="D515">
        <v>0</v>
      </c>
      <c r="E515">
        <v>1</v>
      </c>
      <c r="F515">
        <v>12</v>
      </c>
      <c r="G515" t="b">
        <v>0</v>
      </c>
      <c r="H515">
        <v>0</v>
      </c>
      <c r="I515">
        <v>1</v>
      </c>
      <c r="J515">
        <v>0.16</v>
      </c>
    </row>
    <row r="516" spans="1:10" x14ac:dyDescent="0.25">
      <c r="A516">
        <v>515</v>
      </c>
      <c r="B516" s="3">
        <v>40566</v>
      </c>
      <c r="C516">
        <v>1</v>
      </c>
      <c r="D516">
        <v>0</v>
      </c>
      <c r="E516">
        <v>1</v>
      </c>
      <c r="F516">
        <v>13</v>
      </c>
      <c r="G516" t="b">
        <v>0</v>
      </c>
      <c r="H516">
        <v>0</v>
      </c>
      <c r="I516">
        <v>1</v>
      </c>
      <c r="J516">
        <v>0.14000000000000001</v>
      </c>
    </row>
    <row r="517" spans="1:10" x14ac:dyDescent="0.25">
      <c r="A517">
        <v>516</v>
      </c>
      <c r="B517" s="3">
        <v>40566</v>
      </c>
      <c r="C517">
        <v>1</v>
      </c>
      <c r="D517">
        <v>0</v>
      </c>
      <c r="E517">
        <v>1</v>
      </c>
      <c r="F517">
        <v>14</v>
      </c>
      <c r="G517" t="b">
        <v>0</v>
      </c>
      <c r="H517">
        <v>0</v>
      </c>
      <c r="I517">
        <v>1</v>
      </c>
      <c r="J517">
        <v>0.16</v>
      </c>
    </row>
    <row r="518" spans="1:10" x14ac:dyDescent="0.25">
      <c r="A518">
        <v>517</v>
      </c>
      <c r="B518" s="3">
        <v>40566</v>
      </c>
      <c r="C518">
        <v>1</v>
      </c>
      <c r="D518">
        <v>0</v>
      </c>
      <c r="E518">
        <v>1</v>
      </c>
      <c r="F518">
        <v>15</v>
      </c>
      <c r="G518" t="b">
        <v>0</v>
      </c>
      <c r="H518">
        <v>0</v>
      </c>
      <c r="I518">
        <v>1</v>
      </c>
      <c r="J518">
        <v>0.16</v>
      </c>
    </row>
    <row r="519" spans="1:10" x14ac:dyDescent="0.25">
      <c r="A519">
        <v>518</v>
      </c>
      <c r="B519" s="3">
        <v>40566</v>
      </c>
      <c r="C519">
        <v>1</v>
      </c>
      <c r="D519">
        <v>0</v>
      </c>
      <c r="E519">
        <v>1</v>
      </c>
      <c r="F519">
        <v>16</v>
      </c>
      <c r="G519" t="b">
        <v>0</v>
      </c>
      <c r="H519">
        <v>0</v>
      </c>
      <c r="I519">
        <v>1</v>
      </c>
      <c r="J519">
        <v>0.16</v>
      </c>
    </row>
    <row r="520" spans="1:10" x14ac:dyDescent="0.25">
      <c r="A520">
        <v>519</v>
      </c>
      <c r="B520" s="3">
        <v>40566</v>
      </c>
      <c r="C520">
        <v>1</v>
      </c>
      <c r="D520">
        <v>0</v>
      </c>
      <c r="E520">
        <v>1</v>
      </c>
      <c r="F520">
        <v>17</v>
      </c>
      <c r="G520" t="b">
        <v>0</v>
      </c>
      <c r="H520">
        <v>0</v>
      </c>
      <c r="I520">
        <v>1</v>
      </c>
      <c r="J520">
        <v>0.14000000000000001</v>
      </c>
    </row>
    <row r="521" spans="1:10" x14ac:dyDescent="0.25">
      <c r="A521">
        <v>520</v>
      </c>
      <c r="B521" s="3">
        <v>40566</v>
      </c>
      <c r="C521">
        <v>1</v>
      </c>
      <c r="D521">
        <v>0</v>
      </c>
      <c r="E521">
        <v>1</v>
      </c>
      <c r="F521">
        <v>18</v>
      </c>
      <c r="G521" t="b">
        <v>0</v>
      </c>
      <c r="H521">
        <v>0</v>
      </c>
      <c r="I521">
        <v>1</v>
      </c>
      <c r="J521">
        <v>0.12</v>
      </c>
    </row>
    <row r="522" spans="1:10" x14ac:dyDescent="0.25">
      <c r="A522">
        <v>521</v>
      </c>
      <c r="B522" s="3">
        <v>40566</v>
      </c>
      <c r="C522">
        <v>1</v>
      </c>
      <c r="D522">
        <v>0</v>
      </c>
      <c r="E522">
        <v>1</v>
      </c>
      <c r="F522">
        <v>19</v>
      </c>
      <c r="G522" t="b">
        <v>0</v>
      </c>
      <c r="H522">
        <v>0</v>
      </c>
      <c r="I522">
        <v>1</v>
      </c>
      <c r="J522">
        <v>0.12</v>
      </c>
    </row>
    <row r="523" spans="1:10" x14ac:dyDescent="0.25">
      <c r="A523">
        <v>522</v>
      </c>
      <c r="B523" s="3">
        <v>40566</v>
      </c>
      <c r="C523">
        <v>1</v>
      </c>
      <c r="D523">
        <v>0</v>
      </c>
      <c r="E523">
        <v>1</v>
      </c>
      <c r="F523">
        <v>20</v>
      </c>
      <c r="G523" t="b">
        <v>0</v>
      </c>
      <c r="H523">
        <v>0</v>
      </c>
      <c r="I523">
        <v>1</v>
      </c>
      <c r="J523">
        <v>0.1</v>
      </c>
    </row>
    <row r="524" spans="1:10" x14ac:dyDescent="0.25">
      <c r="A524">
        <v>523</v>
      </c>
      <c r="B524" s="3">
        <v>40566</v>
      </c>
      <c r="C524">
        <v>1</v>
      </c>
      <c r="D524">
        <v>0</v>
      </c>
      <c r="E524">
        <v>1</v>
      </c>
      <c r="F524">
        <v>21</v>
      </c>
      <c r="G524" t="b">
        <v>0</v>
      </c>
      <c r="H524">
        <v>0</v>
      </c>
      <c r="I524">
        <v>1</v>
      </c>
      <c r="J524">
        <v>0.1</v>
      </c>
    </row>
    <row r="525" spans="1:10" x14ac:dyDescent="0.25">
      <c r="A525">
        <v>524</v>
      </c>
      <c r="B525" s="3">
        <v>40566</v>
      </c>
      <c r="C525">
        <v>1</v>
      </c>
      <c r="D525">
        <v>0</v>
      </c>
      <c r="E525">
        <v>1</v>
      </c>
      <c r="F525">
        <v>22</v>
      </c>
      <c r="G525" t="b">
        <v>0</v>
      </c>
      <c r="H525">
        <v>0</v>
      </c>
      <c r="I525">
        <v>1</v>
      </c>
      <c r="J525">
        <v>0.08</v>
      </c>
    </row>
    <row r="526" spans="1:10" x14ac:dyDescent="0.25">
      <c r="A526">
        <v>525</v>
      </c>
      <c r="B526" s="3">
        <v>40566</v>
      </c>
      <c r="C526">
        <v>1</v>
      </c>
      <c r="D526">
        <v>0</v>
      </c>
      <c r="E526">
        <v>1</v>
      </c>
      <c r="F526">
        <v>23</v>
      </c>
      <c r="G526" t="b">
        <v>0</v>
      </c>
      <c r="H526">
        <v>0</v>
      </c>
      <c r="I526">
        <v>1</v>
      </c>
      <c r="J526">
        <v>0.06</v>
      </c>
    </row>
    <row r="527" spans="1:10" x14ac:dyDescent="0.25">
      <c r="A527">
        <v>526</v>
      </c>
      <c r="B527" s="3">
        <v>40567</v>
      </c>
      <c r="C527">
        <v>1</v>
      </c>
      <c r="D527">
        <v>0</v>
      </c>
      <c r="E527">
        <v>1</v>
      </c>
      <c r="F527">
        <v>0</v>
      </c>
      <c r="G527" t="b">
        <v>0</v>
      </c>
      <c r="H527">
        <v>1</v>
      </c>
      <c r="I527">
        <v>1</v>
      </c>
      <c r="J527">
        <v>0.06</v>
      </c>
    </row>
    <row r="528" spans="1:10" x14ac:dyDescent="0.25">
      <c r="A528">
        <v>527</v>
      </c>
      <c r="B528" s="3">
        <v>40567</v>
      </c>
      <c r="C528">
        <v>1</v>
      </c>
      <c r="D528">
        <v>0</v>
      </c>
      <c r="E528">
        <v>1</v>
      </c>
      <c r="F528">
        <v>1</v>
      </c>
      <c r="G528" t="b">
        <v>0</v>
      </c>
      <c r="H528">
        <v>1</v>
      </c>
      <c r="I528">
        <v>1</v>
      </c>
      <c r="J528">
        <v>0.04</v>
      </c>
    </row>
    <row r="529" spans="1:10" x14ac:dyDescent="0.25">
      <c r="A529">
        <v>528</v>
      </c>
      <c r="B529" s="3">
        <v>40567</v>
      </c>
      <c r="C529">
        <v>1</v>
      </c>
      <c r="D529">
        <v>0</v>
      </c>
      <c r="E529">
        <v>1</v>
      </c>
      <c r="F529">
        <v>3</v>
      </c>
      <c r="G529" t="b">
        <v>0</v>
      </c>
      <c r="H529">
        <v>1</v>
      </c>
      <c r="I529">
        <v>1</v>
      </c>
      <c r="J529">
        <v>0.04</v>
      </c>
    </row>
    <row r="530" spans="1:10" x14ac:dyDescent="0.25">
      <c r="A530">
        <v>529</v>
      </c>
      <c r="B530" s="3">
        <v>40567</v>
      </c>
      <c r="C530">
        <v>1</v>
      </c>
      <c r="D530">
        <v>0</v>
      </c>
      <c r="E530">
        <v>1</v>
      </c>
      <c r="F530">
        <v>4</v>
      </c>
      <c r="G530" t="b">
        <v>0</v>
      </c>
      <c r="H530">
        <v>1</v>
      </c>
      <c r="I530">
        <v>1</v>
      </c>
      <c r="J530">
        <v>0.02</v>
      </c>
    </row>
    <row r="531" spans="1:10" x14ac:dyDescent="0.25">
      <c r="A531">
        <v>530</v>
      </c>
      <c r="B531" s="3">
        <v>40567</v>
      </c>
      <c r="C531">
        <v>1</v>
      </c>
      <c r="D531">
        <v>0</v>
      </c>
      <c r="E531">
        <v>1</v>
      </c>
      <c r="F531">
        <v>5</v>
      </c>
      <c r="G531" t="b">
        <v>0</v>
      </c>
      <c r="H531">
        <v>1</v>
      </c>
      <c r="I531">
        <v>1</v>
      </c>
      <c r="J531">
        <v>0.02</v>
      </c>
    </row>
    <row r="532" spans="1:10" x14ac:dyDescent="0.25">
      <c r="A532">
        <v>531</v>
      </c>
      <c r="B532" s="3">
        <v>40567</v>
      </c>
      <c r="C532">
        <v>1</v>
      </c>
      <c r="D532">
        <v>0</v>
      </c>
      <c r="E532">
        <v>1</v>
      </c>
      <c r="F532">
        <v>6</v>
      </c>
      <c r="G532" t="b">
        <v>0</v>
      </c>
      <c r="H532">
        <v>1</v>
      </c>
      <c r="I532">
        <v>1</v>
      </c>
      <c r="J532">
        <v>0.02</v>
      </c>
    </row>
    <row r="533" spans="1:10" x14ac:dyDescent="0.25">
      <c r="A533">
        <v>532</v>
      </c>
      <c r="B533" s="3">
        <v>40567</v>
      </c>
      <c r="C533">
        <v>1</v>
      </c>
      <c r="D533">
        <v>0</v>
      </c>
      <c r="E533">
        <v>1</v>
      </c>
      <c r="F533">
        <v>7</v>
      </c>
      <c r="G533" t="b">
        <v>0</v>
      </c>
      <c r="H533">
        <v>1</v>
      </c>
      <c r="I533">
        <v>1</v>
      </c>
      <c r="J533">
        <v>0.02</v>
      </c>
    </row>
    <row r="534" spans="1:10" x14ac:dyDescent="0.25">
      <c r="A534">
        <v>533</v>
      </c>
      <c r="B534" s="3">
        <v>40567</v>
      </c>
      <c r="C534">
        <v>1</v>
      </c>
      <c r="D534">
        <v>0</v>
      </c>
      <c r="E534">
        <v>1</v>
      </c>
      <c r="F534">
        <v>8</v>
      </c>
      <c r="G534" t="b">
        <v>0</v>
      </c>
      <c r="H534">
        <v>1</v>
      </c>
      <c r="I534">
        <v>1</v>
      </c>
      <c r="J534">
        <v>0.04</v>
      </c>
    </row>
    <row r="535" spans="1:10" x14ac:dyDescent="0.25">
      <c r="A535">
        <v>534</v>
      </c>
      <c r="B535" s="3">
        <v>40567</v>
      </c>
      <c r="C535">
        <v>1</v>
      </c>
      <c r="D535">
        <v>0</v>
      </c>
      <c r="E535">
        <v>1</v>
      </c>
      <c r="F535">
        <v>9</v>
      </c>
      <c r="G535" t="b">
        <v>0</v>
      </c>
      <c r="H535">
        <v>1</v>
      </c>
      <c r="I535">
        <v>1</v>
      </c>
      <c r="J535">
        <v>0.06</v>
      </c>
    </row>
    <row r="536" spans="1:10" x14ac:dyDescent="0.25">
      <c r="A536">
        <v>535</v>
      </c>
      <c r="B536" s="3">
        <v>40567</v>
      </c>
      <c r="C536">
        <v>1</v>
      </c>
      <c r="D536">
        <v>0</v>
      </c>
      <c r="E536">
        <v>1</v>
      </c>
      <c r="F536">
        <v>10</v>
      </c>
      <c r="G536" t="b">
        <v>0</v>
      </c>
      <c r="H536">
        <v>1</v>
      </c>
      <c r="I536">
        <v>1</v>
      </c>
      <c r="J536">
        <v>0.1</v>
      </c>
    </row>
    <row r="537" spans="1:10" x14ac:dyDescent="0.25">
      <c r="A537">
        <v>536</v>
      </c>
      <c r="B537" s="3">
        <v>40567</v>
      </c>
      <c r="C537">
        <v>1</v>
      </c>
      <c r="D537">
        <v>0</v>
      </c>
      <c r="E537">
        <v>1</v>
      </c>
      <c r="F537">
        <v>11</v>
      </c>
      <c r="G537" t="b">
        <v>0</v>
      </c>
      <c r="H537">
        <v>1</v>
      </c>
      <c r="I537">
        <v>1</v>
      </c>
      <c r="J537">
        <v>0.1</v>
      </c>
    </row>
    <row r="538" spans="1:10" x14ac:dyDescent="0.25">
      <c r="A538">
        <v>537</v>
      </c>
      <c r="B538" s="3">
        <v>40567</v>
      </c>
      <c r="C538">
        <v>1</v>
      </c>
      <c r="D538">
        <v>0</v>
      </c>
      <c r="E538">
        <v>1</v>
      </c>
      <c r="F538">
        <v>12</v>
      </c>
      <c r="G538" t="b">
        <v>0</v>
      </c>
      <c r="H538">
        <v>1</v>
      </c>
      <c r="I538">
        <v>2</v>
      </c>
      <c r="J538">
        <v>0.12</v>
      </c>
    </row>
    <row r="539" spans="1:10" x14ac:dyDescent="0.25">
      <c r="A539">
        <v>538</v>
      </c>
      <c r="B539" s="3">
        <v>40567</v>
      </c>
      <c r="C539">
        <v>1</v>
      </c>
      <c r="D539">
        <v>0</v>
      </c>
      <c r="E539">
        <v>1</v>
      </c>
      <c r="F539">
        <v>13</v>
      </c>
      <c r="G539" t="b">
        <v>0</v>
      </c>
      <c r="H539">
        <v>1</v>
      </c>
      <c r="I539">
        <v>2</v>
      </c>
      <c r="J539">
        <v>0.14000000000000001</v>
      </c>
    </row>
    <row r="540" spans="1:10" x14ac:dyDescent="0.25">
      <c r="A540">
        <v>539</v>
      </c>
      <c r="B540" s="3">
        <v>40567</v>
      </c>
      <c r="C540">
        <v>1</v>
      </c>
      <c r="D540">
        <v>0</v>
      </c>
      <c r="E540">
        <v>1</v>
      </c>
      <c r="F540">
        <v>14</v>
      </c>
      <c r="G540" t="b">
        <v>0</v>
      </c>
      <c r="H540">
        <v>1</v>
      </c>
      <c r="I540">
        <v>2</v>
      </c>
      <c r="J540">
        <v>0.14000000000000001</v>
      </c>
    </row>
    <row r="541" spans="1:10" x14ac:dyDescent="0.25">
      <c r="A541">
        <v>540</v>
      </c>
      <c r="B541" s="3">
        <v>40567</v>
      </c>
      <c r="C541">
        <v>1</v>
      </c>
      <c r="D541">
        <v>0</v>
      </c>
      <c r="E541">
        <v>1</v>
      </c>
      <c r="F541">
        <v>15</v>
      </c>
      <c r="G541" t="b">
        <v>0</v>
      </c>
      <c r="H541">
        <v>1</v>
      </c>
      <c r="I541">
        <v>1</v>
      </c>
      <c r="J541">
        <v>0.16</v>
      </c>
    </row>
    <row r="542" spans="1:10" x14ac:dyDescent="0.25">
      <c r="A542">
        <v>541</v>
      </c>
      <c r="B542" s="3">
        <v>40567</v>
      </c>
      <c r="C542">
        <v>1</v>
      </c>
      <c r="D542">
        <v>0</v>
      </c>
      <c r="E542">
        <v>1</v>
      </c>
      <c r="F542">
        <v>16</v>
      </c>
      <c r="G542" t="b">
        <v>0</v>
      </c>
      <c r="H542">
        <v>1</v>
      </c>
      <c r="I542">
        <v>1</v>
      </c>
      <c r="J542">
        <v>0.16</v>
      </c>
    </row>
    <row r="543" spans="1:10" x14ac:dyDescent="0.25">
      <c r="A543">
        <v>542</v>
      </c>
      <c r="B543" s="3">
        <v>40567</v>
      </c>
      <c r="C543">
        <v>1</v>
      </c>
      <c r="D543">
        <v>0</v>
      </c>
      <c r="E543">
        <v>1</v>
      </c>
      <c r="F543">
        <v>17</v>
      </c>
      <c r="G543" t="b">
        <v>0</v>
      </c>
      <c r="H543">
        <v>1</v>
      </c>
      <c r="I543">
        <v>1</v>
      </c>
      <c r="J543">
        <v>0.14000000000000001</v>
      </c>
    </row>
    <row r="544" spans="1:10" x14ac:dyDescent="0.25">
      <c r="A544">
        <v>543</v>
      </c>
      <c r="B544" s="3">
        <v>40567</v>
      </c>
      <c r="C544">
        <v>1</v>
      </c>
      <c r="D544">
        <v>0</v>
      </c>
      <c r="E544">
        <v>1</v>
      </c>
      <c r="F544">
        <v>18</v>
      </c>
      <c r="G544" t="b">
        <v>0</v>
      </c>
      <c r="H544">
        <v>1</v>
      </c>
      <c r="I544">
        <v>1</v>
      </c>
      <c r="J544">
        <v>0.14000000000000001</v>
      </c>
    </row>
    <row r="545" spans="1:10" x14ac:dyDescent="0.25">
      <c r="A545">
        <v>544</v>
      </c>
      <c r="B545" s="3">
        <v>40567</v>
      </c>
      <c r="C545">
        <v>1</v>
      </c>
      <c r="D545">
        <v>0</v>
      </c>
      <c r="E545">
        <v>1</v>
      </c>
      <c r="F545">
        <v>19</v>
      </c>
      <c r="G545" t="b">
        <v>0</v>
      </c>
      <c r="H545">
        <v>1</v>
      </c>
      <c r="I545">
        <v>1</v>
      </c>
      <c r="J545">
        <v>0.14000000000000001</v>
      </c>
    </row>
    <row r="546" spans="1:10" x14ac:dyDescent="0.25">
      <c r="A546">
        <v>545</v>
      </c>
      <c r="B546" s="3">
        <v>40567</v>
      </c>
      <c r="C546">
        <v>1</v>
      </c>
      <c r="D546">
        <v>0</v>
      </c>
      <c r="E546">
        <v>1</v>
      </c>
      <c r="F546">
        <v>20</v>
      </c>
      <c r="G546" t="b">
        <v>0</v>
      </c>
      <c r="H546">
        <v>1</v>
      </c>
      <c r="I546">
        <v>1</v>
      </c>
      <c r="J546">
        <v>0.14000000000000001</v>
      </c>
    </row>
    <row r="547" spans="1:10" x14ac:dyDescent="0.25">
      <c r="A547">
        <v>546</v>
      </c>
      <c r="B547" s="3">
        <v>40567</v>
      </c>
      <c r="C547">
        <v>1</v>
      </c>
      <c r="D547">
        <v>0</v>
      </c>
      <c r="E547">
        <v>1</v>
      </c>
      <c r="F547">
        <v>21</v>
      </c>
      <c r="G547" t="b">
        <v>0</v>
      </c>
      <c r="H547">
        <v>1</v>
      </c>
      <c r="I547">
        <v>1</v>
      </c>
      <c r="J547">
        <v>0.14000000000000001</v>
      </c>
    </row>
    <row r="548" spans="1:10" x14ac:dyDescent="0.25">
      <c r="A548">
        <v>547</v>
      </c>
      <c r="B548" s="3">
        <v>40567</v>
      </c>
      <c r="C548">
        <v>1</v>
      </c>
      <c r="D548">
        <v>0</v>
      </c>
      <c r="E548">
        <v>1</v>
      </c>
      <c r="F548">
        <v>22</v>
      </c>
      <c r="G548" t="b">
        <v>0</v>
      </c>
      <c r="H548">
        <v>1</v>
      </c>
      <c r="I548">
        <v>2</v>
      </c>
      <c r="J548">
        <v>0.14000000000000001</v>
      </c>
    </row>
    <row r="549" spans="1:10" x14ac:dyDescent="0.25">
      <c r="A549">
        <v>548</v>
      </c>
      <c r="B549" s="3">
        <v>40567</v>
      </c>
      <c r="C549">
        <v>1</v>
      </c>
      <c r="D549">
        <v>0</v>
      </c>
      <c r="E549">
        <v>1</v>
      </c>
      <c r="F549">
        <v>23</v>
      </c>
      <c r="G549" t="b">
        <v>0</v>
      </c>
      <c r="H549">
        <v>1</v>
      </c>
      <c r="I549">
        <v>2</v>
      </c>
      <c r="J549">
        <v>0.16</v>
      </c>
    </row>
    <row r="550" spans="1:10" x14ac:dyDescent="0.25">
      <c r="A550">
        <v>549</v>
      </c>
      <c r="B550" s="3">
        <v>40568</v>
      </c>
      <c r="C550">
        <v>1</v>
      </c>
      <c r="D550">
        <v>0</v>
      </c>
      <c r="E550">
        <v>1</v>
      </c>
      <c r="F550">
        <v>0</v>
      </c>
      <c r="G550" t="b">
        <v>0</v>
      </c>
      <c r="H550">
        <v>2</v>
      </c>
      <c r="I550">
        <v>2</v>
      </c>
      <c r="J550">
        <v>0.16</v>
      </c>
    </row>
    <row r="551" spans="1:10" x14ac:dyDescent="0.25">
      <c r="A551">
        <v>550</v>
      </c>
      <c r="B551" s="3">
        <v>40568</v>
      </c>
      <c r="C551">
        <v>1</v>
      </c>
      <c r="D551">
        <v>0</v>
      </c>
      <c r="E551">
        <v>1</v>
      </c>
      <c r="F551">
        <v>1</v>
      </c>
      <c r="G551" t="b">
        <v>0</v>
      </c>
      <c r="H551">
        <v>2</v>
      </c>
      <c r="I551">
        <v>2</v>
      </c>
      <c r="J551">
        <v>0.16</v>
      </c>
    </row>
    <row r="552" spans="1:10" x14ac:dyDescent="0.25">
      <c r="A552">
        <v>551</v>
      </c>
      <c r="B552" s="3">
        <v>40568</v>
      </c>
      <c r="C552">
        <v>1</v>
      </c>
      <c r="D552">
        <v>0</v>
      </c>
      <c r="E552">
        <v>1</v>
      </c>
      <c r="F552">
        <v>2</v>
      </c>
      <c r="G552" t="b">
        <v>0</v>
      </c>
      <c r="H552">
        <v>2</v>
      </c>
      <c r="I552">
        <v>1</v>
      </c>
      <c r="J552">
        <v>0.16</v>
      </c>
    </row>
    <row r="553" spans="1:10" x14ac:dyDescent="0.25">
      <c r="A553">
        <v>552</v>
      </c>
      <c r="B553" s="3">
        <v>40568</v>
      </c>
      <c r="C553">
        <v>1</v>
      </c>
      <c r="D553">
        <v>0</v>
      </c>
      <c r="E553">
        <v>1</v>
      </c>
      <c r="F553">
        <v>4</v>
      </c>
      <c r="G553" t="b">
        <v>0</v>
      </c>
      <c r="H553">
        <v>2</v>
      </c>
      <c r="I553">
        <v>1</v>
      </c>
      <c r="J553">
        <v>0.14000000000000001</v>
      </c>
    </row>
    <row r="554" spans="1:10" x14ac:dyDescent="0.25">
      <c r="A554">
        <v>553</v>
      </c>
      <c r="B554" s="3">
        <v>40568</v>
      </c>
      <c r="C554">
        <v>1</v>
      </c>
      <c r="D554">
        <v>0</v>
      </c>
      <c r="E554">
        <v>1</v>
      </c>
      <c r="F554">
        <v>5</v>
      </c>
      <c r="G554" t="b">
        <v>0</v>
      </c>
      <c r="H554">
        <v>2</v>
      </c>
      <c r="I554">
        <v>1</v>
      </c>
      <c r="J554">
        <v>0.14000000000000001</v>
      </c>
    </row>
    <row r="555" spans="1:10" x14ac:dyDescent="0.25">
      <c r="A555">
        <v>554</v>
      </c>
      <c r="B555" s="3">
        <v>40568</v>
      </c>
      <c r="C555">
        <v>1</v>
      </c>
      <c r="D555">
        <v>0</v>
      </c>
      <c r="E555">
        <v>1</v>
      </c>
      <c r="F555">
        <v>6</v>
      </c>
      <c r="G555" t="b">
        <v>0</v>
      </c>
      <c r="H555">
        <v>2</v>
      </c>
      <c r="I555">
        <v>1</v>
      </c>
      <c r="J555">
        <v>0.16</v>
      </c>
    </row>
    <row r="556" spans="1:10" x14ac:dyDescent="0.25">
      <c r="A556">
        <v>555</v>
      </c>
      <c r="B556" s="3">
        <v>40568</v>
      </c>
      <c r="C556">
        <v>1</v>
      </c>
      <c r="D556">
        <v>0</v>
      </c>
      <c r="E556">
        <v>1</v>
      </c>
      <c r="F556">
        <v>7</v>
      </c>
      <c r="G556" t="b">
        <v>0</v>
      </c>
      <c r="H556">
        <v>2</v>
      </c>
      <c r="I556">
        <v>1</v>
      </c>
      <c r="J556">
        <v>0.16</v>
      </c>
    </row>
    <row r="557" spans="1:10" x14ac:dyDescent="0.25">
      <c r="A557">
        <v>556</v>
      </c>
      <c r="B557" s="3">
        <v>40568</v>
      </c>
      <c r="C557">
        <v>1</v>
      </c>
      <c r="D557">
        <v>0</v>
      </c>
      <c r="E557">
        <v>1</v>
      </c>
      <c r="F557">
        <v>8</v>
      </c>
      <c r="G557" t="b">
        <v>0</v>
      </c>
      <c r="H557">
        <v>2</v>
      </c>
      <c r="I557">
        <v>2</v>
      </c>
      <c r="J557">
        <v>0.16</v>
      </c>
    </row>
    <row r="558" spans="1:10" x14ac:dyDescent="0.25">
      <c r="A558">
        <v>557</v>
      </c>
      <c r="B558" s="3">
        <v>40568</v>
      </c>
      <c r="C558">
        <v>1</v>
      </c>
      <c r="D558">
        <v>0</v>
      </c>
      <c r="E558">
        <v>1</v>
      </c>
      <c r="F558">
        <v>9</v>
      </c>
      <c r="G558" t="b">
        <v>0</v>
      </c>
      <c r="H558">
        <v>2</v>
      </c>
      <c r="I558">
        <v>2</v>
      </c>
      <c r="J558">
        <v>0.2</v>
      </c>
    </row>
    <row r="559" spans="1:10" x14ac:dyDescent="0.25">
      <c r="A559">
        <v>558</v>
      </c>
      <c r="B559" s="3">
        <v>40568</v>
      </c>
      <c r="C559">
        <v>1</v>
      </c>
      <c r="D559">
        <v>0</v>
      </c>
      <c r="E559">
        <v>1</v>
      </c>
      <c r="F559">
        <v>10</v>
      </c>
      <c r="G559" t="b">
        <v>0</v>
      </c>
      <c r="H559">
        <v>2</v>
      </c>
      <c r="I559">
        <v>2</v>
      </c>
      <c r="J559">
        <v>0.22</v>
      </c>
    </row>
    <row r="560" spans="1:10" x14ac:dyDescent="0.25">
      <c r="A560">
        <v>559</v>
      </c>
      <c r="B560" s="3">
        <v>40568</v>
      </c>
      <c r="C560">
        <v>1</v>
      </c>
      <c r="D560">
        <v>0</v>
      </c>
      <c r="E560">
        <v>1</v>
      </c>
      <c r="F560">
        <v>11</v>
      </c>
      <c r="G560" t="b">
        <v>0</v>
      </c>
      <c r="H560">
        <v>2</v>
      </c>
      <c r="I560">
        <v>2</v>
      </c>
      <c r="J560">
        <v>0.24</v>
      </c>
    </row>
    <row r="561" spans="1:10" x14ac:dyDescent="0.25">
      <c r="A561">
        <v>560</v>
      </c>
      <c r="B561" s="3">
        <v>40568</v>
      </c>
      <c r="C561">
        <v>1</v>
      </c>
      <c r="D561">
        <v>0</v>
      </c>
      <c r="E561">
        <v>1</v>
      </c>
      <c r="F561">
        <v>12</v>
      </c>
      <c r="G561" t="b">
        <v>0</v>
      </c>
      <c r="H561">
        <v>2</v>
      </c>
      <c r="I561">
        <v>2</v>
      </c>
      <c r="J561">
        <v>0.26</v>
      </c>
    </row>
    <row r="562" spans="1:10" x14ac:dyDescent="0.25">
      <c r="A562">
        <v>561</v>
      </c>
      <c r="B562" s="3">
        <v>40568</v>
      </c>
      <c r="C562">
        <v>1</v>
      </c>
      <c r="D562">
        <v>0</v>
      </c>
      <c r="E562">
        <v>1</v>
      </c>
      <c r="F562">
        <v>13</v>
      </c>
      <c r="G562" t="b">
        <v>0</v>
      </c>
      <c r="H562">
        <v>2</v>
      </c>
      <c r="I562">
        <v>2</v>
      </c>
      <c r="J562">
        <v>0.26</v>
      </c>
    </row>
    <row r="563" spans="1:10" x14ac:dyDescent="0.25">
      <c r="A563">
        <v>562</v>
      </c>
      <c r="B563" s="3">
        <v>40568</v>
      </c>
      <c r="C563">
        <v>1</v>
      </c>
      <c r="D563">
        <v>0</v>
      </c>
      <c r="E563">
        <v>1</v>
      </c>
      <c r="F563">
        <v>14</v>
      </c>
      <c r="G563" t="b">
        <v>0</v>
      </c>
      <c r="H563">
        <v>2</v>
      </c>
      <c r="I563">
        <v>2</v>
      </c>
      <c r="J563">
        <v>0.3</v>
      </c>
    </row>
    <row r="564" spans="1:10" x14ac:dyDescent="0.25">
      <c r="A564">
        <v>563</v>
      </c>
      <c r="B564" s="3">
        <v>40568</v>
      </c>
      <c r="C564">
        <v>1</v>
      </c>
      <c r="D564">
        <v>0</v>
      </c>
      <c r="E564">
        <v>1</v>
      </c>
      <c r="F564">
        <v>15</v>
      </c>
      <c r="G564" t="b">
        <v>0</v>
      </c>
      <c r="H564">
        <v>2</v>
      </c>
      <c r="I564">
        <v>2</v>
      </c>
      <c r="J564">
        <v>0.32</v>
      </c>
    </row>
    <row r="565" spans="1:10" x14ac:dyDescent="0.25">
      <c r="A565">
        <v>564</v>
      </c>
      <c r="B565" s="3">
        <v>40568</v>
      </c>
      <c r="C565">
        <v>1</v>
      </c>
      <c r="D565">
        <v>0</v>
      </c>
      <c r="E565">
        <v>1</v>
      </c>
      <c r="F565">
        <v>16</v>
      </c>
      <c r="G565" t="b">
        <v>0</v>
      </c>
      <c r="H565">
        <v>2</v>
      </c>
      <c r="I565">
        <v>2</v>
      </c>
      <c r="J565">
        <v>0.32</v>
      </c>
    </row>
    <row r="566" spans="1:10" x14ac:dyDescent="0.25">
      <c r="A566">
        <v>565</v>
      </c>
      <c r="B566" s="3">
        <v>40568</v>
      </c>
      <c r="C566">
        <v>1</v>
      </c>
      <c r="D566">
        <v>0</v>
      </c>
      <c r="E566">
        <v>1</v>
      </c>
      <c r="F566">
        <v>17</v>
      </c>
      <c r="G566" t="b">
        <v>0</v>
      </c>
      <c r="H566">
        <v>2</v>
      </c>
      <c r="I566">
        <v>1</v>
      </c>
      <c r="J566">
        <v>0.3</v>
      </c>
    </row>
    <row r="567" spans="1:10" x14ac:dyDescent="0.25">
      <c r="A567">
        <v>566</v>
      </c>
      <c r="B567" s="3">
        <v>40568</v>
      </c>
      <c r="C567">
        <v>1</v>
      </c>
      <c r="D567">
        <v>0</v>
      </c>
      <c r="E567">
        <v>1</v>
      </c>
      <c r="F567">
        <v>18</v>
      </c>
      <c r="G567" t="b">
        <v>0</v>
      </c>
      <c r="H567">
        <v>2</v>
      </c>
      <c r="I567">
        <v>2</v>
      </c>
      <c r="J567">
        <v>0.3</v>
      </c>
    </row>
    <row r="568" spans="1:10" x14ac:dyDescent="0.25">
      <c r="A568">
        <v>567</v>
      </c>
      <c r="B568" s="3">
        <v>40568</v>
      </c>
      <c r="C568">
        <v>1</v>
      </c>
      <c r="D568">
        <v>0</v>
      </c>
      <c r="E568">
        <v>1</v>
      </c>
      <c r="F568">
        <v>19</v>
      </c>
      <c r="G568" t="b">
        <v>0</v>
      </c>
      <c r="H568">
        <v>2</v>
      </c>
      <c r="I568">
        <v>2</v>
      </c>
      <c r="J568">
        <v>0.26</v>
      </c>
    </row>
    <row r="569" spans="1:10" x14ac:dyDescent="0.25">
      <c r="A569">
        <v>568</v>
      </c>
      <c r="B569" s="3">
        <v>40568</v>
      </c>
      <c r="C569">
        <v>1</v>
      </c>
      <c r="D569">
        <v>0</v>
      </c>
      <c r="E569">
        <v>1</v>
      </c>
      <c r="F569">
        <v>20</v>
      </c>
      <c r="G569" t="b">
        <v>0</v>
      </c>
      <c r="H569">
        <v>2</v>
      </c>
      <c r="I569">
        <v>1</v>
      </c>
      <c r="J569">
        <v>0.24</v>
      </c>
    </row>
    <row r="570" spans="1:10" x14ac:dyDescent="0.25">
      <c r="A570">
        <v>569</v>
      </c>
      <c r="B570" s="3">
        <v>40568</v>
      </c>
      <c r="C570">
        <v>1</v>
      </c>
      <c r="D570">
        <v>0</v>
      </c>
      <c r="E570">
        <v>1</v>
      </c>
      <c r="F570">
        <v>21</v>
      </c>
      <c r="G570" t="b">
        <v>0</v>
      </c>
      <c r="H570">
        <v>2</v>
      </c>
      <c r="I570">
        <v>1</v>
      </c>
      <c r="J570">
        <v>0.24</v>
      </c>
    </row>
    <row r="571" spans="1:10" x14ac:dyDescent="0.25">
      <c r="A571">
        <v>570</v>
      </c>
      <c r="B571" s="3">
        <v>40568</v>
      </c>
      <c r="C571">
        <v>1</v>
      </c>
      <c r="D571">
        <v>0</v>
      </c>
      <c r="E571">
        <v>1</v>
      </c>
      <c r="F571">
        <v>22</v>
      </c>
      <c r="G571" t="b">
        <v>0</v>
      </c>
      <c r="H571">
        <v>2</v>
      </c>
      <c r="I571">
        <v>1</v>
      </c>
      <c r="J571">
        <v>0.22</v>
      </c>
    </row>
    <row r="572" spans="1:10" x14ac:dyDescent="0.25">
      <c r="A572">
        <v>571</v>
      </c>
      <c r="B572" s="3">
        <v>40568</v>
      </c>
      <c r="C572">
        <v>1</v>
      </c>
      <c r="D572">
        <v>0</v>
      </c>
      <c r="E572">
        <v>1</v>
      </c>
      <c r="F572">
        <v>23</v>
      </c>
      <c r="G572" t="b">
        <v>0</v>
      </c>
      <c r="H572">
        <v>2</v>
      </c>
      <c r="I572">
        <v>2</v>
      </c>
      <c r="J572">
        <v>0.22</v>
      </c>
    </row>
    <row r="573" spans="1:10" x14ac:dyDescent="0.25">
      <c r="A573">
        <v>572</v>
      </c>
      <c r="B573" s="3">
        <v>40569</v>
      </c>
      <c r="C573">
        <v>1</v>
      </c>
      <c r="D573">
        <v>0</v>
      </c>
      <c r="E573">
        <v>1</v>
      </c>
      <c r="F573">
        <v>0</v>
      </c>
      <c r="G573" t="b">
        <v>0</v>
      </c>
      <c r="H573">
        <v>3</v>
      </c>
      <c r="I573">
        <v>2</v>
      </c>
      <c r="J573">
        <v>0.22</v>
      </c>
    </row>
    <row r="574" spans="1:10" x14ac:dyDescent="0.25">
      <c r="A574">
        <v>573</v>
      </c>
      <c r="B574" s="3">
        <v>40569</v>
      </c>
      <c r="C574">
        <v>1</v>
      </c>
      <c r="D574">
        <v>0</v>
      </c>
      <c r="E574">
        <v>1</v>
      </c>
      <c r="F574">
        <v>1</v>
      </c>
      <c r="G574" t="b">
        <v>0</v>
      </c>
      <c r="H574">
        <v>3</v>
      </c>
      <c r="I574">
        <v>2</v>
      </c>
      <c r="J574">
        <v>0.24</v>
      </c>
    </row>
    <row r="575" spans="1:10" x14ac:dyDescent="0.25">
      <c r="A575">
        <v>574</v>
      </c>
      <c r="B575" s="3">
        <v>40569</v>
      </c>
      <c r="C575">
        <v>1</v>
      </c>
      <c r="D575">
        <v>0</v>
      </c>
      <c r="E575">
        <v>1</v>
      </c>
      <c r="F575">
        <v>2</v>
      </c>
      <c r="G575" t="b">
        <v>0</v>
      </c>
      <c r="H575">
        <v>3</v>
      </c>
      <c r="I575">
        <v>3</v>
      </c>
      <c r="J575">
        <v>0.22</v>
      </c>
    </row>
    <row r="576" spans="1:10" x14ac:dyDescent="0.25">
      <c r="A576">
        <v>575</v>
      </c>
      <c r="B576" s="3">
        <v>40569</v>
      </c>
      <c r="C576">
        <v>1</v>
      </c>
      <c r="D576">
        <v>0</v>
      </c>
      <c r="E576">
        <v>1</v>
      </c>
      <c r="F576">
        <v>5</v>
      </c>
      <c r="G576" t="b">
        <v>0</v>
      </c>
      <c r="H576">
        <v>3</v>
      </c>
      <c r="I576">
        <v>3</v>
      </c>
      <c r="J576">
        <v>0.2</v>
      </c>
    </row>
    <row r="577" spans="1:10" x14ac:dyDescent="0.25">
      <c r="A577">
        <v>576</v>
      </c>
      <c r="B577" s="3">
        <v>40569</v>
      </c>
      <c r="C577">
        <v>1</v>
      </c>
      <c r="D577">
        <v>0</v>
      </c>
      <c r="E577">
        <v>1</v>
      </c>
      <c r="F577">
        <v>6</v>
      </c>
      <c r="G577" t="b">
        <v>0</v>
      </c>
      <c r="H577">
        <v>3</v>
      </c>
      <c r="I577">
        <v>3</v>
      </c>
      <c r="J577">
        <v>0.2</v>
      </c>
    </row>
    <row r="578" spans="1:10" x14ac:dyDescent="0.25">
      <c r="A578">
        <v>577</v>
      </c>
      <c r="B578" s="3">
        <v>40569</v>
      </c>
      <c r="C578">
        <v>1</v>
      </c>
      <c r="D578">
        <v>0</v>
      </c>
      <c r="E578">
        <v>1</v>
      </c>
      <c r="F578">
        <v>7</v>
      </c>
      <c r="G578" t="b">
        <v>0</v>
      </c>
      <c r="H578">
        <v>3</v>
      </c>
      <c r="I578">
        <v>3</v>
      </c>
      <c r="J578">
        <v>0.22</v>
      </c>
    </row>
    <row r="579" spans="1:10" x14ac:dyDescent="0.25">
      <c r="A579">
        <v>578</v>
      </c>
      <c r="B579" s="3">
        <v>40569</v>
      </c>
      <c r="C579">
        <v>1</v>
      </c>
      <c r="D579">
        <v>0</v>
      </c>
      <c r="E579">
        <v>1</v>
      </c>
      <c r="F579">
        <v>8</v>
      </c>
      <c r="G579" t="b">
        <v>0</v>
      </c>
      <c r="H579">
        <v>3</v>
      </c>
      <c r="I579">
        <v>3</v>
      </c>
      <c r="J579">
        <v>0.22</v>
      </c>
    </row>
    <row r="580" spans="1:10" x14ac:dyDescent="0.25">
      <c r="A580">
        <v>579</v>
      </c>
      <c r="B580" s="3">
        <v>40569</v>
      </c>
      <c r="C580">
        <v>1</v>
      </c>
      <c r="D580">
        <v>0</v>
      </c>
      <c r="E580">
        <v>1</v>
      </c>
      <c r="F580">
        <v>9</v>
      </c>
      <c r="G580" t="b">
        <v>0</v>
      </c>
      <c r="H580">
        <v>3</v>
      </c>
      <c r="I580">
        <v>3</v>
      </c>
      <c r="J580">
        <v>0.22</v>
      </c>
    </row>
    <row r="581" spans="1:10" x14ac:dyDescent="0.25">
      <c r="A581">
        <v>580</v>
      </c>
      <c r="B581" s="3">
        <v>40569</v>
      </c>
      <c r="C581">
        <v>1</v>
      </c>
      <c r="D581">
        <v>0</v>
      </c>
      <c r="E581">
        <v>1</v>
      </c>
      <c r="F581">
        <v>10</v>
      </c>
      <c r="G581" t="b">
        <v>0</v>
      </c>
      <c r="H581">
        <v>3</v>
      </c>
      <c r="I581">
        <v>3</v>
      </c>
      <c r="J581">
        <v>0.22</v>
      </c>
    </row>
    <row r="582" spans="1:10" x14ac:dyDescent="0.25">
      <c r="A582">
        <v>581</v>
      </c>
      <c r="B582" s="3">
        <v>40569</v>
      </c>
      <c r="C582">
        <v>1</v>
      </c>
      <c r="D582">
        <v>0</v>
      </c>
      <c r="E582">
        <v>1</v>
      </c>
      <c r="F582">
        <v>11</v>
      </c>
      <c r="G582" t="b">
        <v>0</v>
      </c>
      <c r="H582">
        <v>3</v>
      </c>
      <c r="I582">
        <v>3</v>
      </c>
      <c r="J582">
        <v>0.22</v>
      </c>
    </row>
    <row r="583" spans="1:10" x14ac:dyDescent="0.25">
      <c r="A583">
        <v>582</v>
      </c>
      <c r="B583" s="3">
        <v>40569</v>
      </c>
      <c r="C583">
        <v>1</v>
      </c>
      <c r="D583">
        <v>0</v>
      </c>
      <c r="E583">
        <v>1</v>
      </c>
      <c r="F583">
        <v>12</v>
      </c>
      <c r="G583" t="b">
        <v>0</v>
      </c>
      <c r="H583">
        <v>3</v>
      </c>
      <c r="I583">
        <v>3</v>
      </c>
      <c r="J583">
        <v>0.22</v>
      </c>
    </row>
    <row r="584" spans="1:10" x14ac:dyDescent="0.25">
      <c r="A584">
        <v>583</v>
      </c>
      <c r="B584" s="3">
        <v>40569</v>
      </c>
      <c r="C584">
        <v>1</v>
      </c>
      <c r="D584">
        <v>0</v>
      </c>
      <c r="E584">
        <v>1</v>
      </c>
      <c r="F584">
        <v>13</v>
      </c>
      <c r="G584" t="b">
        <v>0</v>
      </c>
      <c r="H584">
        <v>3</v>
      </c>
      <c r="I584">
        <v>3</v>
      </c>
      <c r="J584">
        <v>0.22</v>
      </c>
    </row>
    <row r="585" spans="1:10" x14ac:dyDescent="0.25">
      <c r="A585">
        <v>584</v>
      </c>
      <c r="B585" s="3">
        <v>40569</v>
      </c>
      <c r="C585">
        <v>1</v>
      </c>
      <c r="D585">
        <v>0</v>
      </c>
      <c r="E585">
        <v>1</v>
      </c>
      <c r="F585">
        <v>14</v>
      </c>
      <c r="G585" t="b">
        <v>0</v>
      </c>
      <c r="H585">
        <v>3</v>
      </c>
      <c r="I585">
        <v>3</v>
      </c>
      <c r="J585">
        <v>0.22</v>
      </c>
    </row>
    <row r="586" spans="1:10" x14ac:dyDescent="0.25">
      <c r="A586">
        <v>585</v>
      </c>
      <c r="B586" s="3">
        <v>40569</v>
      </c>
      <c r="C586">
        <v>1</v>
      </c>
      <c r="D586">
        <v>0</v>
      </c>
      <c r="E586">
        <v>1</v>
      </c>
      <c r="F586">
        <v>15</v>
      </c>
      <c r="G586" t="b">
        <v>0</v>
      </c>
      <c r="H586">
        <v>3</v>
      </c>
      <c r="I586">
        <v>3</v>
      </c>
      <c r="J586">
        <v>0.22</v>
      </c>
    </row>
    <row r="587" spans="1:10" x14ac:dyDescent="0.25">
      <c r="A587">
        <v>586</v>
      </c>
      <c r="B587" s="3">
        <v>40569</v>
      </c>
      <c r="C587">
        <v>1</v>
      </c>
      <c r="D587">
        <v>0</v>
      </c>
      <c r="E587">
        <v>1</v>
      </c>
      <c r="F587">
        <v>16</v>
      </c>
      <c r="G587" t="b">
        <v>0</v>
      </c>
      <c r="H587">
        <v>3</v>
      </c>
      <c r="I587">
        <v>4</v>
      </c>
      <c r="J587">
        <v>0.22</v>
      </c>
    </row>
    <row r="588" spans="1:10" x14ac:dyDescent="0.25">
      <c r="A588">
        <v>587</v>
      </c>
      <c r="B588" s="3">
        <v>40569</v>
      </c>
      <c r="C588">
        <v>1</v>
      </c>
      <c r="D588">
        <v>0</v>
      </c>
      <c r="E588">
        <v>1</v>
      </c>
      <c r="F588">
        <v>17</v>
      </c>
      <c r="G588" t="b">
        <v>0</v>
      </c>
      <c r="H588">
        <v>3</v>
      </c>
      <c r="I588">
        <v>3</v>
      </c>
      <c r="J588">
        <v>0.2</v>
      </c>
    </row>
    <row r="589" spans="1:10" x14ac:dyDescent="0.25">
      <c r="A589">
        <v>588</v>
      </c>
      <c r="B589" s="3">
        <v>40570</v>
      </c>
      <c r="C589">
        <v>1</v>
      </c>
      <c r="D589">
        <v>0</v>
      </c>
      <c r="E589">
        <v>1</v>
      </c>
      <c r="F589">
        <v>16</v>
      </c>
      <c r="G589" t="b">
        <v>0</v>
      </c>
      <c r="H589">
        <v>4</v>
      </c>
      <c r="I589">
        <v>1</v>
      </c>
      <c r="J589">
        <v>0.22</v>
      </c>
    </row>
    <row r="590" spans="1:10" x14ac:dyDescent="0.25">
      <c r="A590">
        <v>589</v>
      </c>
      <c r="B590" s="3">
        <v>40570</v>
      </c>
      <c r="C590">
        <v>1</v>
      </c>
      <c r="D590">
        <v>0</v>
      </c>
      <c r="E590">
        <v>1</v>
      </c>
      <c r="F590">
        <v>17</v>
      </c>
      <c r="G590" t="b">
        <v>0</v>
      </c>
      <c r="H590">
        <v>4</v>
      </c>
      <c r="I590">
        <v>1</v>
      </c>
      <c r="J590">
        <v>0.22</v>
      </c>
    </row>
    <row r="591" spans="1:10" x14ac:dyDescent="0.25">
      <c r="A591">
        <v>590</v>
      </c>
      <c r="B591" s="3">
        <v>40570</v>
      </c>
      <c r="C591">
        <v>1</v>
      </c>
      <c r="D591">
        <v>0</v>
      </c>
      <c r="E591">
        <v>1</v>
      </c>
      <c r="F591">
        <v>18</v>
      </c>
      <c r="G591" t="b">
        <v>0</v>
      </c>
      <c r="H591">
        <v>4</v>
      </c>
      <c r="I591">
        <v>1</v>
      </c>
      <c r="J591">
        <v>0.2</v>
      </c>
    </row>
    <row r="592" spans="1:10" x14ac:dyDescent="0.25">
      <c r="A592">
        <v>591</v>
      </c>
      <c r="B592" s="3">
        <v>40570</v>
      </c>
      <c r="C592">
        <v>1</v>
      </c>
      <c r="D592">
        <v>0</v>
      </c>
      <c r="E592">
        <v>1</v>
      </c>
      <c r="F592">
        <v>19</v>
      </c>
      <c r="G592" t="b">
        <v>0</v>
      </c>
      <c r="H592">
        <v>4</v>
      </c>
      <c r="I592">
        <v>1</v>
      </c>
      <c r="J592">
        <v>0.2</v>
      </c>
    </row>
    <row r="593" spans="1:10" x14ac:dyDescent="0.25">
      <c r="A593">
        <v>592</v>
      </c>
      <c r="B593" s="3">
        <v>40570</v>
      </c>
      <c r="C593">
        <v>1</v>
      </c>
      <c r="D593">
        <v>0</v>
      </c>
      <c r="E593">
        <v>1</v>
      </c>
      <c r="F593">
        <v>20</v>
      </c>
      <c r="G593" t="b">
        <v>0</v>
      </c>
      <c r="H593">
        <v>4</v>
      </c>
      <c r="I593">
        <v>1</v>
      </c>
      <c r="J593">
        <v>0.18</v>
      </c>
    </row>
    <row r="594" spans="1:10" x14ac:dyDescent="0.25">
      <c r="A594">
        <v>593</v>
      </c>
      <c r="B594" s="3">
        <v>40570</v>
      </c>
      <c r="C594">
        <v>1</v>
      </c>
      <c r="D594">
        <v>0</v>
      </c>
      <c r="E594">
        <v>1</v>
      </c>
      <c r="F594">
        <v>21</v>
      </c>
      <c r="G594" t="b">
        <v>0</v>
      </c>
      <c r="H594">
        <v>4</v>
      </c>
      <c r="I594">
        <v>1</v>
      </c>
      <c r="J594">
        <v>0.18</v>
      </c>
    </row>
    <row r="595" spans="1:10" x14ac:dyDescent="0.25">
      <c r="A595">
        <v>594</v>
      </c>
      <c r="B595" s="3">
        <v>40570</v>
      </c>
      <c r="C595">
        <v>1</v>
      </c>
      <c r="D595">
        <v>0</v>
      </c>
      <c r="E595">
        <v>1</v>
      </c>
      <c r="F595">
        <v>22</v>
      </c>
      <c r="G595" t="b">
        <v>0</v>
      </c>
      <c r="H595">
        <v>4</v>
      </c>
      <c r="I595">
        <v>1</v>
      </c>
      <c r="J595">
        <v>0.18</v>
      </c>
    </row>
    <row r="596" spans="1:10" x14ac:dyDescent="0.25">
      <c r="A596">
        <v>595</v>
      </c>
      <c r="B596" s="3">
        <v>40570</v>
      </c>
      <c r="C596">
        <v>1</v>
      </c>
      <c r="D596">
        <v>0</v>
      </c>
      <c r="E596">
        <v>1</v>
      </c>
      <c r="F596">
        <v>23</v>
      </c>
      <c r="G596" t="b">
        <v>0</v>
      </c>
      <c r="H596">
        <v>4</v>
      </c>
      <c r="I596">
        <v>1</v>
      </c>
      <c r="J596">
        <v>0.18</v>
      </c>
    </row>
    <row r="597" spans="1:10" x14ac:dyDescent="0.25">
      <c r="A597">
        <v>596</v>
      </c>
      <c r="B597" s="3">
        <v>40571</v>
      </c>
      <c r="C597">
        <v>1</v>
      </c>
      <c r="D597">
        <v>0</v>
      </c>
      <c r="E597">
        <v>1</v>
      </c>
      <c r="F597">
        <v>0</v>
      </c>
      <c r="G597" t="b">
        <v>0</v>
      </c>
      <c r="H597">
        <v>5</v>
      </c>
      <c r="I597">
        <v>2</v>
      </c>
      <c r="J597">
        <v>0.2</v>
      </c>
    </row>
    <row r="598" spans="1:10" x14ac:dyDescent="0.25">
      <c r="A598">
        <v>597</v>
      </c>
      <c r="B598" s="3">
        <v>40571</v>
      </c>
      <c r="C598">
        <v>1</v>
      </c>
      <c r="D598">
        <v>0</v>
      </c>
      <c r="E598">
        <v>1</v>
      </c>
      <c r="F598">
        <v>1</v>
      </c>
      <c r="G598" t="b">
        <v>0</v>
      </c>
      <c r="H598">
        <v>5</v>
      </c>
      <c r="I598">
        <v>2</v>
      </c>
      <c r="J598">
        <v>0.2</v>
      </c>
    </row>
    <row r="599" spans="1:10" x14ac:dyDescent="0.25">
      <c r="A599">
        <v>598</v>
      </c>
      <c r="B599" s="3">
        <v>40571</v>
      </c>
      <c r="C599">
        <v>1</v>
      </c>
      <c r="D599">
        <v>0</v>
      </c>
      <c r="E599">
        <v>1</v>
      </c>
      <c r="F599">
        <v>2</v>
      </c>
      <c r="G599" t="b">
        <v>0</v>
      </c>
      <c r="H599">
        <v>5</v>
      </c>
      <c r="I599">
        <v>2</v>
      </c>
      <c r="J599">
        <v>0.2</v>
      </c>
    </row>
    <row r="600" spans="1:10" x14ac:dyDescent="0.25">
      <c r="A600">
        <v>599</v>
      </c>
      <c r="B600" s="3">
        <v>40571</v>
      </c>
      <c r="C600">
        <v>1</v>
      </c>
      <c r="D600">
        <v>0</v>
      </c>
      <c r="E600">
        <v>1</v>
      </c>
      <c r="F600">
        <v>3</v>
      </c>
      <c r="G600" t="b">
        <v>0</v>
      </c>
      <c r="H600">
        <v>5</v>
      </c>
      <c r="I600">
        <v>2</v>
      </c>
      <c r="J600">
        <v>0.2</v>
      </c>
    </row>
    <row r="601" spans="1:10" x14ac:dyDescent="0.25">
      <c r="A601">
        <v>600</v>
      </c>
      <c r="B601" s="3">
        <v>40571</v>
      </c>
      <c r="C601">
        <v>1</v>
      </c>
      <c r="D601">
        <v>0</v>
      </c>
      <c r="E601">
        <v>1</v>
      </c>
      <c r="F601">
        <v>5</v>
      </c>
      <c r="G601" t="b">
        <v>0</v>
      </c>
      <c r="H601">
        <v>5</v>
      </c>
      <c r="I601">
        <v>2</v>
      </c>
      <c r="J601">
        <v>0.18</v>
      </c>
    </row>
    <row r="602" spans="1:10" x14ac:dyDescent="0.25">
      <c r="A602">
        <v>601</v>
      </c>
      <c r="B602" s="3">
        <v>40571</v>
      </c>
      <c r="C602">
        <v>1</v>
      </c>
      <c r="D602">
        <v>0</v>
      </c>
      <c r="E602">
        <v>1</v>
      </c>
      <c r="F602">
        <v>6</v>
      </c>
      <c r="G602" t="b">
        <v>0</v>
      </c>
      <c r="H602">
        <v>5</v>
      </c>
      <c r="I602">
        <v>2</v>
      </c>
      <c r="J602">
        <v>0.18</v>
      </c>
    </row>
    <row r="603" spans="1:10" x14ac:dyDescent="0.25">
      <c r="A603">
        <v>602</v>
      </c>
      <c r="B603" s="3">
        <v>40571</v>
      </c>
      <c r="C603">
        <v>1</v>
      </c>
      <c r="D603">
        <v>0</v>
      </c>
      <c r="E603">
        <v>1</v>
      </c>
      <c r="F603">
        <v>7</v>
      </c>
      <c r="G603" t="b">
        <v>0</v>
      </c>
      <c r="H603">
        <v>5</v>
      </c>
      <c r="I603">
        <v>2</v>
      </c>
      <c r="J603">
        <v>0.16</v>
      </c>
    </row>
    <row r="604" spans="1:10" x14ac:dyDescent="0.25">
      <c r="A604">
        <v>603</v>
      </c>
      <c r="B604" s="3">
        <v>40571</v>
      </c>
      <c r="C604">
        <v>1</v>
      </c>
      <c r="D604">
        <v>0</v>
      </c>
      <c r="E604">
        <v>1</v>
      </c>
      <c r="F604">
        <v>8</v>
      </c>
      <c r="G604" t="b">
        <v>0</v>
      </c>
      <c r="H604">
        <v>5</v>
      </c>
      <c r="I604">
        <v>2</v>
      </c>
      <c r="J604">
        <v>0.16</v>
      </c>
    </row>
    <row r="605" spans="1:10" x14ac:dyDescent="0.25">
      <c r="A605">
        <v>604</v>
      </c>
      <c r="B605" s="3">
        <v>40571</v>
      </c>
      <c r="C605">
        <v>1</v>
      </c>
      <c r="D605">
        <v>0</v>
      </c>
      <c r="E605">
        <v>1</v>
      </c>
      <c r="F605">
        <v>9</v>
      </c>
      <c r="G605" t="b">
        <v>0</v>
      </c>
      <c r="H605">
        <v>5</v>
      </c>
      <c r="I605">
        <v>3</v>
      </c>
      <c r="J605">
        <v>0.18</v>
      </c>
    </row>
    <row r="606" spans="1:10" x14ac:dyDescent="0.25">
      <c r="A606">
        <v>605</v>
      </c>
      <c r="B606" s="3">
        <v>40571</v>
      </c>
      <c r="C606">
        <v>1</v>
      </c>
      <c r="D606">
        <v>0</v>
      </c>
      <c r="E606">
        <v>1</v>
      </c>
      <c r="F606">
        <v>10</v>
      </c>
      <c r="G606" t="b">
        <v>0</v>
      </c>
      <c r="H606">
        <v>5</v>
      </c>
      <c r="I606">
        <v>3</v>
      </c>
      <c r="J606">
        <v>0.18</v>
      </c>
    </row>
    <row r="607" spans="1:10" x14ac:dyDescent="0.25">
      <c r="A607">
        <v>606</v>
      </c>
      <c r="B607" s="3">
        <v>40571</v>
      </c>
      <c r="C607">
        <v>1</v>
      </c>
      <c r="D607">
        <v>0</v>
      </c>
      <c r="E607">
        <v>1</v>
      </c>
      <c r="F607">
        <v>11</v>
      </c>
      <c r="G607" t="b">
        <v>0</v>
      </c>
      <c r="H607">
        <v>5</v>
      </c>
      <c r="I607">
        <v>3</v>
      </c>
      <c r="J607">
        <v>0.18</v>
      </c>
    </row>
    <row r="608" spans="1:10" x14ac:dyDescent="0.25">
      <c r="A608">
        <v>607</v>
      </c>
      <c r="B608" s="3">
        <v>40571</v>
      </c>
      <c r="C608">
        <v>1</v>
      </c>
      <c r="D608">
        <v>0</v>
      </c>
      <c r="E608">
        <v>1</v>
      </c>
      <c r="F608">
        <v>12</v>
      </c>
      <c r="G608" t="b">
        <v>0</v>
      </c>
      <c r="H608">
        <v>5</v>
      </c>
      <c r="I608">
        <v>3</v>
      </c>
      <c r="J608">
        <v>0.18</v>
      </c>
    </row>
    <row r="609" spans="1:10" x14ac:dyDescent="0.25">
      <c r="A609">
        <v>608</v>
      </c>
      <c r="B609" s="3">
        <v>40571</v>
      </c>
      <c r="C609">
        <v>1</v>
      </c>
      <c r="D609">
        <v>0</v>
      </c>
      <c r="E609">
        <v>1</v>
      </c>
      <c r="F609">
        <v>13</v>
      </c>
      <c r="G609" t="b">
        <v>0</v>
      </c>
      <c r="H609">
        <v>5</v>
      </c>
      <c r="I609">
        <v>3</v>
      </c>
      <c r="J609">
        <v>0.18</v>
      </c>
    </row>
    <row r="610" spans="1:10" x14ac:dyDescent="0.25">
      <c r="A610">
        <v>609</v>
      </c>
      <c r="B610" s="3">
        <v>40571</v>
      </c>
      <c r="C610">
        <v>1</v>
      </c>
      <c r="D610">
        <v>0</v>
      </c>
      <c r="E610">
        <v>1</v>
      </c>
      <c r="F610">
        <v>14</v>
      </c>
      <c r="G610" t="b">
        <v>0</v>
      </c>
      <c r="H610">
        <v>5</v>
      </c>
      <c r="I610">
        <v>3</v>
      </c>
      <c r="J610">
        <v>0.22</v>
      </c>
    </row>
    <row r="611" spans="1:10" x14ac:dyDescent="0.25">
      <c r="A611">
        <v>610</v>
      </c>
      <c r="B611" s="3">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73E9-7190-4AD1-8848-B0C71393A2E5}">
  <sheetPr codeName="Sheet4"/>
  <dimension ref="A1:G611"/>
  <sheetViews>
    <sheetView topLeftCell="A465" workbookViewId="0">
      <selection activeCell="G2" sqref="G2"/>
    </sheetView>
  </sheetViews>
  <sheetFormatPr defaultRowHeight="13.2" x14ac:dyDescent="0.25"/>
  <cols>
    <col min="1" max="1" width="9.33203125" customWidth="1"/>
    <col min="2" max="2" width="8.5546875" customWidth="1"/>
    <col min="3" max="3" width="7" customWidth="1"/>
    <col min="4" max="4" width="12.5546875" customWidth="1"/>
    <col min="5" max="5" width="8.77734375" customWidth="1"/>
    <col min="6" max="6" width="12.109375" customWidth="1"/>
    <col min="7" max="7" width="6" customWidth="1"/>
  </cols>
  <sheetData>
    <row r="1" spans="1:7" x14ac:dyDescent="0.25">
      <c r="A1" t="s">
        <v>0</v>
      </c>
      <c r="B1" t="s">
        <v>10</v>
      </c>
      <c r="C1" t="s">
        <v>11</v>
      </c>
      <c r="D1" t="s">
        <v>12</v>
      </c>
      <c r="E1" t="s">
        <v>13</v>
      </c>
      <c r="F1" t="s">
        <v>14</v>
      </c>
      <c r="G1" t="s">
        <v>15</v>
      </c>
    </row>
    <row r="2" spans="1:7" x14ac:dyDescent="0.25">
      <c r="A2">
        <v>1</v>
      </c>
      <c r="B2">
        <v>0.28789999999999999</v>
      </c>
      <c r="C2">
        <v>0.81</v>
      </c>
      <c r="D2">
        <v>0</v>
      </c>
      <c r="E2">
        <v>3</v>
      </c>
      <c r="F2">
        <v>13</v>
      </c>
      <c r="G2">
        <v>16</v>
      </c>
    </row>
    <row r="3" spans="1:7" x14ac:dyDescent="0.25">
      <c r="A3">
        <v>2</v>
      </c>
      <c r="B3">
        <v>0.2727</v>
      </c>
      <c r="C3">
        <v>0.8</v>
      </c>
      <c r="D3">
        <v>0</v>
      </c>
      <c r="E3">
        <v>8</v>
      </c>
      <c r="F3">
        <v>32</v>
      </c>
      <c r="G3">
        <v>40</v>
      </c>
    </row>
    <row r="4" spans="1:7" x14ac:dyDescent="0.25">
      <c r="A4">
        <v>3</v>
      </c>
      <c r="B4">
        <v>0.2727</v>
      </c>
      <c r="C4">
        <v>0.8</v>
      </c>
      <c r="D4">
        <v>0</v>
      </c>
      <c r="E4">
        <v>5</v>
      </c>
      <c r="F4">
        <v>27</v>
      </c>
      <c r="G4">
        <v>32</v>
      </c>
    </row>
    <row r="5" spans="1:7" x14ac:dyDescent="0.25">
      <c r="A5">
        <v>4</v>
      </c>
      <c r="B5">
        <v>0.28789999999999999</v>
      </c>
      <c r="C5">
        <v>0.75</v>
      </c>
      <c r="D5">
        <v>0</v>
      </c>
      <c r="E5">
        <v>3</v>
      </c>
      <c r="F5">
        <v>10</v>
      </c>
      <c r="G5">
        <v>13</v>
      </c>
    </row>
    <row r="6" spans="1:7" x14ac:dyDescent="0.25">
      <c r="A6">
        <v>5</v>
      </c>
      <c r="B6">
        <v>0.28789999999999999</v>
      </c>
      <c r="C6">
        <v>0.75</v>
      </c>
      <c r="D6">
        <v>0</v>
      </c>
      <c r="E6">
        <v>0</v>
      </c>
      <c r="F6">
        <v>1</v>
      </c>
      <c r="G6">
        <v>1</v>
      </c>
    </row>
    <row r="7" spans="1:7" x14ac:dyDescent="0.25">
      <c r="A7">
        <v>6</v>
      </c>
      <c r="B7">
        <v>0.2576</v>
      </c>
      <c r="C7">
        <v>0.75</v>
      </c>
      <c r="D7">
        <v>8.9599999999999999E-2</v>
      </c>
      <c r="E7">
        <v>0</v>
      </c>
      <c r="F7">
        <v>1</v>
      </c>
      <c r="G7">
        <v>1</v>
      </c>
    </row>
    <row r="8" spans="1:7" x14ac:dyDescent="0.25">
      <c r="A8">
        <v>7</v>
      </c>
      <c r="B8">
        <v>0.2727</v>
      </c>
      <c r="C8">
        <v>0.8</v>
      </c>
      <c r="D8">
        <v>0</v>
      </c>
      <c r="E8">
        <v>2</v>
      </c>
      <c r="F8">
        <v>0</v>
      </c>
      <c r="G8">
        <v>2</v>
      </c>
    </row>
    <row r="9" spans="1:7" x14ac:dyDescent="0.25">
      <c r="A9">
        <v>8</v>
      </c>
      <c r="B9">
        <v>0.2576</v>
      </c>
      <c r="C9">
        <v>0.86</v>
      </c>
      <c r="D9">
        <v>0</v>
      </c>
      <c r="E9">
        <v>1</v>
      </c>
      <c r="F9">
        <v>2</v>
      </c>
      <c r="G9">
        <v>3</v>
      </c>
    </row>
    <row r="10" spans="1:7" x14ac:dyDescent="0.25">
      <c r="A10">
        <v>9</v>
      </c>
      <c r="C10">
        <v>0.75</v>
      </c>
      <c r="D10">
        <v>0</v>
      </c>
      <c r="E10">
        <v>1</v>
      </c>
      <c r="F10">
        <v>7</v>
      </c>
      <c r="G10">
        <v>8</v>
      </c>
    </row>
    <row r="11" spans="1:7" x14ac:dyDescent="0.25">
      <c r="A11">
        <v>10</v>
      </c>
      <c r="B11">
        <v>0.34849999999999998</v>
      </c>
      <c r="C11">
        <v>0.76</v>
      </c>
      <c r="D11">
        <v>0</v>
      </c>
      <c r="E11">
        <v>8</v>
      </c>
      <c r="F11">
        <v>6</v>
      </c>
      <c r="G11">
        <v>14</v>
      </c>
    </row>
    <row r="12" spans="1:7" x14ac:dyDescent="0.25">
      <c r="A12">
        <v>11</v>
      </c>
      <c r="B12">
        <v>0.39389999999999997</v>
      </c>
      <c r="C12">
        <v>0.76</v>
      </c>
      <c r="D12">
        <v>0.25369999999999998</v>
      </c>
      <c r="E12">
        <v>12</v>
      </c>
      <c r="F12">
        <v>24</v>
      </c>
      <c r="G12">
        <v>36</v>
      </c>
    </row>
    <row r="13" spans="1:7" x14ac:dyDescent="0.25">
      <c r="A13">
        <v>12</v>
      </c>
      <c r="B13">
        <v>0.33329999999999999</v>
      </c>
      <c r="C13">
        <v>0.81</v>
      </c>
      <c r="D13">
        <v>0.28360000000000002</v>
      </c>
      <c r="E13">
        <v>26</v>
      </c>
      <c r="F13">
        <v>30</v>
      </c>
      <c r="G13">
        <v>56</v>
      </c>
    </row>
    <row r="14" spans="1:7" x14ac:dyDescent="0.25">
      <c r="A14">
        <v>13</v>
      </c>
      <c r="B14">
        <v>0.42420000000000002</v>
      </c>
      <c r="C14">
        <v>0.77</v>
      </c>
      <c r="D14">
        <v>0.28360000000000002</v>
      </c>
      <c r="E14">
        <v>29</v>
      </c>
      <c r="F14">
        <v>55</v>
      </c>
      <c r="G14">
        <v>84</v>
      </c>
    </row>
    <row r="15" spans="1:7" x14ac:dyDescent="0.25">
      <c r="A15">
        <v>14</v>
      </c>
      <c r="B15">
        <v>0.45450000000000002</v>
      </c>
      <c r="C15">
        <v>0.72</v>
      </c>
      <c r="D15">
        <v>0.29849999999999999</v>
      </c>
      <c r="E15">
        <v>47</v>
      </c>
      <c r="F15">
        <v>47</v>
      </c>
      <c r="G15">
        <v>94</v>
      </c>
    </row>
    <row r="16" spans="1:7" x14ac:dyDescent="0.25">
      <c r="A16">
        <v>15</v>
      </c>
      <c r="B16">
        <v>0.45450000000000002</v>
      </c>
      <c r="C16">
        <v>0.72</v>
      </c>
      <c r="D16">
        <v>0.28360000000000002</v>
      </c>
      <c r="E16">
        <v>35</v>
      </c>
      <c r="F16">
        <v>71</v>
      </c>
      <c r="G16">
        <v>106</v>
      </c>
    </row>
    <row r="17" spans="1:7" x14ac:dyDescent="0.25">
      <c r="A17">
        <v>16</v>
      </c>
      <c r="B17">
        <v>0.43940000000000001</v>
      </c>
      <c r="C17">
        <v>0.77</v>
      </c>
      <c r="D17">
        <v>0.29849999999999999</v>
      </c>
      <c r="E17">
        <v>40</v>
      </c>
      <c r="F17">
        <v>70</v>
      </c>
      <c r="G17">
        <v>110</v>
      </c>
    </row>
    <row r="18" spans="1:7" x14ac:dyDescent="0.25">
      <c r="A18">
        <v>17</v>
      </c>
      <c r="B18">
        <v>0.42420000000000002</v>
      </c>
      <c r="C18">
        <v>0.82</v>
      </c>
      <c r="D18">
        <v>0.29849999999999999</v>
      </c>
      <c r="E18">
        <v>41</v>
      </c>
      <c r="F18">
        <v>52</v>
      </c>
      <c r="G18">
        <v>93</v>
      </c>
    </row>
    <row r="19" spans="1:7" x14ac:dyDescent="0.25">
      <c r="A19">
        <v>18</v>
      </c>
      <c r="C19">
        <v>0.82</v>
      </c>
      <c r="D19">
        <v>0.28360000000000002</v>
      </c>
      <c r="E19">
        <v>15</v>
      </c>
      <c r="F19">
        <v>52</v>
      </c>
      <c r="G19">
        <v>67</v>
      </c>
    </row>
    <row r="20" spans="1:7" x14ac:dyDescent="0.25">
      <c r="A20">
        <v>19</v>
      </c>
      <c r="B20">
        <v>0.42420000000000002</v>
      </c>
      <c r="C20">
        <v>0.88</v>
      </c>
      <c r="D20">
        <v>0.25369999999999998</v>
      </c>
      <c r="E20">
        <v>9</v>
      </c>
      <c r="F20">
        <v>26</v>
      </c>
      <c r="G20">
        <v>35</v>
      </c>
    </row>
    <row r="21" spans="1:7" x14ac:dyDescent="0.25">
      <c r="A21">
        <v>20</v>
      </c>
      <c r="B21">
        <v>0.42420000000000002</v>
      </c>
      <c r="C21">
        <v>0.88</v>
      </c>
      <c r="D21">
        <v>0.25369999999999998</v>
      </c>
      <c r="E21">
        <v>6</v>
      </c>
      <c r="F21">
        <v>31</v>
      </c>
      <c r="G21">
        <v>37</v>
      </c>
    </row>
    <row r="22" spans="1:7" x14ac:dyDescent="0.25">
      <c r="A22">
        <v>21</v>
      </c>
      <c r="B22">
        <v>0.40910000000000002</v>
      </c>
      <c r="C22">
        <v>0.87</v>
      </c>
      <c r="D22">
        <v>0.25369999999999998</v>
      </c>
      <c r="E22">
        <v>11</v>
      </c>
      <c r="F22">
        <v>25</v>
      </c>
      <c r="G22">
        <v>36</v>
      </c>
    </row>
    <row r="23" spans="1:7" x14ac:dyDescent="0.25">
      <c r="A23">
        <v>22</v>
      </c>
      <c r="B23">
        <v>0.40910000000000002</v>
      </c>
      <c r="C23">
        <v>0.87</v>
      </c>
      <c r="D23">
        <v>0.19400000000000001</v>
      </c>
      <c r="E23">
        <v>3</v>
      </c>
      <c r="F23">
        <v>31</v>
      </c>
      <c r="G23">
        <v>34</v>
      </c>
    </row>
    <row r="24" spans="1:7" x14ac:dyDescent="0.25">
      <c r="A24">
        <v>23</v>
      </c>
      <c r="B24">
        <v>0.40910000000000002</v>
      </c>
      <c r="C24">
        <v>0.94</v>
      </c>
      <c r="D24">
        <v>0.22389999999999999</v>
      </c>
      <c r="E24">
        <v>11</v>
      </c>
      <c r="F24">
        <v>17</v>
      </c>
      <c r="G24">
        <v>28</v>
      </c>
    </row>
    <row r="25" spans="1:7" x14ac:dyDescent="0.25">
      <c r="A25">
        <v>24</v>
      </c>
      <c r="C25">
        <v>0.88</v>
      </c>
      <c r="D25">
        <v>0.29849999999999999</v>
      </c>
      <c r="E25">
        <v>15</v>
      </c>
      <c r="F25">
        <v>24</v>
      </c>
      <c r="G25">
        <v>39</v>
      </c>
    </row>
    <row r="26" spans="1:7" x14ac:dyDescent="0.25">
      <c r="A26">
        <v>25</v>
      </c>
      <c r="B26">
        <v>0.45450000000000002</v>
      </c>
      <c r="C26">
        <v>0.88</v>
      </c>
      <c r="D26">
        <v>0.29849999999999999</v>
      </c>
      <c r="E26">
        <v>4</v>
      </c>
      <c r="F26">
        <v>13</v>
      </c>
      <c r="G26">
        <v>17</v>
      </c>
    </row>
    <row r="27" spans="1:7" x14ac:dyDescent="0.25">
      <c r="A27">
        <v>26</v>
      </c>
      <c r="B27">
        <v>0.43940000000000001</v>
      </c>
      <c r="C27">
        <v>0.94</v>
      </c>
      <c r="D27">
        <v>0.25369999999999998</v>
      </c>
      <c r="E27">
        <v>1</v>
      </c>
      <c r="F27">
        <v>16</v>
      </c>
      <c r="G27">
        <v>17</v>
      </c>
    </row>
    <row r="28" spans="1:7" x14ac:dyDescent="0.25">
      <c r="A28">
        <v>27</v>
      </c>
      <c r="B28">
        <v>0.42420000000000002</v>
      </c>
      <c r="C28">
        <v>1</v>
      </c>
      <c r="D28">
        <v>0.28360000000000002</v>
      </c>
      <c r="E28">
        <v>1</v>
      </c>
      <c r="F28">
        <v>8</v>
      </c>
      <c r="G28">
        <v>9</v>
      </c>
    </row>
    <row r="29" spans="1:7" x14ac:dyDescent="0.25">
      <c r="A29">
        <v>28</v>
      </c>
      <c r="B29">
        <v>0.45450000000000002</v>
      </c>
      <c r="C29">
        <v>0.94</v>
      </c>
      <c r="D29">
        <v>0.19400000000000001</v>
      </c>
      <c r="E29">
        <v>2</v>
      </c>
      <c r="F29">
        <v>4</v>
      </c>
      <c r="G29">
        <v>6</v>
      </c>
    </row>
    <row r="30" spans="1:7" x14ac:dyDescent="0.25">
      <c r="A30">
        <v>29</v>
      </c>
      <c r="C30">
        <v>0.94</v>
      </c>
      <c r="D30">
        <v>0.19400000000000001</v>
      </c>
      <c r="E30">
        <v>2</v>
      </c>
      <c r="F30">
        <v>1</v>
      </c>
      <c r="G30">
        <v>3</v>
      </c>
    </row>
    <row r="31" spans="1:7" x14ac:dyDescent="0.25">
      <c r="A31">
        <v>30</v>
      </c>
      <c r="B31">
        <v>0.42420000000000002</v>
      </c>
      <c r="C31">
        <v>0.77</v>
      </c>
      <c r="D31">
        <v>0.29849999999999999</v>
      </c>
      <c r="E31">
        <v>0</v>
      </c>
      <c r="F31">
        <v>2</v>
      </c>
      <c r="G31">
        <v>2</v>
      </c>
    </row>
    <row r="32" spans="1:7" x14ac:dyDescent="0.25">
      <c r="A32">
        <v>31</v>
      </c>
      <c r="B32">
        <v>0.40910000000000002</v>
      </c>
      <c r="C32">
        <v>0.76</v>
      </c>
      <c r="D32">
        <v>0.19400000000000001</v>
      </c>
      <c r="E32">
        <v>0</v>
      </c>
      <c r="F32">
        <v>1</v>
      </c>
      <c r="G32">
        <v>1</v>
      </c>
    </row>
    <row r="33" spans="1:7" x14ac:dyDescent="0.25">
      <c r="A33">
        <v>32</v>
      </c>
      <c r="B33">
        <v>0.40910000000000002</v>
      </c>
      <c r="C33">
        <v>0.71</v>
      </c>
      <c r="D33">
        <v>0.22389999999999999</v>
      </c>
      <c r="E33">
        <v>0</v>
      </c>
      <c r="F33">
        <v>8</v>
      </c>
      <c r="G33">
        <v>8</v>
      </c>
    </row>
    <row r="34" spans="1:7" x14ac:dyDescent="0.25">
      <c r="A34">
        <v>33</v>
      </c>
      <c r="C34">
        <v>0.76</v>
      </c>
      <c r="D34">
        <v>0.22389999999999999</v>
      </c>
      <c r="E34">
        <v>1</v>
      </c>
      <c r="F34">
        <v>19</v>
      </c>
      <c r="G34">
        <v>20</v>
      </c>
    </row>
    <row r="35" spans="1:7" x14ac:dyDescent="0.25">
      <c r="A35">
        <v>34</v>
      </c>
      <c r="B35">
        <v>0.34849999999999998</v>
      </c>
      <c r="C35">
        <v>0.81</v>
      </c>
      <c r="D35">
        <v>0.22389999999999999</v>
      </c>
      <c r="E35">
        <v>7</v>
      </c>
      <c r="F35">
        <v>46</v>
      </c>
      <c r="G35">
        <v>53</v>
      </c>
    </row>
    <row r="36" spans="1:7" x14ac:dyDescent="0.25">
      <c r="A36">
        <v>35</v>
      </c>
      <c r="B36">
        <v>0.33329999999999999</v>
      </c>
      <c r="C36">
        <v>0.71</v>
      </c>
      <c r="D36">
        <v>0.25369999999999998</v>
      </c>
      <c r="E36">
        <v>16</v>
      </c>
      <c r="F36">
        <v>54</v>
      </c>
      <c r="G36">
        <v>70</v>
      </c>
    </row>
    <row r="37" spans="1:7" x14ac:dyDescent="0.25">
      <c r="A37">
        <v>36</v>
      </c>
      <c r="B37">
        <v>0.33329999999999999</v>
      </c>
      <c r="C37">
        <v>0.66</v>
      </c>
      <c r="D37">
        <v>0.29849999999999999</v>
      </c>
      <c r="E37">
        <v>20</v>
      </c>
      <c r="F37">
        <v>73</v>
      </c>
      <c r="G37">
        <v>93</v>
      </c>
    </row>
    <row r="38" spans="1:7" x14ac:dyDescent="0.25">
      <c r="A38">
        <v>37</v>
      </c>
      <c r="B38">
        <v>0.34849999999999998</v>
      </c>
      <c r="C38">
        <v>0.66</v>
      </c>
      <c r="D38">
        <v>0.1343</v>
      </c>
      <c r="E38">
        <v>11</v>
      </c>
      <c r="F38">
        <v>64</v>
      </c>
      <c r="G38">
        <v>75</v>
      </c>
    </row>
    <row r="39" spans="1:7" x14ac:dyDescent="0.25">
      <c r="A39">
        <v>38</v>
      </c>
      <c r="C39">
        <v>0.76</v>
      </c>
      <c r="D39">
        <v>0.19400000000000001</v>
      </c>
      <c r="E39">
        <v>4</v>
      </c>
      <c r="F39">
        <v>55</v>
      </c>
      <c r="G39">
        <v>59</v>
      </c>
    </row>
    <row r="40" spans="1:7" x14ac:dyDescent="0.25">
      <c r="A40">
        <v>39</v>
      </c>
      <c r="B40">
        <v>0.33329999999999999</v>
      </c>
      <c r="C40">
        <v>0.81</v>
      </c>
      <c r="D40">
        <v>0.16420000000000001</v>
      </c>
      <c r="E40">
        <v>19</v>
      </c>
      <c r="F40">
        <v>55</v>
      </c>
      <c r="G40">
        <v>74</v>
      </c>
    </row>
    <row r="41" spans="1:7" x14ac:dyDescent="0.25">
      <c r="A41">
        <v>40</v>
      </c>
      <c r="B41">
        <v>0.33329999999999999</v>
      </c>
      <c r="C41">
        <v>0.71</v>
      </c>
      <c r="D41">
        <v>0.16420000000000001</v>
      </c>
      <c r="E41">
        <v>9</v>
      </c>
      <c r="F41">
        <v>67</v>
      </c>
      <c r="G41">
        <v>76</v>
      </c>
    </row>
    <row r="42" spans="1:7" x14ac:dyDescent="0.25">
      <c r="A42">
        <v>41</v>
      </c>
      <c r="B42">
        <v>0.33329999999999999</v>
      </c>
      <c r="C42">
        <v>0.56999999999999995</v>
      </c>
      <c r="D42">
        <v>0.19400000000000001</v>
      </c>
      <c r="E42">
        <v>7</v>
      </c>
      <c r="F42">
        <v>58</v>
      </c>
      <c r="G42">
        <v>65</v>
      </c>
    </row>
    <row r="43" spans="1:7" x14ac:dyDescent="0.25">
      <c r="A43">
        <v>42</v>
      </c>
      <c r="B43">
        <v>0.33329999999999999</v>
      </c>
      <c r="C43">
        <v>0.46</v>
      </c>
      <c r="D43">
        <v>0.32840000000000003</v>
      </c>
      <c r="E43">
        <v>10</v>
      </c>
      <c r="F43">
        <v>43</v>
      </c>
      <c r="G43">
        <v>53</v>
      </c>
    </row>
    <row r="44" spans="1:7" x14ac:dyDescent="0.25">
      <c r="A44">
        <v>43</v>
      </c>
      <c r="B44">
        <v>0.28789999999999999</v>
      </c>
      <c r="C44">
        <v>0.42</v>
      </c>
      <c r="D44">
        <v>0.44779999999999998</v>
      </c>
      <c r="E44">
        <v>1</v>
      </c>
      <c r="F44">
        <v>29</v>
      </c>
      <c r="G44">
        <v>30</v>
      </c>
    </row>
    <row r="45" spans="1:7" x14ac:dyDescent="0.25">
      <c r="A45">
        <v>44</v>
      </c>
      <c r="C45">
        <v>0.39</v>
      </c>
      <c r="D45">
        <v>0.35820000000000002</v>
      </c>
      <c r="E45">
        <v>5</v>
      </c>
      <c r="F45">
        <v>17</v>
      </c>
      <c r="G45">
        <v>22</v>
      </c>
    </row>
    <row r="46" spans="1:7" x14ac:dyDescent="0.25">
      <c r="A46">
        <v>45</v>
      </c>
      <c r="B46">
        <v>0.2273</v>
      </c>
      <c r="C46">
        <v>0.44</v>
      </c>
      <c r="D46">
        <v>0.32840000000000003</v>
      </c>
      <c r="E46">
        <v>11</v>
      </c>
      <c r="F46">
        <v>20</v>
      </c>
      <c r="G46">
        <v>31</v>
      </c>
    </row>
    <row r="47" spans="1:7" x14ac:dyDescent="0.25">
      <c r="A47">
        <v>46</v>
      </c>
      <c r="B47">
        <v>0.21210000000000001</v>
      </c>
      <c r="C47">
        <v>0.44</v>
      </c>
      <c r="D47">
        <v>0.29849999999999999</v>
      </c>
      <c r="E47">
        <v>0</v>
      </c>
      <c r="F47">
        <v>9</v>
      </c>
      <c r="G47">
        <v>9</v>
      </c>
    </row>
    <row r="48" spans="1:7" x14ac:dyDescent="0.25">
      <c r="A48">
        <v>47</v>
      </c>
      <c r="B48">
        <v>0.2273</v>
      </c>
      <c r="C48">
        <v>0.47</v>
      </c>
      <c r="D48">
        <v>0.16420000000000001</v>
      </c>
      <c r="E48">
        <v>0</v>
      </c>
      <c r="F48">
        <v>8</v>
      </c>
      <c r="G48">
        <v>8</v>
      </c>
    </row>
    <row r="49" spans="1:7" x14ac:dyDescent="0.25">
      <c r="A49">
        <v>48</v>
      </c>
      <c r="B49">
        <v>0.19700000000000001</v>
      </c>
      <c r="C49">
        <v>0.44</v>
      </c>
      <c r="D49">
        <v>0.35820000000000002</v>
      </c>
      <c r="E49">
        <v>0</v>
      </c>
      <c r="F49">
        <v>5</v>
      </c>
      <c r="G49">
        <v>5</v>
      </c>
    </row>
    <row r="50" spans="1:7" x14ac:dyDescent="0.25">
      <c r="A50">
        <v>49</v>
      </c>
      <c r="C50">
        <v>0.44</v>
      </c>
      <c r="D50">
        <v>0.41789999999999999</v>
      </c>
      <c r="E50">
        <v>0</v>
      </c>
      <c r="F50">
        <v>2</v>
      </c>
      <c r="G50">
        <v>2</v>
      </c>
    </row>
    <row r="51" spans="1:7" x14ac:dyDescent="0.25">
      <c r="A51">
        <v>50</v>
      </c>
      <c r="B51">
        <v>0.13639999999999999</v>
      </c>
      <c r="C51">
        <v>0.47</v>
      </c>
      <c r="D51">
        <v>0.3881</v>
      </c>
      <c r="E51">
        <v>0</v>
      </c>
      <c r="F51">
        <v>1</v>
      </c>
      <c r="G51">
        <v>1</v>
      </c>
    </row>
    <row r="52" spans="1:7" x14ac:dyDescent="0.25">
      <c r="A52">
        <v>51</v>
      </c>
      <c r="B52">
        <v>0.13639999999999999</v>
      </c>
      <c r="C52">
        <v>0.47</v>
      </c>
      <c r="D52">
        <v>0.28360000000000002</v>
      </c>
      <c r="E52">
        <v>0</v>
      </c>
      <c r="F52">
        <v>3</v>
      </c>
      <c r="G52">
        <v>3</v>
      </c>
    </row>
    <row r="53" spans="1:7" x14ac:dyDescent="0.25">
      <c r="A53">
        <v>52</v>
      </c>
      <c r="B53">
        <v>0.1061</v>
      </c>
      <c r="C53">
        <v>0.5</v>
      </c>
      <c r="D53">
        <v>0.3881</v>
      </c>
      <c r="E53">
        <v>0</v>
      </c>
      <c r="F53">
        <v>30</v>
      </c>
      <c r="G53">
        <v>30</v>
      </c>
    </row>
    <row r="54" spans="1:7" x14ac:dyDescent="0.25">
      <c r="A54">
        <v>53</v>
      </c>
      <c r="B54">
        <v>0.13639999999999999</v>
      </c>
      <c r="C54">
        <v>0.5</v>
      </c>
      <c r="D54">
        <v>0.19400000000000001</v>
      </c>
      <c r="E54">
        <v>1</v>
      </c>
      <c r="F54">
        <v>63</v>
      </c>
      <c r="G54">
        <v>64</v>
      </c>
    </row>
    <row r="55" spans="1:7" x14ac:dyDescent="0.25">
      <c r="A55">
        <v>54</v>
      </c>
      <c r="B55">
        <v>0.1212</v>
      </c>
      <c r="C55">
        <v>0.5</v>
      </c>
      <c r="D55">
        <v>0.28360000000000002</v>
      </c>
      <c r="E55">
        <v>1</v>
      </c>
      <c r="F55">
        <v>153</v>
      </c>
      <c r="G55">
        <v>154</v>
      </c>
    </row>
    <row r="56" spans="1:7" x14ac:dyDescent="0.25">
      <c r="A56">
        <v>55</v>
      </c>
      <c r="B56">
        <v>0.13639999999999999</v>
      </c>
      <c r="C56">
        <v>0.43</v>
      </c>
      <c r="D56">
        <v>0.3881</v>
      </c>
      <c r="E56">
        <v>7</v>
      </c>
      <c r="F56">
        <v>81</v>
      </c>
      <c r="G56">
        <v>88</v>
      </c>
    </row>
    <row r="57" spans="1:7" x14ac:dyDescent="0.25">
      <c r="A57">
        <v>56</v>
      </c>
      <c r="B57">
        <v>0.16669999999999999</v>
      </c>
      <c r="C57">
        <v>0.43</v>
      </c>
      <c r="D57">
        <v>0.25369999999999998</v>
      </c>
      <c r="E57">
        <v>11</v>
      </c>
      <c r="F57">
        <v>33</v>
      </c>
      <c r="G57">
        <v>44</v>
      </c>
    </row>
    <row r="58" spans="1:7" x14ac:dyDescent="0.25">
      <c r="A58">
        <v>57</v>
      </c>
      <c r="B58">
        <v>0.18179999999999999</v>
      </c>
      <c r="C58">
        <v>0.4</v>
      </c>
      <c r="D58">
        <v>0.32840000000000003</v>
      </c>
      <c r="E58">
        <v>10</v>
      </c>
      <c r="F58">
        <v>41</v>
      </c>
      <c r="G58">
        <v>51</v>
      </c>
    </row>
    <row r="59" spans="1:7" x14ac:dyDescent="0.25">
      <c r="A59">
        <v>58</v>
      </c>
      <c r="B59">
        <v>0.21210000000000001</v>
      </c>
      <c r="C59">
        <v>0.35</v>
      </c>
      <c r="D59">
        <v>0.29849999999999999</v>
      </c>
      <c r="E59">
        <v>13</v>
      </c>
      <c r="F59">
        <v>48</v>
      </c>
      <c r="G59">
        <v>61</v>
      </c>
    </row>
    <row r="60" spans="1:7" x14ac:dyDescent="0.25">
      <c r="A60">
        <v>59</v>
      </c>
      <c r="C60">
        <v>0.35</v>
      </c>
      <c r="D60">
        <v>0.28360000000000002</v>
      </c>
      <c r="E60">
        <v>8</v>
      </c>
      <c r="F60">
        <v>53</v>
      </c>
      <c r="G60">
        <v>61</v>
      </c>
    </row>
    <row r="61" spans="1:7" x14ac:dyDescent="0.25">
      <c r="A61">
        <v>60</v>
      </c>
      <c r="B61">
        <v>0.2424</v>
      </c>
      <c r="C61">
        <v>0.3</v>
      </c>
      <c r="D61">
        <v>0.28360000000000002</v>
      </c>
      <c r="E61">
        <v>11</v>
      </c>
      <c r="F61">
        <v>66</v>
      </c>
      <c r="G61">
        <v>77</v>
      </c>
    </row>
    <row r="62" spans="1:7" x14ac:dyDescent="0.25">
      <c r="A62">
        <v>61</v>
      </c>
      <c r="B62">
        <v>0.2424</v>
      </c>
      <c r="C62">
        <v>0.3</v>
      </c>
      <c r="D62">
        <v>0.25369999999999998</v>
      </c>
      <c r="E62">
        <v>14</v>
      </c>
      <c r="F62">
        <v>58</v>
      </c>
      <c r="G62">
        <v>72</v>
      </c>
    </row>
    <row r="63" spans="1:7" x14ac:dyDescent="0.25">
      <c r="A63">
        <v>62</v>
      </c>
      <c r="B63">
        <v>0.2424</v>
      </c>
      <c r="C63">
        <v>0.3</v>
      </c>
      <c r="D63">
        <v>0.25369999999999998</v>
      </c>
      <c r="E63">
        <v>9</v>
      </c>
      <c r="F63">
        <v>67</v>
      </c>
      <c r="G63">
        <v>76</v>
      </c>
    </row>
    <row r="64" spans="1:7" x14ac:dyDescent="0.25">
      <c r="A64">
        <v>63</v>
      </c>
      <c r="B64">
        <v>0.2273</v>
      </c>
      <c r="C64">
        <v>0.3</v>
      </c>
      <c r="D64">
        <v>0.22389999999999999</v>
      </c>
      <c r="E64">
        <v>11</v>
      </c>
      <c r="F64">
        <v>146</v>
      </c>
      <c r="G64">
        <v>157</v>
      </c>
    </row>
    <row r="65" spans="1:7" x14ac:dyDescent="0.25">
      <c r="A65">
        <v>64</v>
      </c>
      <c r="B65">
        <v>0.2576</v>
      </c>
      <c r="C65">
        <v>0.32</v>
      </c>
      <c r="D65">
        <v>0.1045</v>
      </c>
      <c r="E65">
        <v>9</v>
      </c>
      <c r="F65">
        <v>148</v>
      </c>
      <c r="G65">
        <v>157</v>
      </c>
    </row>
    <row r="66" spans="1:7" x14ac:dyDescent="0.25">
      <c r="A66">
        <v>65</v>
      </c>
      <c r="B66">
        <v>0.2576</v>
      </c>
      <c r="C66">
        <v>0.47</v>
      </c>
      <c r="D66">
        <v>0</v>
      </c>
      <c r="E66">
        <v>8</v>
      </c>
      <c r="F66">
        <v>102</v>
      </c>
      <c r="G66">
        <v>110</v>
      </c>
    </row>
    <row r="67" spans="1:7" x14ac:dyDescent="0.25">
      <c r="A67">
        <v>66</v>
      </c>
      <c r="C67">
        <v>0.47</v>
      </c>
      <c r="D67">
        <v>0.1045</v>
      </c>
      <c r="E67">
        <v>3</v>
      </c>
      <c r="F67">
        <v>49</v>
      </c>
      <c r="G67">
        <v>52</v>
      </c>
    </row>
    <row r="68" spans="1:7" x14ac:dyDescent="0.25">
      <c r="A68">
        <v>67</v>
      </c>
      <c r="B68">
        <v>0.19700000000000001</v>
      </c>
      <c r="C68">
        <v>0.64</v>
      </c>
      <c r="D68">
        <v>0.1343</v>
      </c>
      <c r="E68">
        <v>3</v>
      </c>
      <c r="F68">
        <v>49</v>
      </c>
      <c r="G68">
        <v>52</v>
      </c>
    </row>
    <row r="69" spans="1:7" x14ac:dyDescent="0.25">
      <c r="A69">
        <v>68</v>
      </c>
      <c r="B69">
        <v>0.1515</v>
      </c>
      <c r="C69">
        <v>0.69</v>
      </c>
      <c r="D69">
        <v>0.1343</v>
      </c>
      <c r="E69">
        <v>0</v>
      </c>
      <c r="F69">
        <v>20</v>
      </c>
      <c r="G69">
        <v>20</v>
      </c>
    </row>
    <row r="70" spans="1:7" x14ac:dyDescent="0.25">
      <c r="A70">
        <v>69</v>
      </c>
      <c r="B70">
        <v>0.21210000000000001</v>
      </c>
      <c r="C70">
        <v>0.55000000000000004</v>
      </c>
      <c r="D70">
        <v>0.1045</v>
      </c>
      <c r="E70">
        <v>1</v>
      </c>
      <c r="F70">
        <v>11</v>
      </c>
      <c r="G70">
        <v>12</v>
      </c>
    </row>
    <row r="71" spans="1:7" x14ac:dyDescent="0.25">
      <c r="A71">
        <v>70</v>
      </c>
      <c r="C71">
        <v>0.55000000000000004</v>
      </c>
      <c r="D71">
        <v>0.1045</v>
      </c>
      <c r="E71">
        <v>0</v>
      </c>
      <c r="F71">
        <v>5</v>
      </c>
      <c r="G71">
        <v>5</v>
      </c>
    </row>
    <row r="72" spans="1:7" x14ac:dyDescent="0.25">
      <c r="A72">
        <v>71</v>
      </c>
      <c r="B72">
        <v>0.18179999999999999</v>
      </c>
      <c r="C72">
        <v>0.59</v>
      </c>
      <c r="D72">
        <v>0.1045</v>
      </c>
      <c r="E72">
        <v>0</v>
      </c>
      <c r="F72">
        <v>2</v>
      </c>
      <c r="G72">
        <v>2</v>
      </c>
    </row>
    <row r="73" spans="1:7" x14ac:dyDescent="0.25">
      <c r="A73">
        <v>72</v>
      </c>
      <c r="B73">
        <v>0.1515</v>
      </c>
      <c r="C73">
        <v>0.63</v>
      </c>
      <c r="D73">
        <v>0.1343</v>
      </c>
      <c r="E73">
        <v>0</v>
      </c>
      <c r="F73">
        <v>1</v>
      </c>
      <c r="G73">
        <v>1</v>
      </c>
    </row>
    <row r="74" spans="1:7" x14ac:dyDescent="0.25">
      <c r="A74">
        <v>73</v>
      </c>
      <c r="B74">
        <v>0.18179999999999999</v>
      </c>
      <c r="C74">
        <v>0.63</v>
      </c>
      <c r="D74">
        <v>8.9599999999999999E-2</v>
      </c>
      <c r="E74">
        <v>0</v>
      </c>
      <c r="F74">
        <v>2</v>
      </c>
      <c r="G74">
        <v>2</v>
      </c>
    </row>
    <row r="75" spans="1:7" x14ac:dyDescent="0.25">
      <c r="A75">
        <v>74</v>
      </c>
      <c r="B75">
        <v>0.1515</v>
      </c>
      <c r="C75">
        <v>0.68</v>
      </c>
      <c r="D75">
        <v>0.1045</v>
      </c>
      <c r="E75">
        <v>0</v>
      </c>
      <c r="F75">
        <v>4</v>
      </c>
      <c r="G75">
        <v>4</v>
      </c>
    </row>
    <row r="76" spans="1:7" x14ac:dyDescent="0.25">
      <c r="A76">
        <v>75</v>
      </c>
      <c r="B76">
        <v>0.1515</v>
      </c>
      <c r="C76">
        <v>0.74</v>
      </c>
      <c r="D76">
        <v>0.1045</v>
      </c>
      <c r="E76">
        <v>0</v>
      </c>
      <c r="F76">
        <v>36</v>
      </c>
      <c r="G76">
        <v>36</v>
      </c>
    </row>
    <row r="77" spans="1:7" x14ac:dyDescent="0.25">
      <c r="A77">
        <v>76</v>
      </c>
      <c r="B77">
        <v>0.1515</v>
      </c>
      <c r="C77">
        <v>0.74</v>
      </c>
      <c r="D77">
        <v>0.1343</v>
      </c>
      <c r="E77">
        <v>2</v>
      </c>
      <c r="F77">
        <v>92</v>
      </c>
      <c r="G77">
        <v>94</v>
      </c>
    </row>
    <row r="78" spans="1:7" x14ac:dyDescent="0.25">
      <c r="A78">
        <v>77</v>
      </c>
      <c r="B78">
        <v>0.1515</v>
      </c>
      <c r="C78">
        <v>0.69</v>
      </c>
      <c r="D78">
        <v>0.16420000000000001</v>
      </c>
      <c r="E78">
        <v>2</v>
      </c>
      <c r="F78">
        <v>177</v>
      </c>
      <c r="G78">
        <v>179</v>
      </c>
    </row>
    <row r="79" spans="1:7" x14ac:dyDescent="0.25">
      <c r="A79">
        <v>78</v>
      </c>
      <c r="B79">
        <v>0.1515</v>
      </c>
      <c r="C79">
        <v>0.64</v>
      </c>
      <c r="D79">
        <v>0.22389999999999999</v>
      </c>
      <c r="E79">
        <v>2</v>
      </c>
      <c r="F79">
        <v>98</v>
      </c>
      <c r="G79">
        <v>100</v>
      </c>
    </row>
    <row r="80" spans="1:7" x14ac:dyDescent="0.25">
      <c r="A80">
        <v>79</v>
      </c>
      <c r="B80">
        <v>0.13639999999999999</v>
      </c>
      <c r="C80">
        <v>0.69</v>
      </c>
      <c r="D80">
        <v>0.32840000000000003</v>
      </c>
      <c r="E80">
        <v>5</v>
      </c>
      <c r="F80">
        <v>37</v>
      </c>
      <c r="G80">
        <v>42</v>
      </c>
    </row>
    <row r="81" spans="1:7" x14ac:dyDescent="0.25">
      <c r="A81">
        <v>80</v>
      </c>
      <c r="B81">
        <v>0.21210000000000001</v>
      </c>
      <c r="C81">
        <v>0.51</v>
      </c>
      <c r="D81">
        <v>0.29849999999999999</v>
      </c>
      <c r="E81">
        <v>7</v>
      </c>
      <c r="F81">
        <v>50</v>
      </c>
      <c r="G81">
        <v>57</v>
      </c>
    </row>
    <row r="82" spans="1:7" x14ac:dyDescent="0.25">
      <c r="A82">
        <v>81</v>
      </c>
      <c r="B82">
        <v>0.2273</v>
      </c>
      <c r="C82">
        <v>0.51</v>
      </c>
      <c r="D82">
        <v>0.16420000000000001</v>
      </c>
      <c r="E82">
        <v>12</v>
      </c>
      <c r="F82">
        <v>66</v>
      </c>
      <c r="G82">
        <v>78</v>
      </c>
    </row>
    <row r="83" spans="1:7" x14ac:dyDescent="0.25">
      <c r="A83">
        <v>82</v>
      </c>
      <c r="B83">
        <v>0.2273</v>
      </c>
      <c r="C83">
        <v>0.56000000000000005</v>
      </c>
      <c r="D83">
        <v>0.19400000000000001</v>
      </c>
      <c r="E83">
        <v>18</v>
      </c>
      <c r="F83">
        <v>79</v>
      </c>
      <c r="G83">
        <v>97</v>
      </c>
    </row>
    <row r="84" spans="1:7" x14ac:dyDescent="0.25">
      <c r="A84">
        <v>83</v>
      </c>
      <c r="B84">
        <v>0.2576</v>
      </c>
      <c r="C84">
        <v>0.52</v>
      </c>
      <c r="D84">
        <v>0.22389999999999999</v>
      </c>
      <c r="E84">
        <v>9</v>
      </c>
      <c r="F84">
        <v>54</v>
      </c>
      <c r="G84">
        <v>63</v>
      </c>
    </row>
    <row r="85" spans="1:7" x14ac:dyDescent="0.25">
      <c r="A85">
        <v>84</v>
      </c>
      <c r="B85">
        <v>0.2727</v>
      </c>
      <c r="C85">
        <v>0.52</v>
      </c>
      <c r="D85">
        <v>0.25369999999999998</v>
      </c>
      <c r="E85">
        <v>17</v>
      </c>
      <c r="F85">
        <v>48</v>
      </c>
      <c r="G85">
        <v>65</v>
      </c>
    </row>
    <row r="86" spans="1:7" x14ac:dyDescent="0.25">
      <c r="A86">
        <v>85</v>
      </c>
      <c r="B86">
        <v>0.28789999999999999</v>
      </c>
      <c r="C86">
        <v>0.49</v>
      </c>
      <c r="D86">
        <v>0.25369999999999998</v>
      </c>
      <c r="E86">
        <v>15</v>
      </c>
      <c r="F86">
        <v>68</v>
      </c>
      <c r="G86">
        <v>83</v>
      </c>
    </row>
    <row r="87" spans="1:7" x14ac:dyDescent="0.25">
      <c r="A87">
        <v>86</v>
      </c>
      <c r="B87">
        <v>0.2727</v>
      </c>
      <c r="C87">
        <v>0.48</v>
      </c>
      <c r="D87">
        <v>0.22389999999999999</v>
      </c>
      <c r="E87">
        <v>10</v>
      </c>
      <c r="F87">
        <v>202</v>
      </c>
      <c r="G87">
        <v>212</v>
      </c>
    </row>
    <row r="88" spans="1:7" x14ac:dyDescent="0.25">
      <c r="A88">
        <v>87</v>
      </c>
      <c r="B88">
        <v>0.2576</v>
      </c>
      <c r="C88">
        <v>0.48</v>
      </c>
      <c r="D88">
        <v>0.19400000000000001</v>
      </c>
      <c r="E88">
        <v>3</v>
      </c>
      <c r="F88">
        <v>179</v>
      </c>
      <c r="G88">
        <v>182</v>
      </c>
    </row>
    <row r="89" spans="1:7" x14ac:dyDescent="0.25">
      <c r="A89">
        <v>88</v>
      </c>
      <c r="B89">
        <v>0.2576</v>
      </c>
      <c r="C89">
        <v>0.48</v>
      </c>
      <c r="D89">
        <v>0.1045</v>
      </c>
      <c r="E89">
        <v>2</v>
      </c>
      <c r="F89">
        <v>110</v>
      </c>
      <c r="G89">
        <v>112</v>
      </c>
    </row>
    <row r="90" spans="1:7" x14ac:dyDescent="0.25">
      <c r="A90">
        <v>89</v>
      </c>
      <c r="B90">
        <v>0.2576</v>
      </c>
      <c r="C90">
        <v>0.48</v>
      </c>
      <c r="D90">
        <v>0.1045</v>
      </c>
      <c r="E90">
        <v>1</v>
      </c>
      <c r="F90">
        <v>53</v>
      </c>
      <c r="G90">
        <v>54</v>
      </c>
    </row>
    <row r="91" spans="1:7" x14ac:dyDescent="0.25">
      <c r="A91">
        <v>90</v>
      </c>
      <c r="B91">
        <v>0.2727</v>
      </c>
      <c r="C91">
        <v>0.64</v>
      </c>
      <c r="D91">
        <v>0</v>
      </c>
      <c r="E91">
        <v>0</v>
      </c>
      <c r="F91">
        <v>48</v>
      </c>
      <c r="G91">
        <v>48</v>
      </c>
    </row>
    <row r="92" spans="1:7" x14ac:dyDescent="0.25">
      <c r="A92">
        <v>91</v>
      </c>
      <c r="B92">
        <v>0.2576</v>
      </c>
      <c r="C92">
        <v>0.64</v>
      </c>
      <c r="D92">
        <v>8.9599999999999999E-2</v>
      </c>
      <c r="E92">
        <v>1</v>
      </c>
      <c r="F92">
        <v>34</v>
      </c>
      <c r="G92">
        <v>35</v>
      </c>
    </row>
    <row r="93" spans="1:7" x14ac:dyDescent="0.25">
      <c r="A93">
        <v>92</v>
      </c>
      <c r="B93">
        <v>0.2273</v>
      </c>
      <c r="C93">
        <v>0.69</v>
      </c>
      <c r="D93">
        <v>8.9599999999999999E-2</v>
      </c>
      <c r="E93">
        <v>2</v>
      </c>
      <c r="F93">
        <v>9</v>
      </c>
      <c r="G93">
        <v>11</v>
      </c>
    </row>
    <row r="94" spans="1:7" x14ac:dyDescent="0.25">
      <c r="A94">
        <v>93</v>
      </c>
      <c r="B94">
        <v>0.2576</v>
      </c>
      <c r="C94">
        <v>0.64</v>
      </c>
      <c r="D94">
        <v>0</v>
      </c>
      <c r="E94">
        <v>0</v>
      </c>
      <c r="F94">
        <v>6</v>
      </c>
      <c r="G94">
        <v>6</v>
      </c>
    </row>
    <row r="95" spans="1:7" x14ac:dyDescent="0.25">
      <c r="A95">
        <v>94</v>
      </c>
      <c r="B95">
        <v>0.19700000000000001</v>
      </c>
      <c r="C95">
        <v>0.74</v>
      </c>
      <c r="D95">
        <v>8.9599999999999999E-2</v>
      </c>
      <c r="E95">
        <v>0</v>
      </c>
      <c r="F95">
        <v>6</v>
      </c>
      <c r="G95">
        <v>6</v>
      </c>
    </row>
    <row r="96" spans="1:7" x14ac:dyDescent="0.25">
      <c r="A96">
        <v>95</v>
      </c>
      <c r="B96">
        <v>0.19700000000000001</v>
      </c>
      <c r="C96">
        <v>0.74</v>
      </c>
      <c r="D96">
        <v>8.9599999999999999E-2</v>
      </c>
      <c r="E96">
        <v>0</v>
      </c>
      <c r="F96">
        <v>2</v>
      </c>
      <c r="G96">
        <v>2</v>
      </c>
    </row>
    <row r="97" spans="1:7" x14ac:dyDescent="0.25">
      <c r="A97">
        <v>96</v>
      </c>
      <c r="B97">
        <v>0.2273</v>
      </c>
      <c r="C97">
        <v>0.48</v>
      </c>
      <c r="D97">
        <v>0.22389999999999999</v>
      </c>
      <c r="E97">
        <v>0</v>
      </c>
      <c r="F97">
        <v>2</v>
      </c>
      <c r="G97">
        <v>2</v>
      </c>
    </row>
    <row r="98" spans="1:7" x14ac:dyDescent="0.25">
      <c r="A98">
        <v>97</v>
      </c>
      <c r="B98">
        <v>0.2273</v>
      </c>
      <c r="C98">
        <v>0.47</v>
      </c>
      <c r="D98">
        <v>0.16420000000000001</v>
      </c>
      <c r="E98">
        <v>0</v>
      </c>
      <c r="F98">
        <v>3</v>
      </c>
      <c r="G98">
        <v>3</v>
      </c>
    </row>
    <row r="99" spans="1:7" x14ac:dyDescent="0.25">
      <c r="A99">
        <v>98</v>
      </c>
      <c r="B99">
        <v>0.19700000000000001</v>
      </c>
      <c r="C99">
        <v>0.47</v>
      </c>
      <c r="D99">
        <v>0.22389999999999999</v>
      </c>
      <c r="E99">
        <v>0</v>
      </c>
      <c r="F99">
        <v>33</v>
      </c>
      <c r="G99">
        <v>33</v>
      </c>
    </row>
    <row r="100" spans="1:7" x14ac:dyDescent="0.25">
      <c r="A100">
        <v>99</v>
      </c>
      <c r="B100">
        <v>0.18179999999999999</v>
      </c>
      <c r="C100">
        <v>0.43</v>
      </c>
      <c r="D100">
        <v>0.19400000000000001</v>
      </c>
      <c r="E100">
        <v>1</v>
      </c>
      <c r="F100">
        <v>87</v>
      </c>
      <c r="G100">
        <v>88</v>
      </c>
    </row>
    <row r="101" spans="1:7" x14ac:dyDescent="0.25">
      <c r="A101">
        <v>100</v>
      </c>
      <c r="B101">
        <v>0.18179999999999999</v>
      </c>
      <c r="C101">
        <v>0.4</v>
      </c>
      <c r="D101">
        <v>0.29849999999999999</v>
      </c>
      <c r="E101">
        <v>3</v>
      </c>
      <c r="F101">
        <v>192</v>
      </c>
      <c r="G101">
        <v>195</v>
      </c>
    </row>
    <row r="102" spans="1:7" x14ac:dyDescent="0.25">
      <c r="A102">
        <v>101</v>
      </c>
      <c r="B102">
        <v>0.19700000000000001</v>
      </c>
      <c r="C102">
        <v>0.37</v>
      </c>
      <c r="D102">
        <v>0.32840000000000003</v>
      </c>
      <c r="E102">
        <v>6</v>
      </c>
      <c r="F102">
        <v>109</v>
      </c>
      <c r="G102">
        <v>115</v>
      </c>
    </row>
    <row r="103" spans="1:7" x14ac:dyDescent="0.25">
      <c r="A103">
        <v>102</v>
      </c>
      <c r="B103">
        <v>0.19700000000000001</v>
      </c>
      <c r="C103">
        <v>0.37</v>
      </c>
      <c r="D103">
        <v>0.32840000000000003</v>
      </c>
      <c r="E103">
        <v>4</v>
      </c>
      <c r="F103">
        <v>53</v>
      </c>
      <c r="G103">
        <v>57</v>
      </c>
    </row>
    <row r="104" spans="1:7" x14ac:dyDescent="0.25">
      <c r="A104">
        <v>103</v>
      </c>
      <c r="B104">
        <v>0.2273</v>
      </c>
      <c r="C104">
        <v>0.33</v>
      </c>
      <c r="D104">
        <v>0.32840000000000003</v>
      </c>
      <c r="E104">
        <v>12</v>
      </c>
      <c r="F104">
        <v>34</v>
      </c>
      <c r="G104">
        <v>46</v>
      </c>
    </row>
    <row r="105" spans="1:7" x14ac:dyDescent="0.25">
      <c r="A105">
        <v>104</v>
      </c>
      <c r="B105">
        <v>0.2273</v>
      </c>
      <c r="C105">
        <v>0.33</v>
      </c>
      <c r="D105">
        <v>0.32840000000000003</v>
      </c>
      <c r="E105">
        <v>5</v>
      </c>
      <c r="F105">
        <v>74</v>
      </c>
      <c r="G105">
        <v>79</v>
      </c>
    </row>
    <row r="106" spans="1:7" x14ac:dyDescent="0.25">
      <c r="A106">
        <v>105</v>
      </c>
      <c r="B106">
        <v>0.2576</v>
      </c>
      <c r="C106">
        <v>0.3</v>
      </c>
      <c r="D106">
        <v>0.29849999999999999</v>
      </c>
      <c r="E106">
        <v>6</v>
      </c>
      <c r="F106">
        <v>65</v>
      </c>
      <c r="G106">
        <v>71</v>
      </c>
    </row>
    <row r="107" spans="1:7" x14ac:dyDescent="0.25">
      <c r="A107">
        <v>106</v>
      </c>
      <c r="B107">
        <v>0.28789999999999999</v>
      </c>
      <c r="C107">
        <v>0.28000000000000003</v>
      </c>
      <c r="D107">
        <v>0.19400000000000001</v>
      </c>
      <c r="E107">
        <v>10</v>
      </c>
      <c r="F107">
        <v>52</v>
      </c>
      <c r="G107">
        <v>62</v>
      </c>
    </row>
    <row r="108" spans="1:7" x14ac:dyDescent="0.25">
      <c r="A108">
        <v>107</v>
      </c>
      <c r="B108">
        <v>0.28789999999999999</v>
      </c>
      <c r="C108">
        <v>0.28000000000000003</v>
      </c>
      <c r="D108">
        <v>0.19400000000000001</v>
      </c>
      <c r="E108">
        <v>7</v>
      </c>
      <c r="F108">
        <v>55</v>
      </c>
      <c r="G108">
        <v>62</v>
      </c>
    </row>
    <row r="109" spans="1:7" x14ac:dyDescent="0.25">
      <c r="A109">
        <v>108</v>
      </c>
      <c r="B109">
        <v>0.31819999999999998</v>
      </c>
      <c r="C109">
        <v>0.28000000000000003</v>
      </c>
      <c r="D109">
        <v>8.9599999999999999E-2</v>
      </c>
      <c r="E109">
        <v>4</v>
      </c>
      <c r="F109">
        <v>85</v>
      </c>
      <c r="G109">
        <v>89</v>
      </c>
    </row>
    <row r="110" spans="1:7" x14ac:dyDescent="0.25">
      <c r="A110">
        <v>109</v>
      </c>
      <c r="B110">
        <v>0.2273</v>
      </c>
      <c r="C110">
        <v>0.38</v>
      </c>
      <c r="D110">
        <v>0.19400000000000001</v>
      </c>
      <c r="E110">
        <v>4</v>
      </c>
      <c r="F110">
        <v>186</v>
      </c>
      <c r="G110">
        <v>190</v>
      </c>
    </row>
    <row r="111" spans="1:7" x14ac:dyDescent="0.25">
      <c r="A111">
        <v>110</v>
      </c>
      <c r="B111">
        <v>0.2424</v>
      </c>
      <c r="C111">
        <v>0.38</v>
      </c>
      <c r="D111">
        <v>0.1343</v>
      </c>
      <c r="E111">
        <v>3</v>
      </c>
      <c r="F111">
        <v>166</v>
      </c>
      <c r="G111">
        <v>169</v>
      </c>
    </row>
    <row r="112" spans="1:7" x14ac:dyDescent="0.25">
      <c r="A112">
        <v>111</v>
      </c>
      <c r="B112">
        <v>0.2576</v>
      </c>
      <c r="C112">
        <v>0.38</v>
      </c>
      <c r="D112">
        <v>0.1045</v>
      </c>
      <c r="E112">
        <v>5</v>
      </c>
      <c r="F112">
        <v>127</v>
      </c>
      <c r="G112">
        <v>132</v>
      </c>
    </row>
    <row r="113" spans="1:7" x14ac:dyDescent="0.25">
      <c r="A113">
        <v>112</v>
      </c>
      <c r="B113">
        <v>0.2273</v>
      </c>
      <c r="C113">
        <v>0.47</v>
      </c>
      <c r="D113">
        <v>0.16420000000000001</v>
      </c>
      <c r="E113">
        <v>7</v>
      </c>
      <c r="F113">
        <v>82</v>
      </c>
      <c r="G113">
        <v>89</v>
      </c>
    </row>
    <row r="114" spans="1:7" x14ac:dyDescent="0.25">
      <c r="A114">
        <v>113</v>
      </c>
      <c r="B114">
        <v>0.19700000000000001</v>
      </c>
      <c r="C114">
        <v>0.51</v>
      </c>
      <c r="D114">
        <v>0.19400000000000001</v>
      </c>
      <c r="E114">
        <v>3</v>
      </c>
      <c r="F114">
        <v>40</v>
      </c>
      <c r="G114">
        <v>43</v>
      </c>
    </row>
    <row r="115" spans="1:7" x14ac:dyDescent="0.25">
      <c r="A115">
        <v>114</v>
      </c>
      <c r="B115">
        <v>0.19700000000000001</v>
      </c>
      <c r="C115">
        <v>0.55000000000000004</v>
      </c>
      <c r="D115">
        <v>0.1343</v>
      </c>
      <c r="E115">
        <v>1</v>
      </c>
      <c r="F115">
        <v>41</v>
      </c>
      <c r="G115">
        <v>42</v>
      </c>
    </row>
    <row r="116" spans="1:7" x14ac:dyDescent="0.25">
      <c r="A116">
        <v>115</v>
      </c>
      <c r="B116">
        <v>0.2576</v>
      </c>
      <c r="C116">
        <v>0.47</v>
      </c>
      <c r="D116">
        <v>0</v>
      </c>
      <c r="E116">
        <v>1</v>
      </c>
      <c r="F116">
        <v>18</v>
      </c>
      <c r="G116">
        <v>19</v>
      </c>
    </row>
    <row r="117" spans="1:7" x14ac:dyDescent="0.25">
      <c r="A117">
        <v>116</v>
      </c>
      <c r="B117">
        <v>0.2424</v>
      </c>
      <c r="C117">
        <v>0.55000000000000004</v>
      </c>
      <c r="D117">
        <v>0</v>
      </c>
      <c r="E117">
        <v>0</v>
      </c>
      <c r="F117">
        <v>11</v>
      </c>
      <c r="G117">
        <v>11</v>
      </c>
    </row>
    <row r="118" spans="1:7" x14ac:dyDescent="0.25">
      <c r="A118">
        <v>117</v>
      </c>
      <c r="B118">
        <v>0.2273</v>
      </c>
      <c r="C118">
        <v>0.64</v>
      </c>
      <c r="D118">
        <v>0</v>
      </c>
      <c r="E118">
        <v>0</v>
      </c>
      <c r="F118">
        <v>4</v>
      </c>
      <c r="G118">
        <v>4</v>
      </c>
    </row>
    <row r="119" spans="1:7" x14ac:dyDescent="0.25">
      <c r="A119">
        <v>118</v>
      </c>
      <c r="B119">
        <v>0.2273</v>
      </c>
      <c r="C119">
        <v>0.64</v>
      </c>
      <c r="D119">
        <v>0</v>
      </c>
      <c r="E119">
        <v>0</v>
      </c>
      <c r="F119">
        <v>2</v>
      </c>
      <c r="G119">
        <v>2</v>
      </c>
    </row>
    <row r="120" spans="1:7" x14ac:dyDescent="0.25">
      <c r="A120">
        <v>119</v>
      </c>
      <c r="B120">
        <v>0.19700000000000001</v>
      </c>
      <c r="C120">
        <v>0.64</v>
      </c>
      <c r="D120">
        <v>8.9599999999999999E-2</v>
      </c>
      <c r="E120">
        <v>0</v>
      </c>
      <c r="F120">
        <v>1</v>
      </c>
      <c r="G120">
        <v>1</v>
      </c>
    </row>
    <row r="121" spans="1:7" x14ac:dyDescent="0.25">
      <c r="A121">
        <v>120</v>
      </c>
      <c r="B121">
        <v>0.18179999999999999</v>
      </c>
      <c r="C121">
        <v>0.69</v>
      </c>
      <c r="D121">
        <v>8.9599999999999999E-2</v>
      </c>
      <c r="E121">
        <v>0</v>
      </c>
      <c r="F121">
        <v>4</v>
      </c>
      <c r="G121">
        <v>4</v>
      </c>
    </row>
    <row r="122" spans="1:7" x14ac:dyDescent="0.25">
      <c r="A122">
        <v>121</v>
      </c>
      <c r="B122">
        <v>0.16669999999999999</v>
      </c>
      <c r="C122">
        <v>0.63</v>
      </c>
      <c r="D122">
        <v>0.1045</v>
      </c>
      <c r="E122">
        <v>0</v>
      </c>
      <c r="F122">
        <v>36</v>
      </c>
      <c r="G122">
        <v>36</v>
      </c>
    </row>
    <row r="123" spans="1:7" x14ac:dyDescent="0.25">
      <c r="A123">
        <v>122</v>
      </c>
      <c r="B123">
        <v>0.2273</v>
      </c>
      <c r="C123">
        <v>0.59</v>
      </c>
      <c r="D123">
        <v>0</v>
      </c>
      <c r="E123">
        <v>0</v>
      </c>
      <c r="F123">
        <v>95</v>
      </c>
      <c r="G123">
        <v>95</v>
      </c>
    </row>
    <row r="124" spans="1:7" x14ac:dyDescent="0.25">
      <c r="A124">
        <v>123</v>
      </c>
      <c r="B124">
        <v>0.2273</v>
      </c>
      <c r="C124">
        <v>0.59</v>
      </c>
      <c r="D124">
        <v>0</v>
      </c>
      <c r="E124">
        <v>3</v>
      </c>
      <c r="F124">
        <v>216</v>
      </c>
      <c r="G124">
        <v>219</v>
      </c>
    </row>
    <row r="125" spans="1:7" x14ac:dyDescent="0.25">
      <c r="A125">
        <v>124</v>
      </c>
      <c r="B125">
        <v>0.2424</v>
      </c>
      <c r="C125">
        <v>0.51</v>
      </c>
      <c r="D125">
        <v>0</v>
      </c>
      <c r="E125">
        <v>6</v>
      </c>
      <c r="F125">
        <v>116</v>
      </c>
      <c r="G125">
        <v>122</v>
      </c>
    </row>
    <row r="126" spans="1:7" x14ac:dyDescent="0.25">
      <c r="A126">
        <v>125</v>
      </c>
      <c r="B126">
        <v>0.2576</v>
      </c>
      <c r="C126">
        <v>0.47</v>
      </c>
      <c r="D126">
        <v>0</v>
      </c>
      <c r="E126">
        <v>3</v>
      </c>
      <c r="F126">
        <v>42</v>
      </c>
      <c r="G126">
        <v>45</v>
      </c>
    </row>
    <row r="127" spans="1:7" x14ac:dyDescent="0.25">
      <c r="A127">
        <v>126</v>
      </c>
      <c r="B127">
        <v>0.2576</v>
      </c>
      <c r="C127">
        <v>0.44</v>
      </c>
      <c r="D127">
        <v>8.9599999999999999E-2</v>
      </c>
      <c r="E127">
        <v>2</v>
      </c>
      <c r="F127">
        <v>57</v>
      </c>
      <c r="G127">
        <v>59</v>
      </c>
    </row>
    <row r="128" spans="1:7" x14ac:dyDescent="0.25">
      <c r="A128">
        <v>127</v>
      </c>
      <c r="B128">
        <v>0.28789999999999999</v>
      </c>
      <c r="C128">
        <v>0.35</v>
      </c>
      <c r="D128">
        <v>0</v>
      </c>
      <c r="E128">
        <v>6</v>
      </c>
      <c r="F128">
        <v>78</v>
      </c>
      <c r="G128">
        <v>84</v>
      </c>
    </row>
    <row r="129" spans="1:7" x14ac:dyDescent="0.25">
      <c r="A129">
        <v>128</v>
      </c>
      <c r="B129">
        <v>0.2727</v>
      </c>
      <c r="C129">
        <v>0.35</v>
      </c>
      <c r="D129">
        <v>0.1045</v>
      </c>
      <c r="E129">
        <v>12</v>
      </c>
      <c r="F129">
        <v>55</v>
      </c>
      <c r="G129">
        <v>67</v>
      </c>
    </row>
    <row r="130" spans="1:7" x14ac:dyDescent="0.25">
      <c r="A130">
        <v>129</v>
      </c>
      <c r="B130">
        <v>0.2727</v>
      </c>
      <c r="C130">
        <v>0.36</v>
      </c>
      <c r="D130">
        <v>0.16420000000000001</v>
      </c>
      <c r="E130">
        <v>11</v>
      </c>
      <c r="F130">
        <v>59</v>
      </c>
      <c r="G130">
        <v>70</v>
      </c>
    </row>
    <row r="131" spans="1:7" x14ac:dyDescent="0.25">
      <c r="A131">
        <v>130</v>
      </c>
      <c r="B131">
        <v>0.2727</v>
      </c>
      <c r="C131">
        <v>0.36</v>
      </c>
      <c r="D131">
        <v>0</v>
      </c>
      <c r="E131">
        <v>8</v>
      </c>
      <c r="F131">
        <v>54</v>
      </c>
      <c r="G131">
        <v>62</v>
      </c>
    </row>
    <row r="132" spans="1:7" x14ac:dyDescent="0.25">
      <c r="A132">
        <v>131</v>
      </c>
      <c r="B132">
        <v>0.2576</v>
      </c>
      <c r="C132">
        <v>0.38</v>
      </c>
      <c r="D132">
        <v>0.16420000000000001</v>
      </c>
      <c r="E132">
        <v>12</v>
      </c>
      <c r="F132">
        <v>74</v>
      </c>
      <c r="G132">
        <v>86</v>
      </c>
    </row>
    <row r="133" spans="1:7" x14ac:dyDescent="0.25">
      <c r="A133">
        <v>132</v>
      </c>
      <c r="B133">
        <v>0.2273</v>
      </c>
      <c r="C133">
        <v>0.51</v>
      </c>
      <c r="D133">
        <v>0.16420000000000001</v>
      </c>
      <c r="E133">
        <v>9</v>
      </c>
      <c r="F133">
        <v>163</v>
      </c>
      <c r="G133">
        <v>172</v>
      </c>
    </row>
    <row r="134" spans="1:7" x14ac:dyDescent="0.25">
      <c r="A134">
        <v>133</v>
      </c>
      <c r="B134">
        <v>0.2273</v>
      </c>
      <c r="C134">
        <v>0.51</v>
      </c>
      <c r="D134">
        <v>0.1343</v>
      </c>
      <c r="E134">
        <v>5</v>
      </c>
      <c r="F134">
        <v>158</v>
      </c>
      <c r="G134">
        <v>163</v>
      </c>
    </row>
    <row r="135" spans="1:7" x14ac:dyDescent="0.25">
      <c r="A135">
        <v>134</v>
      </c>
      <c r="B135">
        <v>0.2576</v>
      </c>
      <c r="C135">
        <v>0.55000000000000004</v>
      </c>
      <c r="D135">
        <v>8.9599999999999999E-2</v>
      </c>
      <c r="E135">
        <v>3</v>
      </c>
      <c r="F135">
        <v>109</v>
      </c>
      <c r="G135">
        <v>112</v>
      </c>
    </row>
    <row r="136" spans="1:7" x14ac:dyDescent="0.25">
      <c r="A136">
        <v>135</v>
      </c>
      <c r="B136">
        <v>0.21210000000000001</v>
      </c>
      <c r="C136">
        <v>0.51</v>
      </c>
      <c r="D136">
        <v>0.16420000000000001</v>
      </c>
      <c r="E136">
        <v>3</v>
      </c>
      <c r="F136">
        <v>66</v>
      </c>
      <c r="G136">
        <v>69</v>
      </c>
    </row>
    <row r="137" spans="1:7" x14ac:dyDescent="0.25">
      <c r="A137">
        <v>136</v>
      </c>
      <c r="B137">
        <v>0.21210000000000001</v>
      </c>
      <c r="C137">
        <v>0.55000000000000004</v>
      </c>
      <c r="D137">
        <v>0.22389999999999999</v>
      </c>
      <c r="E137">
        <v>0</v>
      </c>
      <c r="F137">
        <v>48</v>
      </c>
      <c r="G137">
        <v>48</v>
      </c>
    </row>
    <row r="138" spans="1:7" x14ac:dyDescent="0.25">
      <c r="A138">
        <v>137</v>
      </c>
      <c r="B138">
        <v>0.21210000000000001</v>
      </c>
      <c r="C138">
        <v>0.51</v>
      </c>
      <c r="D138">
        <v>0.28360000000000002</v>
      </c>
      <c r="E138">
        <v>1</v>
      </c>
      <c r="F138">
        <v>51</v>
      </c>
      <c r="G138">
        <v>52</v>
      </c>
    </row>
    <row r="139" spans="1:7" x14ac:dyDescent="0.25">
      <c r="A139">
        <v>138</v>
      </c>
      <c r="B139">
        <v>0.19700000000000001</v>
      </c>
      <c r="C139">
        <v>0.59</v>
      </c>
      <c r="D139">
        <v>0.19400000000000001</v>
      </c>
      <c r="E139">
        <v>4</v>
      </c>
      <c r="F139">
        <v>19</v>
      </c>
      <c r="G139">
        <v>23</v>
      </c>
    </row>
    <row r="140" spans="1:7" x14ac:dyDescent="0.25">
      <c r="A140">
        <v>139</v>
      </c>
      <c r="B140">
        <v>0.19700000000000001</v>
      </c>
      <c r="C140">
        <v>0.64</v>
      </c>
      <c r="D140">
        <v>0.19400000000000001</v>
      </c>
      <c r="E140">
        <v>4</v>
      </c>
      <c r="F140">
        <v>13</v>
      </c>
      <c r="G140">
        <v>17</v>
      </c>
    </row>
    <row r="141" spans="1:7" x14ac:dyDescent="0.25">
      <c r="A141">
        <v>140</v>
      </c>
      <c r="B141">
        <v>0.19700000000000001</v>
      </c>
      <c r="C141">
        <v>0.69</v>
      </c>
      <c r="D141">
        <v>0.22389999999999999</v>
      </c>
      <c r="E141">
        <v>2</v>
      </c>
      <c r="F141">
        <v>5</v>
      </c>
      <c r="G141">
        <v>7</v>
      </c>
    </row>
    <row r="142" spans="1:7" x14ac:dyDescent="0.25">
      <c r="A142">
        <v>141</v>
      </c>
      <c r="B142">
        <v>0.19700000000000001</v>
      </c>
      <c r="C142">
        <v>0.69</v>
      </c>
      <c r="D142">
        <v>0.22389999999999999</v>
      </c>
      <c r="E142">
        <v>0</v>
      </c>
      <c r="F142">
        <v>1</v>
      </c>
      <c r="G142">
        <v>1</v>
      </c>
    </row>
    <row r="143" spans="1:7" x14ac:dyDescent="0.25">
      <c r="A143">
        <v>142</v>
      </c>
      <c r="B143">
        <v>0.21210000000000001</v>
      </c>
      <c r="C143">
        <v>0.69</v>
      </c>
      <c r="D143">
        <v>0.1343</v>
      </c>
      <c r="E143">
        <v>0</v>
      </c>
      <c r="F143">
        <v>1</v>
      </c>
      <c r="G143">
        <v>1</v>
      </c>
    </row>
    <row r="144" spans="1:7" x14ac:dyDescent="0.25">
      <c r="A144">
        <v>143</v>
      </c>
      <c r="B144">
        <v>0.2727</v>
      </c>
      <c r="C144">
        <v>0.55000000000000004</v>
      </c>
      <c r="D144">
        <v>0</v>
      </c>
      <c r="E144">
        <v>0</v>
      </c>
      <c r="F144">
        <v>5</v>
      </c>
      <c r="G144">
        <v>5</v>
      </c>
    </row>
    <row r="145" spans="1:7" x14ac:dyDescent="0.25">
      <c r="A145">
        <v>144</v>
      </c>
      <c r="B145">
        <v>0.2576</v>
      </c>
      <c r="C145">
        <v>0.69</v>
      </c>
      <c r="D145">
        <v>0</v>
      </c>
      <c r="E145">
        <v>8</v>
      </c>
      <c r="F145">
        <v>26</v>
      </c>
      <c r="G145">
        <v>34</v>
      </c>
    </row>
    <row r="146" spans="1:7" x14ac:dyDescent="0.25">
      <c r="A146">
        <v>145</v>
      </c>
      <c r="B146">
        <v>0.21210000000000001</v>
      </c>
      <c r="C146">
        <v>0.69</v>
      </c>
      <c r="D146">
        <v>0.1343</v>
      </c>
      <c r="E146">
        <v>8</v>
      </c>
      <c r="F146">
        <v>76</v>
      </c>
      <c r="G146">
        <v>84</v>
      </c>
    </row>
    <row r="147" spans="1:7" x14ac:dyDescent="0.25">
      <c r="A147">
        <v>146</v>
      </c>
      <c r="B147">
        <v>0.19700000000000001</v>
      </c>
      <c r="C147">
        <v>0.51</v>
      </c>
      <c r="D147">
        <v>0.25369999999999998</v>
      </c>
      <c r="E147">
        <v>20</v>
      </c>
      <c r="F147">
        <v>190</v>
      </c>
      <c r="G147">
        <v>210</v>
      </c>
    </row>
    <row r="148" spans="1:7" x14ac:dyDescent="0.25">
      <c r="A148">
        <v>147</v>
      </c>
      <c r="B148">
        <v>0.18179999999999999</v>
      </c>
      <c r="C148">
        <v>0.47</v>
      </c>
      <c r="D148">
        <v>0.29849999999999999</v>
      </c>
      <c r="E148">
        <v>9</v>
      </c>
      <c r="F148">
        <v>125</v>
      </c>
      <c r="G148">
        <v>134</v>
      </c>
    </row>
    <row r="149" spans="1:7" x14ac:dyDescent="0.25">
      <c r="A149">
        <v>148</v>
      </c>
      <c r="B149">
        <v>0.19700000000000001</v>
      </c>
      <c r="C149">
        <v>0.37</v>
      </c>
      <c r="D149">
        <v>0.32840000000000003</v>
      </c>
      <c r="E149">
        <v>16</v>
      </c>
      <c r="F149">
        <v>47</v>
      </c>
      <c r="G149">
        <v>63</v>
      </c>
    </row>
    <row r="150" spans="1:7" x14ac:dyDescent="0.25">
      <c r="A150">
        <v>149</v>
      </c>
      <c r="B150">
        <v>0.19700000000000001</v>
      </c>
      <c r="C150">
        <v>0.4</v>
      </c>
      <c r="D150">
        <v>0.22389999999999999</v>
      </c>
      <c r="E150">
        <v>19</v>
      </c>
      <c r="F150">
        <v>48</v>
      </c>
      <c r="G150">
        <v>67</v>
      </c>
    </row>
    <row r="151" spans="1:7" x14ac:dyDescent="0.25">
      <c r="A151">
        <v>150</v>
      </c>
      <c r="B151">
        <v>0.19700000000000001</v>
      </c>
      <c r="C151">
        <v>0.37</v>
      </c>
      <c r="D151">
        <v>0.25369999999999998</v>
      </c>
      <c r="E151">
        <v>9</v>
      </c>
      <c r="F151">
        <v>50</v>
      </c>
      <c r="G151">
        <v>59</v>
      </c>
    </row>
    <row r="152" spans="1:7" x14ac:dyDescent="0.25">
      <c r="A152">
        <v>151</v>
      </c>
      <c r="B152">
        <v>0.18179999999999999</v>
      </c>
      <c r="C152">
        <v>0.37</v>
      </c>
      <c r="D152">
        <v>0.28360000000000002</v>
      </c>
      <c r="E152">
        <v>9</v>
      </c>
      <c r="F152">
        <v>64</v>
      </c>
      <c r="G152">
        <v>73</v>
      </c>
    </row>
    <row r="153" spans="1:7" x14ac:dyDescent="0.25">
      <c r="A153">
        <v>152</v>
      </c>
      <c r="B153">
        <v>0.19700000000000001</v>
      </c>
      <c r="C153">
        <v>0.4</v>
      </c>
      <c r="D153">
        <v>0.25369999999999998</v>
      </c>
      <c r="E153">
        <v>7</v>
      </c>
      <c r="F153">
        <v>43</v>
      </c>
      <c r="G153">
        <v>50</v>
      </c>
    </row>
    <row r="154" spans="1:7" x14ac:dyDescent="0.25">
      <c r="A154">
        <v>153</v>
      </c>
      <c r="B154">
        <v>0.21210000000000001</v>
      </c>
      <c r="C154">
        <v>0.37</v>
      </c>
      <c r="D154">
        <v>0.16420000000000001</v>
      </c>
      <c r="E154">
        <v>9</v>
      </c>
      <c r="F154">
        <v>63</v>
      </c>
      <c r="G154">
        <v>72</v>
      </c>
    </row>
    <row r="155" spans="1:7" x14ac:dyDescent="0.25">
      <c r="A155">
        <v>154</v>
      </c>
      <c r="B155">
        <v>0.21210000000000001</v>
      </c>
      <c r="C155">
        <v>0.37</v>
      </c>
      <c r="D155">
        <v>0.16420000000000001</v>
      </c>
      <c r="E155">
        <v>5</v>
      </c>
      <c r="F155">
        <v>82</v>
      </c>
      <c r="G155">
        <v>87</v>
      </c>
    </row>
    <row r="156" spans="1:7" x14ac:dyDescent="0.25">
      <c r="A156">
        <v>155</v>
      </c>
      <c r="B156">
        <v>0.2576</v>
      </c>
      <c r="C156">
        <v>0.37</v>
      </c>
      <c r="D156">
        <v>0</v>
      </c>
      <c r="E156">
        <v>9</v>
      </c>
      <c r="F156">
        <v>178</v>
      </c>
      <c r="G156">
        <v>187</v>
      </c>
    </row>
    <row r="157" spans="1:7" x14ac:dyDescent="0.25">
      <c r="A157">
        <v>156</v>
      </c>
      <c r="B157">
        <v>0.2273</v>
      </c>
      <c r="C157">
        <v>0.4</v>
      </c>
      <c r="D157">
        <v>8.9599999999999999E-2</v>
      </c>
      <c r="E157">
        <v>7</v>
      </c>
      <c r="F157">
        <v>116</v>
      </c>
      <c r="G157">
        <v>123</v>
      </c>
    </row>
    <row r="158" spans="1:7" x14ac:dyDescent="0.25">
      <c r="A158">
        <v>157</v>
      </c>
      <c r="B158">
        <v>0.19700000000000001</v>
      </c>
      <c r="C158">
        <v>0.55000000000000004</v>
      </c>
      <c r="D158">
        <v>8.9599999999999999E-2</v>
      </c>
      <c r="E158">
        <v>3</v>
      </c>
      <c r="F158">
        <v>92</v>
      </c>
      <c r="G158">
        <v>95</v>
      </c>
    </row>
    <row r="159" spans="1:7" x14ac:dyDescent="0.25">
      <c r="A159">
        <v>158</v>
      </c>
      <c r="B159">
        <v>0.21210000000000001</v>
      </c>
      <c r="C159">
        <v>0.47</v>
      </c>
      <c r="D159">
        <v>0.1045</v>
      </c>
      <c r="E159">
        <v>1</v>
      </c>
      <c r="F159">
        <v>50</v>
      </c>
      <c r="G159">
        <v>51</v>
      </c>
    </row>
    <row r="160" spans="1:7" x14ac:dyDescent="0.25">
      <c r="A160">
        <v>159</v>
      </c>
      <c r="B160">
        <v>0.19700000000000001</v>
      </c>
      <c r="C160">
        <v>0.47</v>
      </c>
      <c r="D160">
        <v>0.1343</v>
      </c>
      <c r="E160">
        <v>0</v>
      </c>
      <c r="F160">
        <v>39</v>
      </c>
      <c r="G160">
        <v>39</v>
      </c>
    </row>
    <row r="161" spans="1:7" x14ac:dyDescent="0.25">
      <c r="A161">
        <v>160</v>
      </c>
      <c r="B161">
        <v>0.19700000000000001</v>
      </c>
      <c r="C161">
        <v>0.43</v>
      </c>
      <c r="D161">
        <v>0.16420000000000001</v>
      </c>
      <c r="E161">
        <v>2</v>
      </c>
      <c r="F161">
        <v>34</v>
      </c>
      <c r="G161">
        <v>36</v>
      </c>
    </row>
    <row r="162" spans="1:7" x14ac:dyDescent="0.25">
      <c r="A162">
        <v>161</v>
      </c>
      <c r="B162">
        <v>0.19700000000000001</v>
      </c>
      <c r="C162">
        <v>0.51</v>
      </c>
      <c r="D162">
        <v>0.16420000000000001</v>
      </c>
      <c r="E162">
        <v>1</v>
      </c>
      <c r="F162">
        <v>14</v>
      </c>
      <c r="G162">
        <v>15</v>
      </c>
    </row>
    <row r="163" spans="1:7" x14ac:dyDescent="0.25">
      <c r="A163">
        <v>162</v>
      </c>
      <c r="B163">
        <v>0.19700000000000001</v>
      </c>
      <c r="C163">
        <v>0.51</v>
      </c>
      <c r="D163">
        <v>0.16420000000000001</v>
      </c>
      <c r="E163">
        <v>1</v>
      </c>
      <c r="F163">
        <v>24</v>
      </c>
      <c r="G163">
        <v>25</v>
      </c>
    </row>
    <row r="164" spans="1:7" x14ac:dyDescent="0.25">
      <c r="A164">
        <v>163</v>
      </c>
      <c r="B164">
        <v>0.21210000000000001</v>
      </c>
      <c r="C164">
        <v>0.55000000000000004</v>
      </c>
      <c r="D164">
        <v>8.9599999999999999E-2</v>
      </c>
      <c r="E164">
        <v>1</v>
      </c>
      <c r="F164">
        <v>15</v>
      </c>
      <c r="G164">
        <v>16</v>
      </c>
    </row>
    <row r="165" spans="1:7" x14ac:dyDescent="0.25">
      <c r="A165">
        <v>164</v>
      </c>
      <c r="B165">
        <v>0.2424</v>
      </c>
      <c r="C165">
        <v>0.55000000000000004</v>
      </c>
      <c r="D165">
        <v>0</v>
      </c>
      <c r="E165">
        <v>3</v>
      </c>
      <c r="F165">
        <v>13</v>
      </c>
      <c r="G165">
        <v>16</v>
      </c>
    </row>
    <row r="166" spans="1:7" x14ac:dyDescent="0.25">
      <c r="A166">
        <v>165</v>
      </c>
      <c r="B166">
        <v>0.19700000000000001</v>
      </c>
      <c r="C166">
        <v>0.55000000000000004</v>
      </c>
      <c r="D166">
        <v>0.16420000000000001</v>
      </c>
      <c r="E166">
        <v>0</v>
      </c>
      <c r="F166">
        <v>7</v>
      </c>
      <c r="G166">
        <v>7</v>
      </c>
    </row>
    <row r="167" spans="1:7" x14ac:dyDescent="0.25">
      <c r="A167">
        <v>166</v>
      </c>
      <c r="B167">
        <v>0.19700000000000001</v>
      </c>
      <c r="C167">
        <v>0.55000000000000004</v>
      </c>
      <c r="D167">
        <v>0.16420000000000001</v>
      </c>
      <c r="E167">
        <v>0</v>
      </c>
      <c r="F167">
        <v>1</v>
      </c>
      <c r="G167">
        <v>1</v>
      </c>
    </row>
    <row r="168" spans="1:7" x14ac:dyDescent="0.25">
      <c r="A168">
        <v>167</v>
      </c>
      <c r="B168">
        <v>0.16669999999999999</v>
      </c>
      <c r="C168">
        <v>0.74</v>
      </c>
      <c r="D168">
        <v>0.16420000000000001</v>
      </c>
      <c r="E168">
        <v>0</v>
      </c>
      <c r="F168">
        <v>5</v>
      </c>
      <c r="G168">
        <v>5</v>
      </c>
    </row>
    <row r="169" spans="1:7" x14ac:dyDescent="0.25">
      <c r="A169">
        <v>168</v>
      </c>
      <c r="B169">
        <v>0.16669999999999999</v>
      </c>
      <c r="C169">
        <v>0.74</v>
      </c>
      <c r="D169">
        <v>0.16420000000000001</v>
      </c>
      <c r="E169">
        <v>0</v>
      </c>
      <c r="F169">
        <v>2</v>
      </c>
      <c r="G169">
        <v>2</v>
      </c>
    </row>
    <row r="170" spans="1:7" x14ac:dyDescent="0.25">
      <c r="A170">
        <v>169</v>
      </c>
      <c r="B170">
        <v>0.18179999999999999</v>
      </c>
      <c r="C170">
        <v>0.74</v>
      </c>
      <c r="D170">
        <v>0.1045</v>
      </c>
      <c r="E170">
        <v>1</v>
      </c>
      <c r="F170">
        <v>8</v>
      </c>
      <c r="G170">
        <v>9</v>
      </c>
    </row>
    <row r="171" spans="1:7" x14ac:dyDescent="0.25">
      <c r="A171">
        <v>170</v>
      </c>
      <c r="B171">
        <v>0.18179999999999999</v>
      </c>
      <c r="C171">
        <v>0.93</v>
      </c>
      <c r="D171">
        <v>0.1045</v>
      </c>
      <c r="E171">
        <v>0</v>
      </c>
      <c r="F171">
        <v>15</v>
      </c>
      <c r="G171">
        <v>15</v>
      </c>
    </row>
    <row r="172" spans="1:7" x14ac:dyDescent="0.25">
      <c r="A172">
        <v>171</v>
      </c>
      <c r="B172">
        <v>0.18179999999999999</v>
      </c>
      <c r="C172">
        <v>0.93</v>
      </c>
      <c r="D172">
        <v>0.1045</v>
      </c>
      <c r="E172">
        <v>0</v>
      </c>
      <c r="F172">
        <v>20</v>
      </c>
      <c r="G172">
        <v>20</v>
      </c>
    </row>
    <row r="173" spans="1:7" x14ac:dyDescent="0.25">
      <c r="A173">
        <v>172</v>
      </c>
      <c r="B173">
        <v>0.19700000000000001</v>
      </c>
      <c r="C173">
        <v>0.8</v>
      </c>
      <c r="D173">
        <v>0.16420000000000001</v>
      </c>
      <c r="E173">
        <v>5</v>
      </c>
      <c r="F173">
        <v>56</v>
      </c>
      <c r="G173">
        <v>61</v>
      </c>
    </row>
    <row r="174" spans="1:7" x14ac:dyDescent="0.25">
      <c r="A174">
        <v>173</v>
      </c>
      <c r="B174">
        <v>0.18179999999999999</v>
      </c>
      <c r="C174">
        <v>0.69</v>
      </c>
      <c r="D174">
        <v>0.3881</v>
      </c>
      <c r="E174">
        <v>2</v>
      </c>
      <c r="F174">
        <v>60</v>
      </c>
      <c r="G174">
        <v>62</v>
      </c>
    </row>
    <row r="175" spans="1:7" x14ac:dyDescent="0.25">
      <c r="A175">
        <v>174</v>
      </c>
      <c r="B175">
        <v>0.18179999999999999</v>
      </c>
      <c r="C175">
        <v>0.59</v>
      </c>
      <c r="D175">
        <v>0.35820000000000002</v>
      </c>
      <c r="E175">
        <v>8</v>
      </c>
      <c r="F175">
        <v>90</v>
      </c>
      <c r="G175">
        <v>98</v>
      </c>
    </row>
    <row r="176" spans="1:7" x14ac:dyDescent="0.25">
      <c r="A176">
        <v>175</v>
      </c>
      <c r="B176">
        <v>0.18179999999999999</v>
      </c>
      <c r="C176">
        <v>0.44</v>
      </c>
      <c r="D176">
        <v>0.32840000000000003</v>
      </c>
      <c r="E176">
        <v>7</v>
      </c>
      <c r="F176">
        <v>95</v>
      </c>
      <c r="G176">
        <v>102</v>
      </c>
    </row>
    <row r="177" spans="1:7" x14ac:dyDescent="0.25">
      <c r="A177">
        <v>176</v>
      </c>
      <c r="B177">
        <v>0.16669999999999999</v>
      </c>
      <c r="C177">
        <v>0.32</v>
      </c>
      <c r="D177">
        <v>0.49249999999999999</v>
      </c>
      <c r="E177">
        <v>12</v>
      </c>
      <c r="F177">
        <v>83</v>
      </c>
      <c r="G177">
        <v>95</v>
      </c>
    </row>
    <row r="178" spans="1:7" x14ac:dyDescent="0.25">
      <c r="A178">
        <v>177</v>
      </c>
      <c r="B178">
        <v>0.16669999999999999</v>
      </c>
      <c r="C178">
        <v>0.32</v>
      </c>
      <c r="D178">
        <v>0.44779999999999998</v>
      </c>
      <c r="E178">
        <v>5</v>
      </c>
      <c r="F178">
        <v>69</v>
      </c>
      <c r="G178">
        <v>74</v>
      </c>
    </row>
    <row r="179" spans="1:7" x14ac:dyDescent="0.25">
      <c r="A179">
        <v>178</v>
      </c>
      <c r="B179">
        <v>0.13639999999999999</v>
      </c>
      <c r="C179">
        <v>0.28999999999999998</v>
      </c>
      <c r="D179">
        <v>0.44779999999999998</v>
      </c>
      <c r="E179">
        <v>8</v>
      </c>
      <c r="F179">
        <v>68</v>
      </c>
      <c r="G179">
        <v>76</v>
      </c>
    </row>
    <row r="180" spans="1:7" x14ac:dyDescent="0.25">
      <c r="A180">
        <v>179</v>
      </c>
      <c r="B180">
        <v>0.1212</v>
      </c>
      <c r="C180">
        <v>0.37</v>
      </c>
      <c r="D180">
        <v>0.55220000000000002</v>
      </c>
      <c r="E180">
        <v>5</v>
      </c>
      <c r="F180">
        <v>64</v>
      </c>
      <c r="G180">
        <v>69</v>
      </c>
    </row>
    <row r="181" spans="1:7" x14ac:dyDescent="0.25">
      <c r="A181">
        <v>180</v>
      </c>
      <c r="B181">
        <v>0.1212</v>
      </c>
      <c r="C181">
        <v>0.39</v>
      </c>
      <c r="D181">
        <v>0.29849999999999999</v>
      </c>
      <c r="E181">
        <v>3</v>
      </c>
      <c r="F181">
        <v>52</v>
      </c>
      <c r="G181">
        <v>55</v>
      </c>
    </row>
    <row r="182" spans="1:7" x14ac:dyDescent="0.25">
      <c r="A182">
        <v>181</v>
      </c>
      <c r="B182">
        <v>0.1212</v>
      </c>
      <c r="C182">
        <v>0.36</v>
      </c>
      <c r="D182">
        <v>0.25369999999999998</v>
      </c>
      <c r="E182">
        <v>4</v>
      </c>
      <c r="F182">
        <v>26</v>
      </c>
      <c r="G182">
        <v>30</v>
      </c>
    </row>
    <row r="183" spans="1:7" x14ac:dyDescent="0.25">
      <c r="A183">
        <v>182</v>
      </c>
      <c r="B183">
        <v>0.1212</v>
      </c>
      <c r="C183">
        <v>0.36</v>
      </c>
      <c r="D183">
        <v>0.25369999999999998</v>
      </c>
      <c r="E183">
        <v>0</v>
      </c>
      <c r="F183">
        <v>28</v>
      </c>
      <c r="G183">
        <v>28</v>
      </c>
    </row>
    <row r="184" spans="1:7" x14ac:dyDescent="0.25">
      <c r="A184">
        <v>183</v>
      </c>
      <c r="B184">
        <v>0.1061</v>
      </c>
      <c r="C184">
        <v>0.39</v>
      </c>
      <c r="D184">
        <v>0.35820000000000002</v>
      </c>
      <c r="E184">
        <v>2</v>
      </c>
      <c r="F184">
        <v>35</v>
      </c>
      <c r="G184">
        <v>37</v>
      </c>
    </row>
    <row r="185" spans="1:7" x14ac:dyDescent="0.25">
      <c r="A185">
        <v>184</v>
      </c>
      <c r="B185">
        <v>0.1061</v>
      </c>
      <c r="C185">
        <v>0.36</v>
      </c>
      <c r="D185">
        <v>0.3881</v>
      </c>
      <c r="E185">
        <v>1</v>
      </c>
      <c r="F185">
        <v>33</v>
      </c>
      <c r="G185">
        <v>34</v>
      </c>
    </row>
    <row r="186" spans="1:7" x14ac:dyDescent="0.25">
      <c r="A186">
        <v>185</v>
      </c>
      <c r="B186">
        <v>6.0600000000000001E-2</v>
      </c>
      <c r="C186">
        <v>0.39</v>
      </c>
      <c r="D186">
        <v>0.44779999999999998</v>
      </c>
      <c r="E186">
        <v>0</v>
      </c>
      <c r="F186">
        <v>22</v>
      </c>
      <c r="G186">
        <v>22</v>
      </c>
    </row>
    <row r="187" spans="1:7" x14ac:dyDescent="0.25">
      <c r="A187">
        <v>186</v>
      </c>
      <c r="B187">
        <v>7.5800000000000006E-2</v>
      </c>
      <c r="C187">
        <v>0.42</v>
      </c>
      <c r="D187">
        <v>0.3881</v>
      </c>
      <c r="E187">
        <v>1</v>
      </c>
      <c r="F187">
        <v>24</v>
      </c>
      <c r="G187">
        <v>25</v>
      </c>
    </row>
    <row r="188" spans="1:7" x14ac:dyDescent="0.25">
      <c r="A188">
        <v>187</v>
      </c>
      <c r="B188">
        <v>6.0600000000000001E-2</v>
      </c>
      <c r="C188">
        <v>0.42</v>
      </c>
      <c r="D188">
        <v>0.4627</v>
      </c>
      <c r="E188">
        <v>0</v>
      </c>
      <c r="F188">
        <v>12</v>
      </c>
      <c r="G188">
        <v>12</v>
      </c>
    </row>
    <row r="189" spans="1:7" x14ac:dyDescent="0.25">
      <c r="A189">
        <v>188</v>
      </c>
      <c r="B189">
        <v>6.0600000000000001E-2</v>
      </c>
      <c r="C189">
        <v>0.46</v>
      </c>
      <c r="D189">
        <v>0.4627</v>
      </c>
      <c r="E189">
        <v>0</v>
      </c>
      <c r="F189">
        <v>11</v>
      </c>
      <c r="G189">
        <v>11</v>
      </c>
    </row>
    <row r="190" spans="1:7" x14ac:dyDescent="0.25">
      <c r="A190">
        <v>189</v>
      </c>
      <c r="B190">
        <v>7.5800000000000006E-2</v>
      </c>
      <c r="C190">
        <v>0.46</v>
      </c>
      <c r="D190">
        <v>0.41789999999999999</v>
      </c>
      <c r="E190">
        <v>0</v>
      </c>
      <c r="F190">
        <v>4</v>
      </c>
      <c r="G190">
        <v>4</v>
      </c>
    </row>
    <row r="191" spans="1:7" x14ac:dyDescent="0.25">
      <c r="A191">
        <v>190</v>
      </c>
      <c r="B191">
        <v>9.0899999999999995E-2</v>
      </c>
      <c r="C191">
        <v>0.53</v>
      </c>
      <c r="D191">
        <v>0.19400000000000001</v>
      </c>
      <c r="E191">
        <v>0</v>
      </c>
      <c r="F191">
        <v>1</v>
      </c>
      <c r="G191">
        <v>1</v>
      </c>
    </row>
    <row r="192" spans="1:7" x14ac:dyDescent="0.25">
      <c r="A192">
        <v>191</v>
      </c>
      <c r="B192">
        <v>9.0899999999999995E-2</v>
      </c>
      <c r="C192">
        <v>0.53</v>
      </c>
      <c r="D192">
        <v>0.19400000000000001</v>
      </c>
      <c r="E192">
        <v>0</v>
      </c>
      <c r="F192">
        <v>1</v>
      </c>
      <c r="G192">
        <v>1</v>
      </c>
    </row>
    <row r="193" spans="1:7" x14ac:dyDescent="0.25">
      <c r="A193">
        <v>192</v>
      </c>
      <c r="B193">
        <v>9.0899999999999995E-2</v>
      </c>
      <c r="C193">
        <v>0.49</v>
      </c>
      <c r="D193">
        <v>0.28360000000000002</v>
      </c>
      <c r="E193">
        <v>0</v>
      </c>
      <c r="F193">
        <v>1</v>
      </c>
      <c r="G193">
        <v>1</v>
      </c>
    </row>
    <row r="194" spans="1:7" x14ac:dyDescent="0.25">
      <c r="A194">
        <v>193</v>
      </c>
      <c r="B194">
        <v>9.0899999999999995E-2</v>
      </c>
      <c r="C194">
        <v>0.53</v>
      </c>
      <c r="D194">
        <v>0.19400000000000001</v>
      </c>
      <c r="E194">
        <v>1</v>
      </c>
      <c r="F194">
        <v>5</v>
      </c>
      <c r="G194">
        <v>6</v>
      </c>
    </row>
    <row r="195" spans="1:7" x14ac:dyDescent="0.25">
      <c r="A195">
        <v>194</v>
      </c>
      <c r="B195">
        <v>9.0899999999999995E-2</v>
      </c>
      <c r="C195">
        <v>0.49</v>
      </c>
      <c r="D195">
        <v>0.28360000000000002</v>
      </c>
      <c r="E195">
        <v>0</v>
      </c>
      <c r="F195">
        <v>10</v>
      </c>
      <c r="G195">
        <v>10</v>
      </c>
    </row>
    <row r="196" spans="1:7" x14ac:dyDescent="0.25">
      <c r="A196">
        <v>195</v>
      </c>
      <c r="B196">
        <v>7.5800000000000006E-2</v>
      </c>
      <c r="C196">
        <v>0.46</v>
      </c>
      <c r="D196">
        <v>0.52239999999999998</v>
      </c>
      <c r="E196">
        <v>0</v>
      </c>
      <c r="F196">
        <v>19</v>
      </c>
      <c r="G196">
        <v>19</v>
      </c>
    </row>
    <row r="197" spans="1:7" x14ac:dyDescent="0.25">
      <c r="A197">
        <v>196</v>
      </c>
      <c r="B197">
        <v>0.1061</v>
      </c>
      <c r="C197">
        <v>0.43</v>
      </c>
      <c r="D197">
        <v>0.3881</v>
      </c>
      <c r="E197">
        <v>0</v>
      </c>
      <c r="F197">
        <v>49</v>
      </c>
      <c r="G197">
        <v>49</v>
      </c>
    </row>
    <row r="198" spans="1:7" x14ac:dyDescent="0.25">
      <c r="A198">
        <v>197</v>
      </c>
      <c r="B198">
        <v>0.1212</v>
      </c>
      <c r="C198">
        <v>0.4</v>
      </c>
      <c r="D198">
        <v>0.52239999999999998</v>
      </c>
      <c r="E198">
        <v>2</v>
      </c>
      <c r="F198">
        <v>47</v>
      </c>
      <c r="G198">
        <v>49</v>
      </c>
    </row>
    <row r="199" spans="1:7" x14ac:dyDescent="0.25">
      <c r="A199">
        <v>198</v>
      </c>
      <c r="B199">
        <v>0.13639999999999999</v>
      </c>
      <c r="C199">
        <v>0.37</v>
      </c>
      <c r="D199">
        <v>0.44779999999999998</v>
      </c>
      <c r="E199">
        <v>4</v>
      </c>
      <c r="F199">
        <v>79</v>
      </c>
      <c r="G199">
        <v>83</v>
      </c>
    </row>
    <row r="200" spans="1:7" x14ac:dyDescent="0.25">
      <c r="A200">
        <v>199</v>
      </c>
      <c r="B200">
        <v>0.16669999999999999</v>
      </c>
      <c r="C200">
        <v>0.34</v>
      </c>
      <c r="D200">
        <v>0.44779999999999998</v>
      </c>
      <c r="E200">
        <v>6</v>
      </c>
      <c r="F200">
        <v>69</v>
      </c>
      <c r="G200">
        <v>75</v>
      </c>
    </row>
    <row r="201" spans="1:7" x14ac:dyDescent="0.25">
      <c r="A201">
        <v>200</v>
      </c>
      <c r="B201">
        <v>0.18179999999999999</v>
      </c>
      <c r="C201">
        <v>0.32</v>
      </c>
      <c r="D201">
        <v>0.4627</v>
      </c>
      <c r="E201">
        <v>8</v>
      </c>
      <c r="F201">
        <v>64</v>
      </c>
      <c r="G201">
        <v>72</v>
      </c>
    </row>
    <row r="202" spans="1:7" x14ac:dyDescent="0.25">
      <c r="A202">
        <v>201</v>
      </c>
      <c r="B202">
        <v>0.19700000000000001</v>
      </c>
      <c r="C202">
        <v>0.35</v>
      </c>
      <c r="D202">
        <v>0.35820000000000002</v>
      </c>
      <c r="E202">
        <v>5</v>
      </c>
      <c r="F202">
        <v>77</v>
      </c>
      <c r="G202">
        <v>82</v>
      </c>
    </row>
    <row r="203" spans="1:7" x14ac:dyDescent="0.25">
      <c r="A203">
        <v>202</v>
      </c>
      <c r="B203">
        <v>0.16669999999999999</v>
      </c>
      <c r="C203">
        <v>0.34</v>
      </c>
      <c r="D203">
        <v>0.44779999999999998</v>
      </c>
      <c r="E203">
        <v>13</v>
      </c>
      <c r="F203">
        <v>79</v>
      </c>
      <c r="G203">
        <v>92</v>
      </c>
    </row>
    <row r="204" spans="1:7" x14ac:dyDescent="0.25">
      <c r="A204">
        <v>203</v>
      </c>
      <c r="B204">
        <v>0.1515</v>
      </c>
      <c r="C204">
        <v>0.37</v>
      </c>
      <c r="D204">
        <v>0.3881</v>
      </c>
      <c r="E204">
        <v>3</v>
      </c>
      <c r="F204">
        <v>59</v>
      </c>
      <c r="G204">
        <v>62</v>
      </c>
    </row>
    <row r="205" spans="1:7" x14ac:dyDescent="0.25">
      <c r="A205">
        <v>204</v>
      </c>
      <c r="B205">
        <v>0.13639999999999999</v>
      </c>
      <c r="C205">
        <v>0.4</v>
      </c>
      <c r="D205">
        <v>0.32840000000000003</v>
      </c>
      <c r="E205">
        <v>4</v>
      </c>
      <c r="F205">
        <v>44</v>
      </c>
      <c r="G205">
        <v>48</v>
      </c>
    </row>
    <row r="206" spans="1:7" x14ac:dyDescent="0.25">
      <c r="A206">
        <v>205</v>
      </c>
      <c r="B206">
        <v>0.13639999999999999</v>
      </c>
      <c r="C206">
        <v>0.43</v>
      </c>
      <c r="D206">
        <v>0.32840000000000003</v>
      </c>
      <c r="E206">
        <v>1</v>
      </c>
      <c r="F206">
        <v>40</v>
      </c>
      <c r="G206">
        <v>41</v>
      </c>
    </row>
    <row r="207" spans="1:7" x14ac:dyDescent="0.25">
      <c r="A207">
        <v>206</v>
      </c>
      <c r="B207">
        <v>0.1212</v>
      </c>
      <c r="C207">
        <v>0.46</v>
      </c>
      <c r="D207">
        <v>0.25369999999999998</v>
      </c>
      <c r="E207">
        <v>0</v>
      </c>
      <c r="F207">
        <v>38</v>
      </c>
      <c r="G207">
        <v>38</v>
      </c>
    </row>
    <row r="208" spans="1:7" x14ac:dyDescent="0.25">
      <c r="A208">
        <v>207</v>
      </c>
      <c r="B208">
        <v>0.1061</v>
      </c>
      <c r="C208">
        <v>0.46</v>
      </c>
      <c r="D208">
        <v>0.41789999999999999</v>
      </c>
      <c r="E208">
        <v>1</v>
      </c>
      <c r="F208">
        <v>19</v>
      </c>
      <c r="G208">
        <v>20</v>
      </c>
    </row>
    <row r="209" spans="1:7" x14ac:dyDescent="0.25">
      <c r="A209">
        <v>208</v>
      </c>
      <c r="B209">
        <v>0.1212</v>
      </c>
      <c r="C209">
        <v>0.46</v>
      </c>
      <c r="D209">
        <v>0.29849999999999999</v>
      </c>
      <c r="E209">
        <v>5</v>
      </c>
      <c r="F209">
        <v>10</v>
      </c>
      <c r="G209">
        <v>15</v>
      </c>
    </row>
    <row r="210" spans="1:7" x14ac:dyDescent="0.25">
      <c r="A210">
        <v>209</v>
      </c>
      <c r="B210">
        <v>0.13639999999999999</v>
      </c>
      <c r="C210">
        <v>0.5</v>
      </c>
      <c r="D210">
        <v>0.19400000000000001</v>
      </c>
      <c r="E210">
        <v>0</v>
      </c>
      <c r="F210">
        <v>6</v>
      </c>
      <c r="G210">
        <v>6</v>
      </c>
    </row>
    <row r="211" spans="1:7" x14ac:dyDescent="0.25">
      <c r="A211">
        <v>210</v>
      </c>
      <c r="B211">
        <v>0.1212</v>
      </c>
      <c r="C211">
        <v>0.5</v>
      </c>
      <c r="D211">
        <v>0.28360000000000002</v>
      </c>
      <c r="E211">
        <v>2</v>
      </c>
      <c r="F211">
        <v>3</v>
      </c>
      <c r="G211">
        <v>5</v>
      </c>
    </row>
    <row r="212" spans="1:7" x14ac:dyDescent="0.25">
      <c r="A212">
        <v>211</v>
      </c>
      <c r="B212">
        <v>0.1212</v>
      </c>
      <c r="C212">
        <v>0.5</v>
      </c>
      <c r="D212">
        <v>0.28360000000000002</v>
      </c>
      <c r="E212">
        <v>1</v>
      </c>
      <c r="F212">
        <v>0</v>
      </c>
      <c r="G212">
        <v>1</v>
      </c>
    </row>
    <row r="213" spans="1:7" x14ac:dyDescent="0.25">
      <c r="A213">
        <v>212</v>
      </c>
      <c r="B213">
        <v>0.1212</v>
      </c>
      <c r="C213">
        <v>0.5</v>
      </c>
      <c r="D213">
        <v>0.22389999999999999</v>
      </c>
      <c r="E213">
        <v>0</v>
      </c>
      <c r="F213">
        <v>3</v>
      </c>
      <c r="G213">
        <v>3</v>
      </c>
    </row>
    <row r="214" spans="1:7" x14ac:dyDescent="0.25">
      <c r="A214">
        <v>213</v>
      </c>
      <c r="B214">
        <v>0.1212</v>
      </c>
      <c r="C214">
        <v>0.5</v>
      </c>
      <c r="D214">
        <v>0.22389999999999999</v>
      </c>
      <c r="E214">
        <v>0</v>
      </c>
      <c r="F214">
        <v>1</v>
      </c>
      <c r="G214">
        <v>1</v>
      </c>
    </row>
    <row r="215" spans="1:7" x14ac:dyDescent="0.25">
      <c r="A215">
        <v>214</v>
      </c>
      <c r="B215">
        <v>0.1212</v>
      </c>
      <c r="C215">
        <v>0.54</v>
      </c>
      <c r="D215">
        <v>0.1343</v>
      </c>
      <c r="E215">
        <v>1</v>
      </c>
      <c r="F215">
        <v>2</v>
      </c>
      <c r="G215">
        <v>3</v>
      </c>
    </row>
    <row r="216" spans="1:7" x14ac:dyDescent="0.25">
      <c r="A216">
        <v>215</v>
      </c>
      <c r="B216">
        <v>0.1061</v>
      </c>
      <c r="C216">
        <v>0.54</v>
      </c>
      <c r="D216">
        <v>0.25369999999999998</v>
      </c>
      <c r="E216">
        <v>0</v>
      </c>
      <c r="F216">
        <v>3</v>
      </c>
      <c r="G216">
        <v>3</v>
      </c>
    </row>
    <row r="217" spans="1:7" x14ac:dyDescent="0.25">
      <c r="A217">
        <v>216</v>
      </c>
      <c r="B217">
        <v>0.1212</v>
      </c>
      <c r="C217">
        <v>0.5</v>
      </c>
      <c r="D217">
        <v>0.28360000000000002</v>
      </c>
      <c r="E217">
        <v>0</v>
      </c>
      <c r="F217">
        <v>31</v>
      </c>
      <c r="G217">
        <v>31</v>
      </c>
    </row>
    <row r="218" spans="1:7" x14ac:dyDescent="0.25">
      <c r="A218">
        <v>217</v>
      </c>
      <c r="B218">
        <v>0.1212</v>
      </c>
      <c r="C218">
        <v>0.5</v>
      </c>
      <c r="D218">
        <v>0.22389999999999999</v>
      </c>
      <c r="E218">
        <v>2</v>
      </c>
      <c r="F218">
        <v>75</v>
      </c>
      <c r="G218">
        <v>77</v>
      </c>
    </row>
    <row r="219" spans="1:7" x14ac:dyDescent="0.25">
      <c r="A219">
        <v>218</v>
      </c>
      <c r="B219">
        <v>0.1212</v>
      </c>
      <c r="C219">
        <v>0.5</v>
      </c>
      <c r="D219">
        <v>0.28360000000000002</v>
      </c>
      <c r="E219">
        <v>4</v>
      </c>
      <c r="F219">
        <v>184</v>
      </c>
      <c r="G219">
        <v>188</v>
      </c>
    </row>
    <row r="220" spans="1:7" x14ac:dyDescent="0.25">
      <c r="A220">
        <v>219</v>
      </c>
      <c r="B220">
        <v>0.1212</v>
      </c>
      <c r="C220">
        <v>0.5</v>
      </c>
      <c r="D220">
        <v>0.25369999999999998</v>
      </c>
      <c r="E220">
        <v>2</v>
      </c>
      <c r="F220">
        <v>92</v>
      </c>
      <c r="G220">
        <v>94</v>
      </c>
    </row>
    <row r="221" spans="1:7" x14ac:dyDescent="0.25">
      <c r="A221">
        <v>220</v>
      </c>
      <c r="B221">
        <v>0.1212</v>
      </c>
      <c r="C221">
        <v>0.5</v>
      </c>
      <c r="D221">
        <v>0.29849999999999999</v>
      </c>
      <c r="E221">
        <v>0</v>
      </c>
      <c r="F221">
        <v>31</v>
      </c>
      <c r="G221">
        <v>31</v>
      </c>
    </row>
    <row r="222" spans="1:7" x14ac:dyDescent="0.25">
      <c r="A222">
        <v>221</v>
      </c>
      <c r="B222">
        <v>0.13639999999999999</v>
      </c>
      <c r="C222">
        <v>0.47</v>
      </c>
      <c r="D222">
        <v>0.28360000000000002</v>
      </c>
      <c r="E222">
        <v>2</v>
      </c>
      <c r="F222">
        <v>28</v>
      </c>
      <c r="G222">
        <v>30</v>
      </c>
    </row>
    <row r="223" spans="1:7" x14ac:dyDescent="0.25">
      <c r="A223">
        <v>222</v>
      </c>
      <c r="B223">
        <v>0.18179999999999999</v>
      </c>
      <c r="C223">
        <v>0.4</v>
      </c>
      <c r="D223">
        <v>0.28360000000000002</v>
      </c>
      <c r="E223">
        <v>5</v>
      </c>
      <c r="F223">
        <v>47</v>
      </c>
      <c r="G223">
        <v>52</v>
      </c>
    </row>
    <row r="224" spans="1:7" x14ac:dyDescent="0.25">
      <c r="A224">
        <v>223</v>
      </c>
      <c r="B224">
        <v>0.18179999999999999</v>
      </c>
      <c r="C224">
        <v>0.4</v>
      </c>
      <c r="D224">
        <v>0.28360000000000002</v>
      </c>
      <c r="E224">
        <v>4</v>
      </c>
      <c r="F224">
        <v>50</v>
      </c>
      <c r="G224">
        <v>54</v>
      </c>
    </row>
    <row r="225" spans="1:7" x14ac:dyDescent="0.25">
      <c r="A225">
        <v>224</v>
      </c>
      <c r="B225">
        <v>0.19700000000000001</v>
      </c>
      <c r="C225">
        <v>0.4</v>
      </c>
      <c r="D225">
        <v>0.22389999999999999</v>
      </c>
      <c r="E225">
        <v>0</v>
      </c>
      <c r="F225">
        <v>47</v>
      </c>
      <c r="G225">
        <v>47</v>
      </c>
    </row>
    <row r="226" spans="1:7" x14ac:dyDescent="0.25">
      <c r="A226">
        <v>225</v>
      </c>
      <c r="B226">
        <v>0.19700000000000001</v>
      </c>
      <c r="C226">
        <v>0.4</v>
      </c>
      <c r="D226">
        <v>0.22389999999999999</v>
      </c>
      <c r="E226">
        <v>2</v>
      </c>
      <c r="F226">
        <v>43</v>
      </c>
      <c r="G226">
        <v>45</v>
      </c>
    </row>
    <row r="227" spans="1:7" x14ac:dyDescent="0.25">
      <c r="A227">
        <v>226</v>
      </c>
      <c r="B227">
        <v>0.21210000000000001</v>
      </c>
      <c r="C227">
        <v>0.4</v>
      </c>
      <c r="D227">
        <v>0.1343</v>
      </c>
      <c r="E227">
        <v>4</v>
      </c>
      <c r="F227">
        <v>70</v>
      </c>
      <c r="G227">
        <v>74</v>
      </c>
    </row>
    <row r="228" spans="1:7" x14ac:dyDescent="0.25">
      <c r="A228">
        <v>227</v>
      </c>
      <c r="B228">
        <v>0.2273</v>
      </c>
      <c r="C228">
        <v>0.4</v>
      </c>
      <c r="D228">
        <v>0.1045</v>
      </c>
      <c r="E228">
        <v>4</v>
      </c>
      <c r="F228">
        <v>174</v>
      </c>
      <c r="G228">
        <v>178</v>
      </c>
    </row>
    <row r="229" spans="1:7" x14ac:dyDescent="0.25">
      <c r="A229">
        <v>228</v>
      </c>
      <c r="B229">
        <v>0.19700000000000001</v>
      </c>
      <c r="C229">
        <v>0.4</v>
      </c>
      <c r="D229">
        <v>0.22389999999999999</v>
      </c>
      <c r="E229">
        <v>1</v>
      </c>
      <c r="F229">
        <v>154</v>
      </c>
      <c r="G229">
        <v>155</v>
      </c>
    </row>
    <row r="230" spans="1:7" x14ac:dyDescent="0.25">
      <c r="A230">
        <v>229</v>
      </c>
      <c r="B230">
        <v>0.16669999999999999</v>
      </c>
      <c r="C230">
        <v>0.47</v>
      </c>
      <c r="D230">
        <v>0.16420000000000001</v>
      </c>
      <c r="E230">
        <v>3</v>
      </c>
      <c r="F230">
        <v>92</v>
      </c>
      <c r="G230">
        <v>95</v>
      </c>
    </row>
    <row r="231" spans="1:7" x14ac:dyDescent="0.25">
      <c r="A231">
        <v>230</v>
      </c>
      <c r="B231">
        <v>0.16669999999999999</v>
      </c>
      <c r="C231">
        <v>0.5</v>
      </c>
      <c r="D231">
        <v>0.16420000000000001</v>
      </c>
      <c r="E231">
        <v>1</v>
      </c>
      <c r="F231">
        <v>73</v>
      </c>
      <c r="G231">
        <v>74</v>
      </c>
    </row>
    <row r="232" spans="1:7" x14ac:dyDescent="0.25">
      <c r="A232">
        <v>231</v>
      </c>
      <c r="B232">
        <v>0.13639999999999999</v>
      </c>
      <c r="C232">
        <v>0.59</v>
      </c>
      <c r="D232">
        <v>0.19400000000000001</v>
      </c>
      <c r="E232">
        <v>1</v>
      </c>
      <c r="F232">
        <v>37</v>
      </c>
      <c r="G232">
        <v>38</v>
      </c>
    </row>
    <row r="233" spans="1:7" x14ac:dyDescent="0.25">
      <c r="A233">
        <v>232</v>
      </c>
      <c r="B233">
        <v>0.1515</v>
      </c>
      <c r="C233">
        <v>0.59</v>
      </c>
      <c r="D233">
        <v>0.16420000000000001</v>
      </c>
      <c r="E233">
        <v>2</v>
      </c>
      <c r="F233">
        <v>22</v>
      </c>
      <c r="G233">
        <v>24</v>
      </c>
    </row>
    <row r="234" spans="1:7" x14ac:dyDescent="0.25">
      <c r="A234">
        <v>233</v>
      </c>
      <c r="B234">
        <v>0.1515</v>
      </c>
      <c r="C234">
        <v>0.59</v>
      </c>
      <c r="D234">
        <v>0.16420000000000001</v>
      </c>
      <c r="E234">
        <v>0</v>
      </c>
      <c r="F234">
        <v>18</v>
      </c>
      <c r="G234">
        <v>18</v>
      </c>
    </row>
    <row r="235" spans="1:7" x14ac:dyDescent="0.25">
      <c r="A235">
        <v>234</v>
      </c>
      <c r="B235">
        <v>0.16669999999999999</v>
      </c>
      <c r="C235">
        <v>0.59</v>
      </c>
      <c r="D235">
        <v>0.1045</v>
      </c>
      <c r="E235">
        <v>2</v>
      </c>
      <c r="F235">
        <v>10</v>
      </c>
      <c r="G235">
        <v>12</v>
      </c>
    </row>
    <row r="236" spans="1:7" x14ac:dyDescent="0.25">
      <c r="A236">
        <v>235</v>
      </c>
      <c r="B236">
        <v>0.1515</v>
      </c>
      <c r="C236">
        <v>0.59</v>
      </c>
      <c r="D236">
        <v>0.16420000000000001</v>
      </c>
      <c r="E236">
        <v>0</v>
      </c>
      <c r="F236">
        <v>3</v>
      </c>
      <c r="G236">
        <v>3</v>
      </c>
    </row>
    <row r="237" spans="1:7" x14ac:dyDescent="0.25">
      <c r="A237">
        <v>236</v>
      </c>
      <c r="B237">
        <v>0.1515</v>
      </c>
      <c r="C237">
        <v>0.55000000000000004</v>
      </c>
      <c r="D237">
        <v>0.19400000000000001</v>
      </c>
      <c r="E237">
        <v>0</v>
      </c>
      <c r="F237">
        <v>3</v>
      </c>
      <c r="G237">
        <v>3</v>
      </c>
    </row>
    <row r="238" spans="1:7" x14ac:dyDescent="0.25">
      <c r="A238">
        <v>237</v>
      </c>
      <c r="B238">
        <v>0.18179999999999999</v>
      </c>
      <c r="C238">
        <v>0.55000000000000004</v>
      </c>
      <c r="D238">
        <v>0.1343</v>
      </c>
      <c r="E238">
        <v>0</v>
      </c>
      <c r="F238">
        <v>6</v>
      </c>
      <c r="G238">
        <v>6</v>
      </c>
    </row>
    <row r="239" spans="1:7" x14ac:dyDescent="0.25">
      <c r="A239">
        <v>238</v>
      </c>
      <c r="B239">
        <v>0.18179999999999999</v>
      </c>
      <c r="C239">
        <v>0.55000000000000004</v>
      </c>
      <c r="D239">
        <v>0.1343</v>
      </c>
      <c r="E239">
        <v>0</v>
      </c>
      <c r="F239">
        <v>27</v>
      </c>
      <c r="G239">
        <v>27</v>
      </c>
    </row>
    <row r="240" spans="1:7" x14ac:dyDescent="0.25">
      <c r="A240">
        <v>239</v>
      </c>
      <c r="B240">
        <v>0.2273</v>
      </c>
      <c r="C240">
        <v>0.55000000000000004</v>
      </c>
      <c r="D240">
        <v>0</v>
      </c>
      <c r="E240">
        <v>2</v>
      </c>
      <c r="F240">
        <v>97</v>
      </c>
      <c r="G240">
        <v>99</v>
      </c>
    </row>
    <row r="241" spans="1:7" x14ac:dyDescent="0.25">
      <c r="A241">
        <v>240</v>
      </c>
      <c r="B241">
        <v>0.21210000000000001</v>
      </c>
      <c r="C241">
        <v>0.51</v>
      </c>
      <c r="D241">
        <v>8.9599999999999999E-2</v>
      </c>
      <c r="E241">
        <v>3</v>
      </c>
      <c r="F241">
        <v>214</v>
      </c>
      <c r="G241">
        <v>217</v>
      </c>
    </row>
    <row r="242" spans="1:7" x14ac:dyDescent="0.25">
      <c r="A242">
        <v>241</v>
      </c>
      <c r="B242">
        <v>0.19700000000000001</v>
      </c>
      <c r="C242">
        <v>0.51</v>
      </c>
      <c r="D242">
        <v>0.16420000000000001</v>
      </c>
      <c r="E242">
        <v>3</v>
      </c>
      <c r="F242">
        <v>127</v>
      </c>
      <c r="G242">
        <v>130</v>
      </c>
    </row>
    <row r="243" spans="1:7" x14ac:dyDescent="0.25">
      <c r="A243">
        <v>242</v>
      </c>
      <c r="B243">
        <v>0.21210000000000001</v>
      </c>
      <c r="C243">
        <v>0.51</v>
      </c>
      <c r="D243">
        <v>0.16420000000000001</v>
      </c>
      <c r="E243">
        <v>3</v>
      </c>
      <c r="F243">
        <v>51</v>
      </c>
      <c r="G243">
        <v>54</v>
      </c>
    </row>
    <row r="244" spans="1:7" x14ac:dyDescent="0.25">
      <c r="A244">
        <v>243</v>
      </c>
      <c r="B244">
        <v>0.21210000000000001</v>
      </c>
      <c r="C244">
        <v>0.47</v>
      </c>
      <c r="D244">
        <v>0.1343</v>
      </c>
      <c r="E244">
        <v>4</v>
      </c>
      <c r="F244">
        <v>31</v>
      </c>
      <c r="G244">
        <v>35</v>
      </c>
    </row>
    <row r="245" spans="1:7" x14ac:dyDescent="0.25">
      <c r="A245">
        <v>244</v>
      </c>
      <c r="B245">
        <v>0.2273</v>
      </c>
      <c r="C245">
        <v>0.51</v>
      </c>
      <c r="D245">
        <v>0.1045</v>
      </c>
      <c r="E245">
        <v>2</v>
      </c>
      <c r="F245">
        <v>55</v>
      </c>
      <c r="G245">
        <v>57</v>
      </c>
    </row>
    <row r="246" spans="1:7" x14ac:dyDescent="0.25">
      <c r="A246">
        <v>245</v>
      </c>
      <c r="B246">
        <v>0.2273</v>
      </c>
      <c r="C246">
        <v>0.59</v>
      </c>
      <c r="D246">
        <v>8.9599999999999999E-2</v>
      </c>
      <c r="E246">
        <v>6</v>
      </c>
      <c r="F246">
        <v>46</v>
      </c>
      <c r="G246">
        <v>52</v>
      </c>
    </row>
    <row r="247" spans="1:7" x14ac:dyDescent="0.25">
      <c r="A247">
        <v>246</v>
      </c>
      <c r="B247">
        <v>0.2273</v>
      </c>
      <c r="C247">
        <v>0.59</v>
      </c>
      <c r="D247">
        <v>8.9599999999999999E-2</v>
      </c>
      <c r="E247">
        <v>3</v>
      </c>
      <c r="F247">
        <v>60</v>
      </c>
      <c r="G247">
        <v>63</v>
      </c>
    </row>
    <row r="248" spans="1:7" x14ac:dyDescent="0.25">
      <c r="A248">
        <v>247</v>
      </c>
      <c r="B248">
        <v>0.19700000000000001</v>
      </c>
      <c r="C248">
        <v>0.8</v>
      </c>
      <c r="D248">
        <v>8.9599999999999999E-2</v>
      </c>
      <c r="E248">
        <v>2</v>
      </c>
      <c r="F248">
        <v>45</v>
      </c>
      <c r="G248">
        <v>47</v>
      </c>
    </row>
    <row r="249" spans="1:7" x14ac:dyDescent="0.25">
      <c r="A249">
        <v>248</v>
      </c>
      <c r="B249">
        <v>0.1515</v>
      </c>
      <c r="C249">
        <v>0.86</v>
      </c>
      <c r="D249">
        <v>0.22389999999999999</v>
      </c>
      <c r="E249">
        <v>4</v>
      </c>
      <c r="F249">
        <v>72</v>
      </c>
      <c r="G249">
        <v>76</v>
      </c>
    </row>
    <row r="250" spans="1:7" x14ac:dyDescent="0.25">
      <c r="A250">
        <v>249</v>
      </c>
      <c r="B250">
        <v>0.1515</v>
      </c>
      <c r="C250">
        <v>0.86</v>
      </c>
      <c r="D250">
        <v>0.22389999999999999</v>
      </c>
      <c r="E250">
        <v>6</v>
      </c>
      <c r="F250">
        <v>130</v>
      </c>
      <c r="G250">
        <v>136</v>
      </c>
    </row>
    <row r="251" spans="1:7" x14ac:dyDescent="0.25">
      <c r="A251">
        <v>250</v>
      </c>
      <c r="B251">
        <v>0.18179999999999999</v>
      </c>
      <c r="C251">
        <v>0.93</v>
      </c>
      <c r="D251">
        <v>0.1045</v>
      </c>
      <c r="E251">
        <v>1</v>
      </c>
      <c r="F251">
        <v>94</v>
      </c>
      <c r="G251">
        <v>95</v>
      </c>
    </row>
    <row r="252" spans="1:7" x14ac:dyDescent="0.25">
      <c r="A252">
        <v>251</v>
      </c>
      <c r="B252">
        <v>0.2273</v>
      </c>
      <c r="C252">
        <v>0.93</v>
      </c>
      <c r="D252">
        <v>0</v>
      </c>
      <c r="E252">
        <v>0</v>
      </c>
      <c r="F252">
        <v>51</v>
      </c>
      <c r="G252">
        <v>51</v>
      </c>
    </row>
    <row r="253" spans="1:7" x14ac:dyDescent="0.25">
      <c r="A253">
        <v>252</v>
      </c>
      <c r="B253">
        <v>0.1515</v>
      </c>
      <c r="C253">
        <v>0.93</v>
      </c>
      <c r="D253">
        <v>0.19400000000000001</v>
      </c>
      <c r="E253">
        <v>0</v>
      </c>
      <c r="F253">
        <v>32</v>
      </c>
      <c r="G253">
        <v>32</v>
      </c>
    </row>
    <row r="254" spans="1:7" x14ac:dyDescent="0.25">
      <c r="A254">
        <v>253</v>
      </c>
      <c r="B254">
        <v>0.19700000000000001</v>
      </c>
      <c r="C254">
        <v>0.86</v>
      </c>
      <c r="D254">
        <v>8.9599999999999999E-2</v>
      </c>
      <c r="E254">
        <v>0</v>
      </c>
      <c r="F254">
        <v>20</v>
      </c>
      <c r="G254">
        <v>20</v>
      </c>
    </row>
    <row r="255" spans="1:7" x14ac:dyDescent="0.25">
      <c r="A255">
        <v>254</v>
      </c>
      <c r="B255">
        <v>0.18179999999999999</v>
      </c>
      <c r="C255">
        <v>0.93</v>
      </c>
      <c r="D255">
        <v>0.1045</v>
      </c>
      <c r="E255">
        <v>1</v>
      </c>
      <c r="F255">
        <v>28</v>
      </c>
      <c r="G255">
        <v>29</v>
      </c>
    </row>
    <row r="256" spans="1:7" x14ac:dyDescent="0.25">
      <c r="A256">
        <v>255</v>
      </c>
      <c r="B256">
        <v>0.19700000000000001</v>
      </c>
      <c r="C256">
        <v>0.93</v>
      </c>
      <c r="D256">
        <v>8.9599999999999999E-2</v>
      </c>
      <c r="E256">
        <v>1</v>
      </c>
      <c r="F256">
        <v>18</v>
      </c>
      <c r="G256">
        <v>19</v>
      </c>
    </row>
    <row r="257" spans="1:7" x14ac:dyDescent="0.25">
      <c r="A257">
        <v>256</v>
      </c>
      <c r="B257">
        <v>0.19700000000000001</v>
      </c>
      <c r="C257">
        <v>0.86</v>
      </c>
      <c r="D257">
        <v>8.9599999999999999E-2</v>
      </c>
      <c r="E257">
        <v>0</v>
      </c>
      <c r="F257">
        <v>7</v>
      </c>
      <c r="G257">
        <v>7</v>
      </c>
    </row>
    <row r="258" spans="1:7" x14ac:dyDescent="0.25">
      <c r="A258">
        <v>257</v>
      </c>
      <c r="B258">
        <v>0.18179999999999999</v>
      </c>
      <c r="C258">
        <v>0.86</v>
      </c>
      <c r="D258">
        <v>0.1045</v>
      </c>
      <c r="E258">
        <v>0</v>
      </c>
      <c r="F258">
        <v>6</v>
      </c>
      <c r="G258">
        <v>6</v>
      </c>
    </row>
    <row r="259" spans="1:7" x14ac:dyDescent="0.25">
      <c r="A259">
        <v>258</v>
      </c>
      <c r="B259">
        <v>0.1515</v>
      </c>
      <c r="C259">
        <v>0.86</v>
      </c>
      <c r="D259">
        <v>0.1343</v>
      </c>
      <c r="E259">
        <v>0</v>
      </c>
      <c r="F259">
        <v>1</v>
      </c>
      <c r="G259">
        <v>1</v>
      </c>
    </row>
    <row r="260" spans="1:7" x14ac:dyDescent="0.25">
      <c r="A260">
        <v>259</v>
      </c>
      <c r="B260">
        <v>0.1515</v>
      </c>
      <c r="C260">
        <v>0.86</v>
      </c>
      <c r="D260">
        <v>0.16420000000000001</v>
      </c>
      <c r="E260">
        <v>0</v>
      </c>
      <c r="F260">
        <v>5</v>
      </c>
      <c r="G260">
        <v>5</v>
      </c>
    </row>
    <row r="261" spans="1:7" x14ac:dyDescent="0.25">
      <c r="A261">
        <v>260</v>
      </c>
      <c r="B261">
        <v>0.1515</v>
      </c>
      <c r="C261">
        <v>0.93</v>
      </c>
      <c r="D261">
        <v>0.1343</v>
      </c>
      <c r="E261">
        <v>0</v>
      </c>
      <c r="F261">
        <v>16</v>
      </c>
      <c r="G261">
        <v>16</v>
      </c>
    </row>
    <row r="262" spans="1:7" x14ac:dyDescent="0.25">
      <c r="A262">
        <v>261</v>
      </c>
      <c r="B262">
        <v>0.1515</v>
      </c>
      <c r="C262">
        <v>0.69</v>
      </c>
      <c r="D262">
        <v>0.1343</v>
      </c>
      <c r="E262">
        <v>0</v>
      </c>
      <c r="F262">
        <v>54</v>
      </c>
      <c r="G262">
        <v>54</v>
      </c>
    </row>
    <row r="263" spans="1:7" x14ac:dyDescent="0.25">
      <c r="A263">
        <v>262</v>
      </c>
      <c r="B263">
        <v>0.16669999999999999</v>
      </c>
      <c r="C263">
        <v>0.59</v>
      </c>
      <c r="D263">
        <v>0.16420000000000001</v>
      </c>
      <c r="E263">
        <v>3</v>
      </c>
      <c r="F263">
        <v>125</v>
      </c>
      <c r="G263">
        <v>128</v>
      </c>
    </row>
    <row r="264" spans="1:7" x14ac:dyDescent="0.25">
      <c r="A264">
        <v>263</v>
      </c>
      <c r="B264">
        <v>0.13639999999999999</v>
      </c>
      <c r="C264">
        <v>0.59</v>
      </c>
      <c r="D264">
        <v>0.32840000000000003</v>
      </c>
      <c r="E264">
        <v>3</v>
      </c>
      <c r="F264">
        <v>78</v>
      </c>
      <c r="G264">
        <v>81</v>
      </c>
    </row>
    <row r="265" spans="1:7" x14ac:dyDescent="0.25">
      <c r="A265">
        <v>264</v>
      </c>
      <c r="B265">
        <v>0.18179999999999999</v>
      </c>
      <c r="C265">
        <v>0.55000000000000004</v>
      </c>
      <c r="D265">
        <v>0.22389999999999999</v>
      </c>
      <c r="E265">
        <v>0</v>
      </c>
      <c r="F265">
        <v>39</v>
      </c>
      <c r="G265">
        <v>39</v>
      </c>
    </row>
    <row r="266" spans="1:7" x14ac:dyDescent="0.25">
      <c r="A266">
        <v>265</v>
      </c>
      <c r="B266">
        <v>0.18179999999999999</v>
      </c>
      <c r="C266">
        <v>0.51</v>
      </c>
      <c r="D266">
        <v>0.3881</v>
      </c>
      <c r="E266">
        <v>3</v>
      </c>
      <c r="F266">
        <v>32</v>
      </c>
      <c r="G266">
        <v>35</v>
      </c>
    </row>
    <row r="267" spans="1:7" x14ac:dyDescent="0.25">
      <c r="A267">
        <v>266</v>
      </c>
      <c r="B267">
        <v>0.1515</v>
      </c>
      <c r="C267">
        <v>0.47</v>
      </c>
      <c r="D267">
        <v>0.58209999999999995</v>
      </c>
      <c r="E267">
        <v>3</v>
      </c>
      <c r="F267">
        <v>52</v>
      </c>
      <c r="G267">
        <v>55</v>
      </c>
    </row>
    <row r="268" spans="1:7" x14ac:dyDescent="0.25">
      <c r="A268">
        <v>267</v>
      </c>
      <c r="B268">
        <v>0.19700000000000001</v>
      </c>
      <c r="C268">
        <v>0.44</v>
      </c>
      <c r="D268">
        <v>0.35820000000000002</v>
      </c>
      <c r="E268">
        <v>0</v>
      </c>
      <c r="F268">
        <v>49</v>
      </c>
      <c r="G268">
        <v>49</v>
      </c>
    </row>
    <row r="269" spans="1:7" x14ac:dyDescent="0.25">
      <c r="A269">
        <v>268</v>
      </c>
      <c r="B269">
        <v>0.18179999999999999</v>
      </c>
      <c r="C269">
        <v>0.47</v>
      </c>
      <c r="D269">
        <v>0.32840000000000003</v>
      </c>
      <c r="E269">
        <v>0</v>
      </c>
      <c r="F269">
        <v>44</v>
      </c>
      <c r="G269">
        <v>44</v>
      </c>
    </row>
    <row r="270" spans="1:7" x14ac:dyDescent="0.25">
      <c r="A270">
        <v>269</v>
      </c>
      <c r="B270">
        <v>0.16669999999999999</v>
      </c>
      <c r="C270">
        <v>0.47</v>
      </c>
      <c r="D270">
        <v>0.41789999999999999</v>
      </c>
      <c r="E270">
        <v>1</v>
      </c>
      <c r="F270">
        <v>48</v>
      </c>
      <c r="G270">
        <v>49</v>
      </c>
    </row>
    <row r="271" spans="1:7" x14ac:dyDescent="0.25">
      <c r="A271">
        <v>270</v>
      </c>
      <c r="B271">
        <v>0.19700000000000001</v>
      </c>
      <c r="C271">
        <v>0.44</v>
      </c>
      <c r="D271">
        <v>0.32840000000000003</v>
      </c>
      <c r="E271">
        <v>5</v>
      </c>
      <c r="F271">
        <v>63</v>
      </c>
      <c r="G271">
        <v>68</v>
      </c>
    </row>
    <row r="272" spans="1:7" x14ac:dyDescent="0.25">
      <c r="A272">
        <v>271</v>
      </c>
      <c r="B272">
        <v>0.18179999999999999</v>
      </c>
      <c r="C272">
        <v>0.47</v>
      </c>
      <c r="D272">
        <v>0.35820000000000002</v>
      </c>
      <c r="E272">
        <v>0</v>
      </c>
      <c r="F272">
        <v>139</v>
      </c>
      <c r="G272">
        <v>139</v>
      </c>
    </row>
    <row r="273" spans="1:7" x14ac:dyDescent="0.25">
      <c r="A273">
        <v>272</v>
      </c>
      <c r="B273">
        <v>0.1515</v>
      </c>
      <c r="C273">
        <v>0.47</v>
      </c>
      <c r="D273">
        <v>0.52239999999999998</v>
      </c>
      <c r="E273">
        <v>2</v>
      </c>
      <c r="F273">
        <v>135</v>
      </c>
      <c r="G273">
        <v>137</v>
      </c>
    </row>
    <row r="274" spans="1:7" x14ac:dyDescent="0.25">
      <c r="A274">
        <v>273</v>
      </c>
      <c r="B274">
        <v>0.1515</v>
      </c>
      <c r="C274">
        <v>0.47</v>
      </c>
      <c r="D274">
        <v>0.41789999999999999</v>
      </c>
      <c r="E274">
        <v>1</v>
      </c>
      <c r="F274">
        <v>82</v>
      </c>
      <c r="G274">
        <v>83</v>
      </c>
    </row>
    <row r="275" spans="1:7" x14ac:dyDescent="0.25">
      <c r="A275">
        <v>274</v>
      </c>
      <c r="B275">
        <v>0.13639999999999999</v>
      </c>
      <c r="C275">
        <v>0.5</v>
      </c>
      <c r="D275">
        <v>0.32840000000000003</v>
      </c>
      <c r="E275">
        <v>2</v>
      </c>
      <c r="F275">
        <v>54</v>
      </c>
      <c r="G275">
        <v>56</v>
      </c>
    </row>
    <row r="276" spans="1:7" x14ac:dyDescent="0.25">
      <c r="A276">
        <v>275</v>
      </c>
      <c r="B276">
        <v>0.13639999999999999</v>
      </c>
      <c r="C276">
        <v>0.55000000000000004</v>
      </c>
      <c r="D276">
        <v>0.32840000000000003</v>
      </c>
      <c r="E276">
        <v>0</v>
      </c>
      <c r="F276">
        <v>57</v>
      </c>
      <c r="G276">
        <v>57</v>
      </c>
    </row>
    <row r="277" spans="1:7" x14ac:dyDescent="0.25">
      <c r="A277">
        <v>276</v>
      </c>
      <c r="B277">
        <v>0.1212</v>
      </c>
      <c r="C277">
        <v>0.55000000000000004</v>
      </c>
      <c r="D277">
        <v>0.44779999999999998</v>
      </c>
      <c r="E277">
        <v>1</v>
      </c>
      <c r="F277">
        <v>32</v>
      </c>
      <c r="G277">
        <v>33</v>
      </c>
    </row>
    <row r="278" spans="1:7" x14ac:dyDescent="0.25">
      <c r="A278">
        <v>277</v>
      </c>
      <c r="B278">
        <v>0.1061</v>
      </c>
      <c r="C278">
        <v>0.59</v>
      </c>
      <c r="D278">
        <v>0.41789999999999999</v>
      </c>
      <c r="E278">
        <v>1</v>
      </c>
      <c r="F278">
        <v>19</v>
      </c>
      <c r="G278">
        <v>20</v>
      </c>
    </row>
    <row r="279" spans="1:7" x14ac:dyDescent="0.25">
      <c r="A279">
        <v>278</v>
      </c>
      <c r="B279">
        <v>0.1212</v>
      </c>
      <c r="C279">
        <v>0.59</v>
      </c>
      <c r="D279">
        <v>0.28360000000000002</v>
      </c>
      <c r="E279">
        <v>1</v>
      </c>
      <c r="F279">
        <v>6</v>
      </c>
      <c r="G279">
        <v>7</v>
      </c>
    </row>
    <row r="280" spans="1:7" x14ac:dyDescent="0.25">
      <c r="A280">
        <v>279</v>
      </c>
      <c r="B280">
        <v>0.1212</v>
      </c>
      <c r="C280">
        <v>0.5</v>
      </c>
      <c r="D280">
        <v>0.28360000000000002</v>
      </c>
      <c r="E280">
        <v>0</v>
      </c>
      <c r="F280">
        <v>2</v>
      </c>
      <c r="G280">
        <v>2</v>
      </c>
    </row>
    <row r="281" spans="1:7" x14ac:dyDescent="0.25">
      <c r="A281">
        <v>280</v>
      </c>
      <c r="B281">
        <v>0.1212</v>
      </c>
      <c r="C281">
        <v>0.5</v>
      </c>
      <c r="D281">
        <v>0.35820000000000002</v>
      </c>
      <c r="E281">
        <v>0</v>
      </c>
      <c r="F281">
        <v>2</v>
      </c>
      <c r="G281">
        <v>2</v>
      </c>
    </row>
    <row r="282" spans="1:7" x14ac:dyDescent="0.25">
      <c r="A282">
        <v>281</v>
      </c>
      <c r="B282">
        <v>0.1212</v>
      </c>
      <c r="C282">
        <v>0.5</v>
      </c>
      <c r="D282">
        <v>0.32840000000000003</v>
      </c>
      <c r="E282">
        <v>0</v>
      </c>
      <c r="F282">
        <v>3</v>
      </c>
      <c r="G282">
        <v>3</v>
      </c>
    </row>
    <row r="283" spans="1:7" x14ac:dyDescent="0.25">
      <c r="A283">
        <v>282</v>
      </c>
      <c r="B283">
        <v>0.1212</v>
      </c>
      <c r="C283">
        <v>0.5</v>
      </c>
      <c r="D283">
        <v>0.25369999999999998</v>
      </c>
      <c r="E283">
        <v>0</v>
      </c>
      <c r="F283">
        <v>4</v>
      </c>
      <c r="G283">
        <v>4</v>
      </c>
    </row>
    <row r="284" spans="1:7" x14ac:dyDescent="0.25">
      <c r="A284">
        <v>283</v>
      </c>
      <c r="B284">
        <v>0.1212</v>
      </c>
      <c r="C284">
        <v>0.5</v>
      </c>
      <c r="D284">
        <v>0.29849999999999999</v>
      </c>
      <c r="E284">
        <v>0</v>
      </c>
      <c r="F284">
        <v>3</v>
      </c>
      <c r="G284">
        <v>3</v>
      </c>
    </row>
    <row r="285" spans="1:7" x14ac:dyDescent="0.25">
      <c r="A285">
        <v>284</v>
      </c>
      <c r="B285">
        <v>0.1515</v>
      </c>
      <c r="C285">
        <v>0.54</v>
      </c>
      <c r="D285">
        <v>0.1343</v>
      </c>
      <c r="E285">
        <v>0</v>
      </c>
      <c r="F285">
        <v>28</v>
      </c>
      <c r="G285">
        <v>28</v>
      </c>
    </row>
    <row r="286" spans="1:7" x14ac:dyDescent="0.25">
      <c r="A286">
        <v>285</v>
      </c>
      <c r="B286">
        <v>0.1515</v>
      </c>
      <c r="C286">
        <v>0.54</v>
      </c>
      <c r="D286">
        <v>0.1343</v>
      </c>
      <c r="E286">
        <v>0</v>
      </c>
      <c r="F286">
        <v>72</v>
      </c>
      <c r="G286">
        <v>72</v>
      </c>
    </row>
    <row r="287" spans="1:7" x14ac:dyDescent="0.25">
      <c r="A287">
        <v>286</v>
      </c>
      <c r="B287">
        <v>0.13639999999999999</v>
      </c>
      <c r="C287">
        <v>0.5</v>
      </c>
      <c r="D287">
        <v>0.19400000000000001</v>
      </c>
      <c r="E287">
        <v>5</v>
      </c>
      <c r="F287">
        <v>197</v>
      </c>
      <c r="G287">
        <v>202</v>
      </c>
    </row>
    <row r="288" spans="1:7" x14ac:dyDescent="0.25">
      <c r="A288">
        <v>287</v>
      </c>
      <c r="B288">
        <v>0.1212</v>
      </c>
      <c r="C288">
        <v>0.5</v>
      </c>
      <c r="D288">
        <v>0.32840000000000003</v>
      </c>
      <c r="E288">
        <v>2</v>
      </c>
      <c r="F288">
        <v>137</v>
      </c>
      <c r="G288">
        <v>139</v>
      </c>
    </row>
    <row r="289" spans="1:7" x14ac:dyDescent="0.25">
      <c r="A289">
        <v>288</v>
      </c>
      <c r="B289">
        <v>0.13639999999999999</v>
      </c>
      <c r="C289">
        <v>0.5</v>
      </c>
      <c r="D289">
        <v>0.35820000000000002</v>
      </c>
      <c r="E289">
        <v>2</v>
      </c>
      <c r="F289">
        <v>36</v>
      </c>
      <c r="G289">
        <v>38</v>
      </c>
    </row>
    <row r="290" spans="1:7" x14ac:dyDescent="0.25">
      <c r="A290">
        <v>289</v>
      </c>
      <c r="B290">
        <v>0.16669999999999999</v>
      </c>
      <c r="C290">
        <v>0.44</v>
      </c>
      <c r="D290">
        <v>0.44779999999999998</v>
      </c>
      <c r="E290">
        <v>4</v>
      </c>
      <c r="F290">
        <v>33</v>
      </c>
      <c r="G290">
        <v>37</v>
      </c>
    </row>
    <row r="291" spans="1:7" x14ac:dyDescent="0.25">
      <c r="A291">
        <v>290</v>
      </c>
      <c r="B291">
        <v>0.16669999999999999</v>
      </c>
      <c r="C291">
        <v>0.44</v>
      </c>
      <c r="D291">
        <v>0.41789999999999999</v>
      </c>
      <c r="E291">
        <v>3</v>
      </c>
      <c r="F291">
        <v>49</v>
      </c>
      <c r="G291">
        <v>52</v>
      </c>
    </row>
    <row r="292" spans="1:7" x14ac:dyDescent="0.25">
      <c r="A292">
        <v>291</v>
      </c>
      <c r="B292">
        <v>0.19700000000000001</v>
      </c>
      <c r="C292">
        <v>0.41</v>
      </c>
      <c r="D292">
        <v>0.44779999999999998</v>
      </c>
      <c r="E292">
        <v>2</v>
      </c>
      <c r="F292">
        <v>81</v>
      </c>
      <c r="G292">
        <v>83</v>
      </c>
    </row>
    <row r="293" spans="1:7" x14ac:dyDescent="0.25">
      <c r="A293">
        <v>292</v>
      </c>
      <c r="B293">
        <v>0.19700000000000001</v>
      </c>
      <c r="C293">
        <v>0.41</v>
      </c>
      <c r="D293">
        <v>0.3881</v>
      </c>
      <c r="E293">
        <v>3</v>
      </c>
      <c r="F293">
        <v>39</v>
      </c>
      <c r="G293">
        <v>42</v>
      </c>
    </row>
    <row r="294" spans="1:7" x14ac:dyDescent="0.25">
      <c r="A294">
        <v>293</v>
      </c>
      <c r="B294">
        <v>0.21210000000000001</v>
      </c>
      <c r="C294">
        <v>0.38</v>
      </c>
      <c r="D294">
        <v>0.29849999999999999</v>
      </c>
      <c r="E294">
        <v>5</v>
      </c>
      <c r="F294">
        <v>55</v>
      </c>
      <c r="G294">
        <v>60</v>
      </c>
    </row>
    <row r="295" spans="1:7" x14ac:dyDescent="0.25">
      <c r="A295">
        <v>294</v>
      </c>
      <c r="B295">
        <v>0.21210000000000001</v>
      </c>
      <c r="C295">
        <v>0.38</v>
      </c>
      <c r="D295">
        <v>0.35820000000000002</v>
      </c>
      <c r="E295">
        <v>2</v>
      </c>
      <c r="F295">
        <v>76</v>
      </c>
      <c r="G295">
        <v>78</v>
      </c>
    </row>
    <row r="296" spans="1:7" x14ac:dyDescent="0.25">
      <c r="A296">
        <v>295</v>
      </c>
      <c r="B296">
        <v>0.18179999999999999</v>
      </c>
      <c r="C296">
        <v>0.4</v>
      </c>
      <c r="D296">
        <v>0.28360000000000002</v>
      </c>
      <c r="E296">
        <v>4</v>
      </c>
      <c r="F296">
        <v>158</v>
      </c>
      <c r="G296">
        <v>162</v>
      </c>
    </row>
    <row r="297" spans="1:7" x14ac:dyDescent="0.25">
      <c r="A297">
        <v>296</v>
      </c>
      <c r="B297">
        <v>0.18179999999999999</v>
      </c>
      <c r="C297">
        <v>0.4</v>
      </c>
      <c r="D297">
        <v>0.32840000000000003</v>
      </c>
      <c r="E297">
        <v>3</v>
      </c>
      <c r="F297">
        <v>141</v>
      </c>
      <c r="G297">
        <v>144</v>
      </c>
    </row>
    <row r="298" spans="1:7" x14ac:dyDescent="0.25">
      <c r="A298">
        <v>297</v>
      </c>
      <c r="B298">
        <v>0.1515</v>
      </c>
      <c r="C298">
        <v>0.47</v>
      </c>
      <c r="D298">
        <v>0.25369999999999998</v>
      </c>
      <c r="E298">
        <v>1</v>
      </c>
      <c r="F298">
        <v>98</v>
      </c>
      <c r="G298">
        <v>99</v>
      </c>
    </row>
    <row r="299" spans="1:7" x14ac:dyDescent="0.25">
      <c r="A299">
        <v>298</v>
      </c>
      <c r="B299">
        <v>0.1515</v>
      </c>
      <c r="C299">
        <v>0.47</v>
      </c>
      <c r="D299">
        <v>0.22389999999999999</v>
      </c>
      <c r="E299">
        <v>0</v>
      </c>
      <c r="F299">
        <v>64</v>
      </c>
      <c r="G299">
        <v>64</v>
      </c>
    </row>
    <row r="300" spans="1:7" x14ac:dyDescent="0.25">
      <c r="A300">
        <v>299</v>
      </c>
      <c r="B300">
        <v>0.1212</v>
      </c>
      <c r="C300">
        <v>0.46</v>
      </c>
      <c r="D300">
        <v>0.29849999999999999</v>
      </c>
      <c r="E300">
        <v>0</v>
      </c>
      <c r="F300">
        <v>40</v>
      </c>
      <c r="G300">
        <v>40</v>
      </c>
    </row>
    <row r="301" spans="1:7" x14ac:dyDescent="0.25">
      <c r="A301">
        <v>300</v>
      </c>
      <c r="B301">
        <v>0.1212</v>
      </c>
      <c r="C301">
        <v>0.46</v>
      </c>
      <c r="D301">
        <v>0.32840000000000003</v>
      </c>
      <c r="E301">
        <v>0</v>
      </c>
      <c r="F301">
        <v>30</v>
      </c>
      <c r="G301">
        <v>30</v>
      </c>
    </row>
    <row r="302" spans="1:7" x14ac:dyDescent="0.25">
      <c r="A302">
        <v>301</v>
      </c>
      <c r="B302">
        <v>0.13639999999999999</v>
      </c>
      <c r="C302">
        <v>0.5</v>
      </c>
      <c r="D302">
        <v>0.19400000000000001</v>
      </c>
      <c r="E302">
        <v>1</v>
      </c>
      <c r="F302">
        <v>14</v>
      </c>
      <c r="G302">
        <v>15</v>
      </c>
    </row>
    <row r="303" spans="1:7" x14ac:dyDescent="0.25">
      <c r="A303">
        <v>302</v>
      </c>
      <c r="B303">
        <v>0.13639999999999999</v>
      </c>
      <c r="C303">
        <v>0.5</v>
      </c>
      <c r="D303">
        <v>0.19400000000000001</v>
      </c>
      <c r="E303">
        <v>0</v>
      </c>
      <c r="F303">
        <v>14</v>
      </c>
      <c r="G303">
        <v>14</v>
      </c>
    </row>
    <row r="304" spans="1:7" x14ac:dyDescent="0.25">
      <c r="A304">
        <v>303</v>
      </c>
      <c r="B304">
        <v>0.1212</v>
      </c>
      <c r="C304">
        <v>0.54</v>
      </c>
      <c r="D304">
        <v>0.16420000000000001</v>
      </c>
      <c r="E304">
        <v>0</v>
      </c>
      <c r="F304">
        <v>5</v>
      </c>
      <c r="G304">
        <v>5</v>
      </c>
    </row>
    <row r="305" spans="1:7" x14ac:dyDescent="0.25">
      <c r="A305">
        <v>304</v>
      </c>
      <c r="B305">
        <v>0.1212</v>
      </c>
      <c r="C305">
        <v>0.54</v>
      </c>
      <c r="D305">
        <v>0.1343</v>
      </c>
      <c r="E305">
        <v>0</v>
      </c>
      <c r="F305">
        <v>1</v>
      </c>
      <c r="G305">
        <v>1</v>
      </c>
    </row>
    <row r="306" spans="1:7" x14ac:dyDescent="0.25">
      <c r="A306">
        <v>305</v>
      </c>
      <c r="B306">
        <v>0.13639999999999999</v>
      </c>
      <c r="C306">
        <v>0.54</v>
      </c>
      <c r="D306">
        <v>0.1045</v>
      </c>
      <c r="E306">
        <v>0</v>
      </c>
      <c r="F306">
        <v>1</v>
      </c>
      <c r="G306">
        <v>1</v>
      </c>
    </row>
    <row r="307" spans="1:7" x14ac:dyDescent="0.25">
      <c r="A307">
        <v>306</v>
      </c>
      <c r="B307">
        <v>0.13639999999999999</v>
      </c>
      <c r="C307">
        <v>0.54</v>
      </c>
      <c r="D307">
        <v>8.9599999999999999E-2</v>
      </c>
      <c r="E307">
        <v>0</v>
      </c>
      <c r="F307">
        <v>8</v>
      </c>
      <c r="G307">
        <v>8</v>
      </c>
    </row>
    <row r="308" spans="1:7" x14ac:dyDescent="0.25">
      <c r="A308">
        <v>307</v>
      </c>
      <c r="B308">
        <v>0.18179999999999999</v>
      </c>
      <c r="C308">
        <v>0.54</v>
      </c>
      <c r="D308">
        <v>0</v>
      </c>
      <c r="E308">
        <v>0</v>
      </c>
      <c r="F308">
        <v>17</v>
      </c>
      <c r="G308">
        <v>17</v>
      </c>
    </row>
    <row r="309" spans="1:7" x14ac:dyDescent="0.25">
      <c r="A309">
        <v>308</v>
      </c>
      <c r="B309">
        <v>0.1212</v>
      </c>
      <c r="C309">
        <v>0.74</v>
      </c>
      <c r="D309">
        <v>0.16420000000000001</v>
      </c>
      <c r="E309">
        <v>0</v>
      </c>
      <c r="F309">
        <v>70</v>
      </c>
      <c r="G309">
        <v>70</v>
      </c>
    </row>
    <row r="310" spans="1:7" x14ac:dyDescent="0.25">
      <c r="A310">
        <v>309</v>
      </c>
      <c r="B310">
        <v>0.16669999999999999</v>
      </c>
      <c r="C310">
        <v>0.68</v>
      </c>
      <c r="D310">
        <v>0</v>
      </c>
      <c r="E310">
        <v>2</v>
      </c>
      <c r="F310">
        <v>156</v>
      </c>
      <c r="G310">
        <v>158</v>
      </c>
    </row>
    <row r="311" spans="1:7" x14ac:dyDescent="0.25">
      <c r="A311">
        <v>310</v>
      </c>
      <c r="B311">
        <v>0.1515</v>
      </c>
      <c r="C311">
        <v>0.69</v>
      </c>
      <c r="D311">
        <v>0.1343</v>
      </c>
      <c r="E311">
        <v>0</v>
      </c>
      <c r="F311">
        <v>117</v>
      </c>
      <c r="G311">
        <v>117</v>
      </c>
    </row>
    <row r="312" spans="1:7" x14ac:dyDescent="0.25">
      <c r="A312">
        <v>311</v>
      </c>
      <c r="B312">
        <v>0.18179999999999999</v>
      </c>
      <c r="C312">
        <v>0.55000000000000004</v>
      </c>
      <c r="D312">
        <v>0.19400000000000001</v>
      </c>
      <c r="E312">
        <v>4</v>
      </c>
      <c r="F312">
        <v>40</v>
      </c>
      <c r="G312">
        <v>44</v>
      </c>
    </row>
    <row r="313" spans="1:7" x14ac:dyDescent="0.25">
      <c r="A313">
        <v>312</v>
      </c>
      <c r="B313">
        <v>0.16669999999999999</v>
      </c>
      <c r="C313">
        <v>0.51</v>
      </c>
      <c r="D313">
        <v>0.28360000000000002</v>
      </c>
      <c r="E313">
        <v>6</v>
      </c>
      <c r="F313">
        <v>47</v>
      </c>
      <c r="G313">
        <v>53</v>
      </c>
    </row>
    <row r="314" spans="1:7" x14ac:dyDescent="0.25">
      <c r="A314">
        <v>313</v>
      </c>
      <c r="B314">
        <v>0.19700000000000001</v>
      </c>
      <c r="C314">
        <v>0.44</v>
      </c>
      <c r="D314">
        <v>0.25369999999999998</v>
      </c>
      <c r="E314">
        <v>2</v>
      </c>
      <c r="F314">
        <v>59</v>
      </c>
      <c r="G314">
        <v>61</v>
      </c>
    </row>
    <row r="315" spans="1:7" x14ac:dyDescent="0.25">
      <c r="A315">
        <v>314</v>
      </c>
      <c r="B315">
        <v>0.19700000000000001</v>
      </c>
      <c r="C315">
        <v>0.37</v>
      </c>
      <c r="D315">
        <v>0.3881</v>
      </c>
      <c r="E315">
        <v>4</v>
      </c>
      <c r="F315">
        <v>73</v>
      </c>
      <c r="G315">
        <v>77</v>
      </c>
    </row>
    <row r="316" spans="1:7" x14ac:dyDescent="0.25">
      <c r="A316">
        <v>315</v>
      </c>
      <c r="B316">
        <v>0.21210000000000001</v>
      </c>
      <c r="C316">
        <v>0.41</v>
      </c>
      <c r="D316">
        <v>0.28360000000000002</v>
      </c>
      <c r="E316">
        <v>5</v>
      </c>
      <c r="F316">
        <v>59</v>
      </c>
      <c r="G316">
        <v>64</v>
      </c>
    </row>
    <row r="317" spans="1:7" x14ac:dyDescent="0.25">
      <c r="A317">
        <v>316</v>
      </c>
      <c r="B317">
        <v>0.2424</v>
      </c>
      <c r="C317">
        <v>0.38</v>
      </c>
      <c r="D317">
        <v>0.16420000000000001</v>
      </c>
      <c r="E317">
        <v>9</v>
      </c>
      <c r="F317">
        <v>59</v>
      </c>
      <c r="G317">
        <v>68</v>
      </c>
    </row>
    <row r="318" spans="1:7" x14ac:dyDescent="0.25">
      <c r="A318">
        <v>317</v>
      </c>
      <c r="B318">
        <v>0.2424</v>
      </c>
      <c r="C318">
        <v>0.41</v>
      </c>
      <c r="D318">
        <v>0.1045</v>
      </c>
      <c r="E318">
        <v>3</v>
      </c>
      <c r="F318">
        <v>87</v>
      </c>
      <c r="G318">
        <v>90</v>
      </c>
    </row>
    <row r="319" spans="1:7" x14ac:dyDescent="0.25">
      <c r="A319">
        <v>318</v>
      </c>
      <c r="B319">
        <v>0.2273</v>
      </c>
      <c r="C319">
        <v>0.41</v>
      </c>
      <c r="D319">
        <v>0.16420000000000001</v>
      </c>
      <c r="E319">
        <v>4</v>
      </c>
      <c r="F319">
        <v>155</v>
      </c>
      <c r="G319">
        <v>159</v>
      </c>
    </row>
    <row r="320" spans="1:7" x14ac:dyDescent="0.25">
      <c r="A320">
        <v>319</v>
      </c>
      <c r="B320">
        <v>0.2576</v>
      </c>
      <c r="C320">
        <v>0.47</v>
      </c>
      <c r="D320">
        <v>0</v>
      </c>
      <c r="E320">
        <v>5</v>
      </c>
      <c r="F320">
        <v>134</v>
      </c>
      <c r="G320">
        <v>139</v>
      </c>
    </row>
    <row r="321" spans="1:7" x14ac:dyDescent="0.25">
      <c r="A321">
        <v>320</v>
      </c>
      <c r="B321">
        <v>0.19700000000000001</v>
      </c>
      <c r="C321">
        <v>0.59</v>
      </c>
      <c r="D321">
        <v>8.9599999999999999E-2</v>
      </c>
      <c r="E321">
        <v>3</v>
      </c>
      <c r="F321">
        <v>89</v>
      </c>
      <c r="G321">
        <v>92</v>
      </c>
    </row>
    <row r="322" spans="1:7" x14ac:dyDescent="0.25">
      <c r="A322">
        <v>321</v>
      </c>
      <c r="B322">
        <v>0.2424</v>
      </c>
      <c r="C322">
        <v>0.59</v>
      </c>
      <c r="D322">
        <v>0</v>
      </c>
      <c r="E322">
        <v>0</v>
      </c>
      <c r="F322">
        <v>68</v>
      </c>
      <c r="G322">
        <v>68</v>
      </c>
    </row>
    <row r="323" spans="1:7" x14ac:dyDescent="0.25">
      <c r="A323">
        <v>322</v>
      </c>
      <c r="B323">
        <v>0.2273</v>
      </c>
      <c r="C323">
        <v>0.69</v>
      </c>
      <c r="D323">
        <v>0</v>
      </c>
      <c r="E323">
        <v>4</v>
      </c>
      <c r="F323">
        <v>48</v>
      </c>
      <c r="G323">
        <v>52</v>
      </c>
    </row>
    <row r="324" spans="1:7" x14ac:dyDescent="0.25">
      <c r="A324">
        <v>323</v>
      </c>
      <c r="B324">
        <v>0.2273</v>
      </c>
      <c r="C324">
        <v>0.69</v>
      </c>
      <c r="D324">
        <v>0</v>
      </c>
      <c r="E324">
        <v>2</v>
      </c>
      <c r="F324">
        <v>34</v>
      </c>
      <c r="G324">
        <v>36</v>
      </c>
    </row>
    <row r="325" spans="1:7" x14ac:dyDescent="0.25">
      <c r="A325">
        <v>324</v>
      </c>
      <c r="B325">
        <v>0.2424</v>
      </c>
      <c r="C325">
        <v>0.55000000000000004</v>
      </c>
      <c r="D325">
        <v>0</v>
      </c>
      <c r="E325">
        <v>1</v>
      </c>
      <c r="F325">
        <v>26</v>
      </c>
      <c r="G325">
        <v>27</v>
      </c>
    </row>
    <row r="326" spans="1:7" x14ac:dyDescent="0.25">
      <c r="A326">
        <v>325</v>
      </c>
      <c r="B326">
        <v>0.2424</v>
      </c>
      <c r="C326">
        <v>0.55000000000000004</v>
      </c>
      <c r="D326">
        <v>0</v>
      </c>
      <c r="E326">
        <v>3</v>
      </c>
      <c r="F326">
        <v>25</v>
      </c>
      <c r="G326">
        <v>28</v>
      </c>
    </row>
    <row r="327" spans="1:7" x14ac:dyDescent="0.25">
      <c r="A327">
        <v>326</v>
      </c>
      <c r="B327">
        <v>0.19700000000000001</v>
      </c>
      <c r="C327">
        <v>0.59</v>
      </c>
      <c r="D327">
        <v>8.9599999999999999E-2</v>
      </c>
      <c r="E327">
        <v>2</v>
      </c>
      <c r="F327">
        <v>18</v>
      </c>
      <c r="G327">
        <v>20</v>
      </c>
    </row>
    <row r="328" spans="1:7" x14ac:dyDescent="0.25">
      <c r="A328">
        <v>327</v>
      </c>
      <c r="B328">
        <v>0.19700000000000001</v>
      </c>
      <c r="C328">
        <v>0.59</v>
      </c>
      <c r="D328">
        <v>8.9599999999999999E-2</v>
      </c>
      <c r="E328">
        <v>0</v>
      </c>
      <c r="F328">
        <v>12</v>
      </c>
      <c r="G328">
        <v>12</v>
      </c>
    </row>
    <row r="329" spans="1:7" x14ac:dyDescent="0.25">
      <c r="A329">
        <v>328</v>
      </c>
      <c r="B329">
        <v>0.2273</v>
      </c>
      <c r="C329">
        <v>0.59</v>
      </c>
      <c r="D329">
        <v>0</v>
      </c>
      <c r="E329">
        <v>1</v>
      </c>
      <c r="F329">
        <v>7</v>
      </c>
      <c r="G329">
        <v>8</v>
      </c>
    </row>
    <row r="330" spans="1:7" x14ac:dyDescent="0.25">
      <c r="A330">
        <v>329</v>
      </c>
      <c r="B330">
        <v>0.2273</v>
      </c>
      <c r="C330">
        <v>0.59</v>
      </c>
      <c r="D330">
        <v>0</v>
      </c>
      <c r="E330">
        <v>0</v>
      </c>
      <c r="F330">
        <v>5</v>
      </c>
      <c r="G330">
        <v>5</v>
      </c>
    </row>
    <row r="331" spans="1:7" x14ac:dyDescent="0.25">
      <c r="A331">
        <v>330</v>
      </c>
      <c r="B331">
        <v>0.2273</v>
      </c>
      <c r="C331">
        <v>0.59</v>
      </c>
      <c r="D331">
        <v>0</v>
      </c>
      <c r="E331">
        <v>0</v>
      </c>
      <c r="F331">
        <v>1</v>
      </c>
      <c r="G331">
        <v>1</v>
      </c>
    </row>
    <row r="332" spans="1:7" x14ac:dyDescent="0.25">
      <c r="A332">
        <v>331</v>
      </c>
      <c r="B332">
        <v>0.16669999999999999</v>
      </c>
      <c r="C332">
        <v>0.63</v>
      </c>
      <c r="D332">
        <v>0.1045</v>
      </c>
      <c r="E332">
        <v>1</v>
      </c>
      <c r="F332">
        <v>2</v>
      </c>
      <c r="G332">
        <v>3</v>
      </c>
    </row>
    <row r="333" spans="1:7" x14ac:dyDescent="0.25">
      <c r="A333">
        <v>332</v>
      </c>
      <c r="B333">
        <v>0.21210000000000001</v>
      </c>
      <c r="C333">
        <v>0.63</v>
      </c>
      <c r="D333">
        <v>0</v>
      </c>
      <c r="E333">
        <v>1</v>
      </c>
      <c r="F333">
        <v>9</v>
      </c>
      <c r="G333">
        <v>10</v>
      </c>
    </row>
    <row r="334" spans="1:7" x14ac:dyDescent="0.25">
      <c r="A334">
        <v>333</v>
      </c>
      <c r="B334">
        <v>0.1515</v>
      </c>
      <c r="C334">
        <v>0.63</v>
      </c>
      <c r="D334">
        <v>0.1343</v>
      </c>
      <c r="E334">
        <v>1</v>
      </c>
      <c r="F334">
        <v>22</v>
      </c>
      <c r="G334">
        <v>23</v>
      </c>
    </row>
    <row r="335" spans="1:7" x14ac:dyDescent="0.25">
      <c r="A335">
        <v>334</v>
      </c>
      <c r="B335">
        <v>0.18179999999999999</v>
      </c>
      <c r="C335">
        <v>0.64</v>
      </c>
      <c r="D335">
        <v>0.1343</v>
      </c>
      <c r="E335">
        <v>2</v>
      </c>
      <c r="F335">
        <v>31</v>
      </c>
      <c r="G335">
        <v>33</v>
      </c>
    </row>
    <row r="336" spans="1:7" x14ac:dyDescent="0.25">
      <c r="A336">
        <v>335</v>
      </c>
      <c r="B336">
        <v>0.19700000000000001</v>
      </c>
      <c r="C336">
        <v>0.59</v>
      </c>
      <c r="D336">
        <v>0.16420000000000001</v>
      </c>
      <c r="E336">
        <v>2</v>
      </c>
      <c r="F336">
        <v>57</v>
      </c>
      <c r="G336">
        <v>59</v>
      </c>
    </row>
    <row r="337" spans="1:7" x14ac:dyDescent="0.25">
      <c r="A337">
        <v>336</v>
      </c>
      <c r="B337">
        <v>0.19700000000000001</v>
      </c>
      <c r="C337">
        <v>0.55000000000000004</v>
      </c>
      <c r="D337">
        <v>0.22389999999999999</v>
      </c>
      <c r="E337">
        <v>18</v>
      </c>
      <c r="F337">
        <v>54</v>
      </c>
      <c r="G337">
        <v>72</v>
      </c>
    </row>
    <row r="338" spans="1:7" x14ac:dyDescent="0.25">
      <c r="A338">
        <v>337</v>
      </c>
      <c r="B338">
        <v>0.2273</v>
      </c>
      <c r="C338">
        <v>0.48</v>
      </c>
      <c r="D338">
        <v>0.22389999999999999</v>
      </c>
      <c r="E338">
        <v>15</v>
      </c>
      <c r="F338">
        <v>74</v>
      </c>
      <c r="G338">
        <v>89</v>
      </c>
    </row>
    <row r="339" spans="1:7" x14ac:dyDescent="0.25">
      <c r="A339">
        <v>338</v>
      </c>
      <c r="B339">
        <v>0.2576</v>
      </c>
      <c r="C339">
        <v>0.38</v>
      </c>
      <c r="D339">
        <v>0.29849999999999999</v>
      </c>
      <c r="E339">
        <v>21</v>
      </c>
      <c r="F339">
        <v>80</v>
      </c>
      <c r="G339">
        <v>101</v>
      </c>
    </row>
    <row r="340" spans="1:7" x14ac:dyDescent="0.25">
      <c r="A340">
        <v>339</v>
      </c>
      <c r="B340">
        <v>0.28789999999999999</v>
      </c>
      <c r="C340">
        <v>0.39</v>
      </c>
      <c r="D340">
        <v>0.28360000000000002</v>
      </c>
      <c r="E340">
        <v>26</v>
      </c>
      <c r="F340">
        <v>92</v>
      </c>
      <c r="G340">
        <v>118</v>
      </c>
    </row>
    <row r="341" spans="1:7" x14ac:dyDescent="0.25">
      <c r="A341">
        <v>340</v>
      </c>
      <c r="B341">
        <v>0.31819999999999998</v>
      </c>
      <c r="C341">
        <v>0.36</v>
      </c>
      <c r="D341">
        <v>0.19400000000000001</v>
      </c>
      <c r="E341">
        <v>21</v>
      </c>
      <c r="F341">
        <v>108</v>
      </c>
      <c r="G341">
        <v>129</v>
      </c>
    </row>
    <row r="342" spans="1:7" x14ac:dyDescent="0.25">
      <c r="A342">
        <v>341</v>
      </c>
      <c r="B342">
        <v>0.33329999999999999</v>
      </c>
      <c r="C342">
        <v>0.34</v>
      </c>
      <c r="D342">
        <v>0.19400000000000001</v>
      </c>
      <c r="E342">
        <v>33</v>
      </c>
      <c r="F342">
        <v>95</v>
      </c>
      <c r="G342">
        <v>128</v>
      </c>
    </row>
    <row r="343" spans="1:7" x14ac:dyDescent="0.25">
      <c r="A343">
        <v>342</v>
      </c>
      <c r="B343">
        <v>0.30299999999999999</v>
      </c>
      <c r="C343">
        <v>0.36</v>
      </c>
      <c r="D343">
        <v>0.28360000000000002</v>
      </c>
      <c r="E343">
        <v>29</v>
      </c>
      <c r="F343">
        <v>54</v>
      </c>
      <c r="G343">
        <v>83</v>
      </c>
    </row>
    <row r="344" spans="1:7" x14ac:dyDescent="0.25">
      <c r="A344">
        <v>343</v>
      </c>
      <c r="B344">
        <v>0.28789999999999999</v>
      </c>
      <c r="C344">
        <v>0.45</v>
      </c>
      <c r="D344">
        <v>0.25369999999999998</v>
      </c>
      <c r="E344">
        <v>15</v>
      </c>
      <c r="F344">
        <v>69</v>
      </c>
      <c r="G344">
        <v>84</v>
      </c>
    </row>
    <row r="345" spans="1:7" x14ac:dyDescent="0.25">
      <c r="A345">
        <v>344</v>
      </c>
      <c r="B345">
        <v>0.30299999999999999</v>
      </c>
      <c r="C345">
        <v>0.39</v>
      </c>
      <c r="D345">
        <v>0.25369999999999998</v>
      </c>
      <c r="E345">
        <v>14</v>
      </c>
      <c r="F345">
        <v>60</v>
      </c>
      <c r="G345">
        <v>74</v>
      </c>
    </row>
    <row r="346" spans="1:7" x14ac:dyDescent="0.25">
      <c r="A346">
        <v>345</v>
      </c>
      <c r="B346">
        <v>0.30299999999999999</v>
      </c>
      <c r="C346">
        <v>0.39</v>
      </c>
      <c r="D346">
        <v>0.25369999999999998</v>
      </c>
      <c r="E346">
        <v>6</v>
      </c>
      <c r="F346">
        <v>35</v>
      </c>
      <c r="G346">
        <v>41</v>
      </c>
    </row>
    <row r="347" spans="1:7" x14ac:dyDescent="0.25">
      <c r="A347">
        <v>346</v>
      </c>
      <c r="B347">
        <v>0.30299999999999999</v>
      </c>
      <c r="C347">
        <v>0.39</v>
      </c>
      <c r="D347">
        <v>0.22389999999999999</v>
      </c>
      <c r="E347">
        <v>6</v>
      </c>
      <c r="F347">
        <v>51</v>
      </c>
      <c r="G347">
        <v>57</v>
      </c>
    </row>
    <row r="348" spans="1:7" x14ac:dyDescent="0.25">
      <c r="A348">
        <v>347</v>
      </c>
      <c r="B348">
        <v>0.31819999999999998</v>
      </c>
      <c r="C348">
        <v>0.42</v>
      </c>
      <c r="D348">
        <v>0.1045</v>
      </c>
      <c r="E348">
        <v>0</v>
      </c>
      <c r="F348">
        <v>26</v>
      </c>
      <c r="G348">
        <v>26</v>
      </c>
    </row>
    <row r="349" spans="1:7" x14ac:dyDescent="0.25">
      <c r="A349">
        <v>348</v>
      </c>
      <c r="B349">
        <v>0.28789999999999999</v>
      </c>
      <c r="C349">
        <v>0.45</v>
      </c>
      <c r="D349">
        <v>0.28360000000000002</v>
      </c>
      <c r="E349">
        <v>5</v>
      </c>
      <c r="F349">
        <v>39</v>
      </c>
      <c r="G349">
        <v>44</v>
      </c>
    </row>
    <row r="350" spans="1:7" x14ac:dyDescent="0.25">
      <c r="A350">
        <v>349</v>
      </c>
      <c r="B350">
        <v>0.30299999999999999</v>
      </c>
      <c r="C350">
        <v>0.56000000000000005</v>
      </c>
      <c r="D350">
        <v>0</v>
      </c>
      <c r="E350">
        <v>6</v>
      </c>
      <c r="F350">
        <v>33</v>
      </c>
      <c r="G350">
        <v>39</v>
      </c>
    </row>
    <row r="351" spans="1:7" x14ac:dyDescent="0.25">
      <c r="A351">
        <v>350</v>
      </c>
      <c r="B351">
        <v>0.2727</v>
      </c>
      <c r="C351">
        <v>0.56000000000000005</v>
      </c>
      <c r="D351">
        <v>0.1343</v>
      </c>
      <c r="E351">
        <v>4</v>
      </c>
      <c r="F351">
        <v>19</v>
      </c>
      <c r="G351">
        <v>23</v>
      </c>
    </row>
    <row r="352" spans="1:7" x14ac:dyDescent="0.25">
      <c r="A352">
        <v>351</v>
      </c>
      <c r="B352">
        <v>0.28789999999999999</v>
      </c>
      <c r="C352">
        <v>0.56000000000000005</v>
      </c>
      <c r="D352">
        <v>8.9599999999999999E-2</v>
      </c>
      <c r="E352">
        <v>3</v>
      </c>
      <c r="F352">
        <v>13</v>
      </c>
      <c r="G352">
        <v>16</v>
      </c>
    </row>
    <row r="353" spans="1:7" x14ac:dyDescent="0.25">
      <c r="A353">
        <v>352</v>
      </c>
      <c r="B353">
        <v>0.2727</v>
      </c>
      <c r="C353">
        <v>0.69</v>
      </c>
      <c r="D353">
        <v>0</v>
      </c>
      <c r="E353">
        <v>9</v>
      </c>
      <c r="F353">
        <v>6</v>
      </c>
      <c r="G353">
        <v>15</v>
      </c>
    </row>
    <row r="354" spans="1:7" x14ac:dyDescent="0.25">
      <c r="A354">
        <v>353</v>
      </c>
      <c r="B354">
        <v>0.2576</v>
      </c>
      <c r="C354">
        <v>0.56000000000000005</v>
      </c>
      <c r="D354">
        <v>0.16420000000000001</v>
      </c>
      <c r="E354">
        <v>0</v>
      </c>
      <c r="F354">
        <v>1</v>
      </c>
      <c r="G354">
        <v>1</v>
      </c>
    </row>
    <row r="355" spans="1:7" x14ac:dyDescent="0.25">
      <c r="A355">
        <v>354</v>
      </c>
      <c r="B355">
        <v>0.2576</v>
      </c>
      <c r="C355">
        <v>0.56000000000000005</v>
      </c>
      <c r="D355">
        <v>0.16420000000000001</v>
      </c>
      <c r="E355">
        <v>1</v>
      </c>
      <c r="F355">
        <v>1</v>
      </c>
      <c r="G355">
        <v>2</v>
      </c>
    </row>
    <row r="356" spans="1:7" x14ac:dyDescent="0.25">
      <c r="A356">
        <v>355</v>
      </c>
      <c r="B356">
        <v>0.2576</v>
      </c>
      <c r="C356">
        <v>0.56000000000000005</v>
      </c>
      <c r="D356">
        <v>0.16420000000000001</v>
      </c>
      <c r="E356">
        <v>0</v>
      </c>
      <c r="F356">
        <v>1</v>
      </c>
      <c r="G356">
        <v>1</v>
      </c>
    </row>
    <row r="357" spans="1:7" x14ac:dyDescent="0.25">
      <c r="A357">
        <v>356</v>
      </c>
      <c r="B357">
        <v>0.21210000000000001</v>
      </c>
      <c r="C357">
        <v>0.56000000000000005</v>
      </c>
      <c r="D357">
        <v>0.29849999999999999</v>
      </c>
      <c r="E357">
        <v>0</v>
      </c>
      <c r="F357">
        <v>3</v>
      </c>
      <c r="G357">
        <v>3</v>
      </c>
    </row>
    <row r="358" spans="1:7" x14ac:dyDescent="0.25">
      <c r="A358">
        <v>357</v>
      </c>
      <c r="B358">
        <v>0.21210000000000001</v>
      </c>
      <c r="C358">
        <v>0.55000000000000004</v>
      </c>
      <c r="D358">
        <v>0.28360000000000002</v>
      </c>
      <c r="E358">
        <v>0</v>
      </c>
      <c r="F358">
        <v>18</v>
      </c>
      <c r="G358">
        <v>18</v>
      </c>
    </row>
    <row r="359" spans="1:7" x14ac:dyDescent="0.25">
      <c r="A359">
        <v>358</v>
      </c>
      <c r="B359">
        <v>0.21210000000000001</v>
      </c>
      <c r="C359">
        <v>0.51</v>
      </c>
      <c r="D359">
        <v>0.25369999999999998</v>
      </c>
      <c r="E359">
        <v>3</v>
      </c>
      <c r="F359">
        <v>29</v>
      </c>
      <c r="G359">
        <v>32</v>
      </c>
    </row>
    <row r="360" spans="1:7" x14ac:dyDescent="0.25">
      <c r="A360">
        <v>359</v>
      </c>
      <c r="B360">
        <v>0.21210000000000001</v>
      </c>
      <c r="C360">
        <v>0.51</v>
      </c>
      <c r="D360">
        <v>0.28360000000000002</v>
      </c>
      <c r="E360">
        <v>8</v>
      </c>
      <c r="F360">
        <v>71</v>
      </c>
      <c r="G360">
        <v>79</v>
      </c>
    </row>
    <row r="361" spans="1:7" x14ac:dyDescent="0.25">
      <c r="A361">
        <v>360</v>
      </c>
      <c r="B361">
        <v>0.2273</v>
      </c>
      <c r="C361">
        <v>0.44</v>
      </c>
      <c r="D361">
        <v>0.25369999999999998</v>
      </c>
      <c r="E361">
        <v>23</v>
      </c>
      <c r="F361">
        <v>70</v>
      </c>
      <c r="G361">
        <v>93</v>
      </c>
    </row>
    <row r="362" spans="1:7" x14ac:dyDescent="0.25">
      <c r="A362">
        <v>361</v>
      </c>
      <c r="B362">
        <v>0.21210000000000001</v>
      </c>
      <c r="C362">
        <v>0.41</v>
      </c>
      <c r="D362">
        <v>0.28360000000000002</v>
      </c>
      <c r="E362">
        <v>29</v>
      </c>
      <c r="F362">
        <v>75</v>
      </c>
      <c r="G362">
        <v>104</v>
      </c>
    </row>
    <row r="363" spans="1:7" x14ac:dyDescent="0.25">
      <c r="A363">
        <v>362</v>
      </c>
      <c r="B363">
        <v>0.2273</v>
      </c>
      <c r="C363">
        <v>0.35</v>
      </c>
      <c r="D363">
        <v>0.29849999999999999</v>
      </c>
      <c r="E363">
        <v>23</v>
      </c>
      <c r="F363">
        <v>95</v>
      </c>
      <c r="G363">
        <v>118</v>
      </c>
    </row>
    <row r="364" spans="1:7" x14ac:dyDescent="0.25">
      <c r="A364">
        <v>363</v>
      </c>
      <c r="B364">
        <v>0.2727</v>
      </c>
      <c r="C364">
        <v>0.36</v>
      </c>
      <c r="D364">
        <v>0.25369999999999998</v>
      </c>
      <c r="E364">
        <v>22</v>
      </c>
      <c r="F364">
        <v>69</v>
      </c>
      <c r="G364">
        <v>91</v>
      </c>
    </row>
    <row r="365" spans="1:7" x14ac:dyDescent="0.25">
      <c r="A365">
        <v>364</v>
      </c>
      <c r="B365">
        <v>0.2424</v>
      </c>
      <c r="C365">
        <v>0.38</v>
      </c>
      <c r="D365">
        <v>0.25369999999999998</v>
      </c>
      <c r="E365">
        <v>35</v>
      </c>
      <c r="F365">
        <v>78</v>
      </c>
      <c r="G365">
        <v>113</v>
      </c>
    </row>
    <row r="366" spans="1:7" x14ac:dyDescent="0.25">
      <c r="A366">
        <v>365</v>
      </c>
      <c r="B366">
        <v>0.2273</v>
      </c>
      <c r="C366">
        <v>0.38</v>
      </c>
      <c r="D366">
        <v>0.22389999999999999</v>
      </c>
      <c r="E366">
        <v>22</v>
      </c>
      <c r="F366">
        <v>77</v>
      </c>
      <c r="G366">
        <v>99</v>
      </c>
    </row>
    <row r="367" spans="1:7" x14ac:dyDescent="0.25">
      <c r="A367">
        <v>366</v>
      </c>
      <c r="B367">
        <v>0.21210000000000001</v>
      </c>
      <c r="C367">
        <v>0.37</v>
      </c>
      <c r="D367">
        <v>0.25369999999999998</v>
      </c>
      <c r="E367">
        <v>23</v>
      </c>
      <c r="F367">
        <v>82</v>
      </c>
      <c r="G367">
        <v>105</v>
      </c>
    </row>
    <row r="368" spans="1:7" x14ac:dyDescent="0.25">
      <c r="A368">
        <v>367</v>
      </c>
      <c r="B368">
        <v>0.21210000000000001</v>
      </c>
      <c r="C368">
        <v>0.4</v>
      </c>
      <c r="D368">
        <v>0.16420000000000001</v>
      </c>
      <c r="E368">
        <v>11</v>
      </c>
      <c r="F368">
        <v>56</v>
      </c>
      <c r="G368">
        <v>67</v>
      </c>
    </row>
    <row r="369" spans="1:7" x14ac:dyDescent="0.25">
      <c r="A369">
        <v>368</v>
      </c>
      <c r="B369">
        <v>0.19700000000000001</v>
      </c>
      <c r="C369">
        <v>0.47</v>
      </c>
      <c r="D369">
        <v>0.1343</v>
      </c>
      <c r="E369">
        <v>14</v>
      </c>
      <c r="F369">
        <v>47</v>
      </c>
      <c r="G369">
        <v>61</v>
      </c>
    </row>
    <row r="370" spans="1:7" x14ac:dyDescent="0.25">
      <c r="A370">
        <v>369</v>
      </c>
      <c r="B370">
        <v>0.19700000000000001</v>
      </c>
      <c r="C370">
        <v>0.47</v>
      </c>
      <c r="D370">
        <v>0.16420000000000001</v>
      </c>
      <c r="E370">
        <v>7</v>
      </c>
      <c r="F370">
        <v>50</v>
      </c>
      <c r="G370">
        <v>57</v>
      </c>
    </row>
    <row r="371" spans="1:7" x14ac:dyDescent="0.25">
      <c r="A371">
        <v>370</v>
      </c>
      <c r="B371">
        <v>0.19700000000000001</v>
      </c>
      <c r="C371">
        <v>0.51</v>
      </c>
      <c r="D371">
        <v>0.16420000000000001</v>
      </c>
      <c r="E371">
        <v>6</v>
      </c>
      <c r="F371">
        <v>22</v>
      </c>
      <c r="G371">
        <v>28</v>
      </c>
    </row>
    <row r="372" spans="1:7" x14ac:dyDescent="0.25">
      <c r="A372">
        <v>371</v>
      </c>
      <c r="B372">
        <v>0.21210000000000001</v>
      </c>
      <c r="C372">
        <v>0.49</v>
      </c>
      <c r="D372">
        <v>0.1343</v>
      </c>
      <c r="E372">
        <v>2</v>
      </c>
      <c r="F372">
        <v>19</v>
      </c>
      <c r="G372">
        <v>21</v>
      </c>
    </row>
    <row r="373" spans="1:7" x14ac:dyDescent="0.25">
      <c r="A373">
        <v>372</v>
      </c>
      <c r="B373">
        <v>0.2273</v>
      </c>
      <c r="C373">
        <v>0.4</v>
      </c>
      <c r="D373">
        <v>0.1045</v>
      </c>
      <c r="E373">
        <v>0</v>
      </c>
      <c r="F373">
        <v>18</v>
      </c>
      <c r="G373">
        <v>18</v>
      </c>
    </row>
    <row r="374" spans="1:7" x14ac:dyDescent="0.25">
      <c r="A374">
        <v>373</v>
      </c>
      <c r="B374">
        <v>0.19700000000000001</v>
      </c>
      <c r="C374">
        <v>0.47</v>
      </c>
      <c r="D374">
        <v>0.22389999999999999</v>
      </c>
      <c r="E374">
        <v>1</v>
      </c>
      <c r="F374">
        <v>16</v>
      </c>
      <c r="G374">
        <v>17</v>
      </c>
    </row>
    <row r="375" spans="1:7" x14ac:dyDescent="0.25">
      <c r="A375">
        <v>374</v>
      </c>
      <c r="B375">
        <v>0.19700000000000001</v>
      </c>
      <c r="C375">
        <v>0.44</v>
      </c>
      <c r="D375">
        <v>0.19400000000000001</v>
      </c>
      <c r="E375">
        <v>1</v>
      </c>
      <c r="F375">
        <v>15</v>
      </c>
      <c r="G375">
        <v>16</v>
      </c>
    </row>
    <row r="376" spans="1:7" x14ac:dyDescent="0.25">
      <c r="A376">
        <v>375</v>
      </c>
      <c r="B376">
        <v>0.16669999999999999</v>
      </c>
      <c r="C376">
        <v>0.43</v>
      </c>
      <c r="D376">
        <v>0.25369999999999998</v>
      </c>
      <c r="E376">
        <v>0</v>
      </c>
      <c r="F376">
        <v>8</v>
      </c>
      <c r="G376">
        <v>8</v>
      </c>
    </row>
    <row r="377" spans="1:7" x14ac:dyDescent="0.25">
      <c r="A377">
        <v>376</v>
      </c>
      <c r="B377">
        <v>0.18179999999999999</v>
      </c>
      <c r="C377">
        <v>0.43</v>
      </c>
      <c r="D377">
        <v>0.19400000000000001</v>
      </c>
      <c r="E377">
        <v>0</v>
      </c>
      <c r="F377">
        <v>2</v>
      </c>
      <c r="G377">
        <v>2</v>
      </c>
    </row>
    <row r="378" spans="1:7" x14ac:dyDescent="0.25">
      <c r="A378">
        <v>377</v>
      </c>
      <c r="B378">
        <v>0.19700000000000001</v>
      </c>
      <c r="C378">
        <v>0.43</v>
      </c>
      <c r="D378">
        <v>0.1343</v>
      </c>
      <c r="E378">
        <v>1</v>
      </c>
      <c r="F378">
        <v>2</v>
      </c>
      <c r="G378">
        <v>3</v>
      </c>
    </row>
    <row r="379" spans="1:7" x14ac:dyDescent="0.25">
      <c r="A379">
        <v>378</v>
      </c>
      <c r="B379">
        <v>0.19700000000000001</v>
      </c>
      <c r="C379">
        <v>0.43</v>
      </c>
      <c r="D379">
        <v>0.16420000000000001</v>
      </c>
      <c r="E379">
        <v>0</v>
      </c>
      <c r="F379">
        <v>1</v>
      </c>
      <c r="G379">
        <v>1</v>
      </c>
    </row>
    <row r="380" spans="1:7" x14ac:dyDescent="0.25">
      <c r="A380">
        <v>379</v>
      </c>
      <c r="B380">
        <v>0.18179999999999999</v>
      </c>
      <c r="C380">
        <v>0.43</v>
      </c>
      <c r="D380">
        <v>0.19400000000000001</v>
      </c>
      <c r="E380">
        <v>0</v>
      </c>
      <c r="F380">
        <v>5</v>
      </c>
      <c r="G380">
        <v>5</v>
      </c>
    </row>
    <row r="381" spans="1:7" x14ac:dyDescent="0.25">
      <c r="A381">
        <v>380</v>
      </c>
      <c r="B381">
        <v>0.18179999999999999</v>
      </c>
      <c r="C381">
        <v>0.5</v>
      </c>
      <c r="D381">
        <v>0.1343</v>
      </c>
      <c r="E381">
        <v>4</v>
      </c>
      <c r="F381">
        <v>9</v>
      </c>
      <c r="G381">
        <v>13</v>
      </c>
    </row>
    <row r="382" spans="1:7" x14ac:dyDescent="0.25">
      <c r="A382">
        <v>381</v>
      </c>
      <c r="B382">
        <v>0.1515</v>
      </c>
      <c r="C382">
        <v>0.47</v>
      </c>
      <c r="D382">
        <v>0.22389999999999999</v>
      </c>
      <c r="E382">
        <v>3</v>
      </c>
      <c r="F382">
        <v>30</v>
      </c>
      <c r="G382">
        <v>33</v>
      </c>
    </row>
    <row r="383" spans="1:7" x14ac:dyDescent="0.25">
      <c r="A383">
        <v>382</v>
      </c>
      <c r="B383">
        <v>0.1515</v>
      </c>
      <c r="C383">
        <v>0.47</v>
      </c>
      <c r="D383">
        <v>0.22389999999999999</v>
      </c>
      <c r="E383">
        <v>8</v>
      </c>
      <c r="F383">
        <v>39</v>
      </c>
      <c r="G383">
        <v>47</v>
      </c>
    </row>
    <row r="384" spans="1:7" x14ac:dyDescent="0.25">
      <c r="A384">
        <v>383</v>
      </c>
      <c r="B384">
        <v>0.1515</v>
      </c>
      <c r="C384">
        <v>0.5</v>
      </c>
      <c r="D384">
        <v>0.25369999999999998</v>
      </c>
      <c r="E384">
        <v>7</v>
      </c>
      <c r="F384">
        <v>50</v>
      </c>
      <c r="G384">
        <v>57</v>
      </c>
    </row>
    <row r="385" spans="1:7" x14ac:dyDescent="0.25">
      <c r="A385">
        <v>384</v>
      </c>
      <c r="B385">
        <v>0.1515</v>
      </c>
      <c r="C385">
        <v>0.55000000000000004</v>
      </c>
      <c r="D385">
        <v>0.19400000000000001</v>
      </c>
      <c r="E385">
        <v>9</v>
      </c>
      <c r="F385">
        <v>55</v>
      </c>
      <c r="G385">
        <v>64</v>
      </c>
    </row>
    <row r="386" spans="1:7" x14ac:dyDescent="0.25">
      <c r="A386">
        <v>385</v>
      </c>
      <c r="B386">
        <v>0.19700000000000001</v>
      </c>
      <c r="C386">
        <v>0.47</v>
      </c>
      <c r="D386">
        <v>0.1343</v>
      </c>
      <c r="E386">
        <v>10</v>
      </c>
      <c r="F386">
        <v>70</v>
      </c>
      <c r="G386">
        <v>80</v>
      </c>
    </row>
    <row r="387" spans="1:7" x14ac:dyDescent="0.25">
      <c r="A387">
        <v>386</v>
      </c>
      <c r="B387">
        <v>0.19700000000000001</v>
      </c>
      <c r="C387">
        <v>0.47</v>
      </c>
      <c r="D387">
        <v>0.1343</v>
      </c>
      <c r="E387">
        <v>13</v>
      </c>
      <c r="F387">
        <v>80</v>
      </c>
      <c r="G387">
        <v>93</v>
      </c>
    </row>
    <row r="388" spans="1:7" x14ac:dyDescent="0.25">
      <c r="A388">
        <v>387</v>
      </c>
      <c r="B388">
        <v>0.21210000000000001</v>
      </c>
      <c r="C388">
        <v>0.43</v>
      </c>
      <c r="D388">
        <v>0.1045</v>
      </c>
      <c r="E388">
        <v>12</v>
      </c>
      <c r="F388">
        <v>74</v>
      </c>
      <c r="G388">
        <v>86</v>
      </c>
    </row>
    <row r="389" spans="1:7" x14ac:dyDescent="0.25">
      <c r="A389">
        <v>388</v>
      </c>
      <c r="B389">
        <v>0.21210000000000001</v>
      </c>
      <c r="C389">
        <v>0.47</v>
      </c>
      <c r="D389">
        <v>0.16420000000000001</v>
      </c>
      <c r="E389">
        <v>21</v>
      </c>
      <c r="F389">
        <v>72</v>
      </c>
      <c r="G389">
        <v>93</v>
      </c>
    </row>
    <row r="390" spans="1:7" x14ac:dyDescent="0.25">
      <c r="A390">
        <v>389</v>
      </c>
      <c r="B390">
        <v>0.21210000000000001</v>
      </c>
      <c r="C390">
        <v>0.47</v>
      </c>
      <c r="D390">
        <v>0.16420000000000001</v>
      </c>
      <c r="E390">
        <v>6</v>
      </c>
      <c r="F390">
        <v>76</v>
      </c>
      <c r="G390">
        <v>82</v>
      </c>
    </row>
    <row r="391" spans="1:7" x14ac:dyDescent="0.25">
      <c r="A391">
        <v>390</v>
      </c>
      <c r="B391">
        <v>0.19700000000000001</v>
      </c>
      <c r="C391">
        <v>0.51</v>
      </c>
      <c r="D391">
        <v>0.19400000000000001</v>
      </c>
      <c r="E391">
        <v>4</v>
      </c>
      <c r="F391">
        <v>67</v>
      </c>
      <c r="G391">
        <v>71</v>
      </c>
    </row>
    <row r="392" spans="1:7" x14ac:dyDescent="0.25">
      <c r="A392">
        <v>391</v>
      </c>
      <c r="B392">
        <v>0.16669999999999999</v>
      </c>
      <c r="C392">
        <v>0.55000000000000004</v>
      </c>
      <c r="D392">
        <v>0.25369999999999998</v>
      </c>
      <c r="E392">
        <v>7</v>
      </c>
      <c r="F392">
        <v>85</v>
      </c>
      <c r="G392">
        <v>92</v>
      </c>
    </row>
    <row r="393" spans="1:7" x14ac:dyDescent="0.25">
      <c r="A393">
        <v>392</v>
      </c>
      <c r="B393">
        <v>0.18179999999999999</v>
      </c>
      <c r="C393">
        <v>0.59</v>
      </c>
      <c r="D393">
        <v>0.19400000000000001</v>
      </c>
      <c r="E393">
        <v>2</v>
      </c>
      <c r="F393">
        <v>58</v>
      </c>
      <c r="G393">
        <v>60</v>
      </c>
    </row>
    <row r="394" spans="1:7" x14ac:dyDescent="0.25">
      <c r="A394">
        <v>393</v>
      </c>
      <c r="B394">
        <v>0.1515</v>
      </c>
      <c r="C394">
        <v>0.8</v>
      </c>
      <c r="D394">
        <v>0.19400000000000001</v>
      </c>
      <c r="E394">
        <v>4</v>
      </c>
      <c r="F394">
        <v>29</v>
      </c>
      <c r="G394">
        <v>33</v>
      </c>
    </row>
    <row r="395" spans="1:7" x14ac:dyDescent="0.25">
      <c r="A395">
        <v>394</v>
      </c>
      <c r="B395">
        <v>0.1515</v>
      </c>
      <c r="C395">
        <v>0.8</v>
      </c>
      <c r="D395">
        <v>0.19400000000000001</v>
      </c>
      <c r="E395">
        <v>3</v>
      </c>
      <c r="F395">
        <v>24</v>
      </c>
      <c r="G395">
        <v>27</v>
      </c>
    </row>
    <row r="396" spans="1:7" x14ac:dyDescent="0.25">
      <c r="A396">
        <v>395</v>
      </c>
      <c r="B396">
        <v>0.1212</v>
      </c>
      <c r="C396">
        <v>0.93</v>
      </c>
      <c r="D396">
        <v>0.25369999999999998</v>
      </c>
      <c r="E396">
        <v>0</v>
      </c>
      <c r="F396">
        <v>13</v>
      </c>
      <c r="G396">
        <v>13</v>
      </c>
    </row>
    <row r="397" spans="1:7" x14ac:dyDescent="0.25">
      <c r="A397">
        <v>396</v>
      </c>
      <c r="B397">
        <v>0.13639999999999999</v>
      </c>
      <c r="C397">
        <v>0.86</v>
      </c>
      <c r="D397">
        <v>0.28360000000000002</v>
      </c>
      <c r="E397">
        <v>1</v>
      </c>
      <c r="F397">
        <v>3</v>
      </c>
      <c r="G397">
        <v>4</v>
      </c>
    </row>
    <row r="398" spans="1:7" x14ac:dyDescent="0.25">
      <c r="A398">
        <v>397</v>
      </c>
      <c r="B398">
        <v>0.18179999999999999</v>
      </c>
      <c r="C398">
        <v>0.86</v>
      </c>
      <c r="D398">
        <v>0.32840000000000003</v>
      </c>
      <c r="E398">
        <v>0</v>
      </c>
      <c r="F398">
        <v>3</v>
      </c>
      <c r="G398">
        <v>3</v>
      </c>
    </row>
    <row r="399" spans="1:7" x14ac:dyDescent="0.25">
      <c r="A399">
        <v>398</v>
      </c>
      <c r="B399">
        <v>0.19700000000000001</v>
      </c>
      <c r="C399">
        <v>0.86</v>
      </c>
      <c r="D399">
        <v>0.22389999999999999</v>
      </c>
      <c r="E399">
        <v>0</v>
      </c>
      <c r="F399">
        <v>22</v>
      </c>
      <c r="G399">
        <v>22</v>
      </c>
    </row>
    <row r="400" spans="1:7" x14ac:dyDescent="0.25">
      <c r="A400">
        <v>399</v>
      </c>
      <c r="B400">
        <v>0.2273</v>
      </c>
      <c r="C400">
        <v>0.8</v>
      </c>
      <c r="D400">
        <v>0.16420000000000001</v>
      </c>
      <c r="E400">
        <v>2</v>
      </c>
      <c r="F400">
        <v>26</v>
      </c>
      <c r="G400">
        <v>28</v>
      </c>
    </row>
    <row r="401" spans="1:7" x14ac:dyDescent="0.25">
      <c r="A401">
        <v>400</v>
      </c>
      <c r="B401">
        <v>0.2273</v>
      </c>
      <c r="C401">
        <v>0.87</v>
      </c>
      <c r="D401">
        <v>0.16420000000000001</v>
      </c>
      <c r="E401">
        <v>3</v>
      </c>
      <c r="F401">
        <v>32</v>
      </c>
      <c r="G401">
        <v>35</v>
      </c>
    </row>
    <row r="402" spans="1:7" x14ac:dyDescent="0.25">
      <c r="A402">
        <v>401</v>
      </c>
      <c r="B402">
        <v>0.2273</v>
      </c>
      <c r="C402">
        <v>0.87</v>
      </c>
      <c r="D402">
        <v>0.19400000000000001</v>
      </c>
      <c r="E402">
        <v>0</v>
      </c>
      <c r="F402">
        <v>61</v>
      </c>
      <c r="G402">
        <v>61</v>
      </c>
    </row>
    <row r="403" spans="1:7" x14ac:dyDescent="0.25">
      <c r="A403">
        <v>402</v>
      </c>
      <c r="B403">
        <v>0.2273</v>
      </c>
      <c r="C403">
        <v>0.82</v>
      </c>
      <c r="D403">
        <v>0.19400000000000001</v>
      </c>
      <c r="E403">
        <v>1</v>
      </c>
      <c r="F403">
        <v>124</v>
      </c>
      <c r="G403">
        <v>125</v>
      </c>
    </row>
    <row r="404" spans="1:7" x14ac:dyDescent="0.25">
      <c r="A404">
        <v>403</v>
      </c>
      <c r="B404">
        <v>0.2273</v>
      </c>
      <c r="C404">
        <v>0.8</v>
      </c>
      <c r="D404">
        <v>0.16420000000000001</v>
      </c>
      <c r="E404">
        <v>1</v>
      </c>
      <c r="F404">
        <v>132</v>
      </c>
      <c r="G404">
        <v>133</v>
      </c>
    </row>
    <row r="405" spans="1:7" x14ac:dyDescent="0.25">
      <c r="A405">
        <v>404</v>
      </c>
      <c r="B405">
        <v>0.2273</v>
      </c>
      <c r="C405">
        <v>0.8</v>
      </c>
      <c r="D405">
        <v>0.1343</v>
      </c>
      <c r="E405">
        <v>1</v>
      </c>
      <c r="F405">
        <v>98</v>
      </c>
      <c r="G405">
        <v>99</v>
      </c>
    </row>
    <row r="406" spans="1:7" x14ac:dyDescent="0.25">
      <c r="A406">
        <v>405</v>
      </c>
      <c r="B406">
        <v>0.2727</v>
      </c>
      <c r="C406">
        <v>0.87</v>
      </c>
      <c r="D406">
        <v>0</v>
      </c>
      <c r="E406">
        <v>0</v>
      </c>
      <c r="F406">
        <v>83</v>
      </c>
      <c r="G406">
        <v>83</v>
      </c>
    </row>
    <row r="407" spans="1:7" x14ac:dyDescent="0.25">
      <c r="A407">
        <v>406</v>
      </c>
      <c r="B407">
        <v>0.2424</v>
      </c>
      <c r="C407">
        <v>0.93</v>
      </c>
      <c r="D407">
        <v>0.1045</v>
      </c>
      <c r="E407">
        <v>0</v>
      </c>
      <c r="F407">
        <v>41</v>
      </c>
      <c r="G407">
        <v>41</v>
      </c>
    </row>
    <row r="408" spans="1:7" x14ac:dyDescent="0.25">
      <c r="A408">
        <v>407</v>
      </c>
      <c r="B408">
        <v>0.2576</v>
      </c>
      <c r="C408">
        <v>0.93</v>
      </c>
      <c r="D408">
        <v>8.9599999999999999E-2</v>
      </c>
      <c r="E408">
        <v>0</v>
      </c>
      <c r="F408">
        <v>33</v>
      </c>
      <c r="G408">
        <v>33</v>
      </c>
    </row>
    <row r="409" spans="1:7" x14ac:dyDescent="0.25">
      <c r="A409">
        <v>408</v>
      </c>
      <c r="B409">
        <v>0.2727</v>
      </c>
      <c r="C409">
        <v>0.93</v>
      </c>
      <c r="D409">
        <v>0</v>
      </c>
      <c r="E409">
        <v>1</v>
      </c>
      <c r="F409">
        <v>19</v>
      </c>
      <c r="G409">
        <v>20</v>
      </c>
    </row>
    <row r="410" spans="1:7" x14ac:dyDescent="0.25">
      <c r="A410">
        <v>409</v>
      </c>
      <c r="B410">
        <v>0.2727</v>
      </c>
      <c r="C410">
        <v>0.93</v>
      </c>
      <c r="D410">
        <v>0</v>
      </c>
      <c r="E410">
        <v>0</v>
      </c>
      <c r="F410">
        <v>3</v>
      </c>
      <c r="G410">
        <v>3</v>
      </c>
    </row>
    <row r="411" spans="1:7" x14ac:dyDescent="0.25">
      <c r="A411">
        <v>410</v>
      </c>
      <c r="B411">
        <v>0.2273</v>
      </c>
      <c r="C411">
        <v>0.93</v>
      </c>
      <c r="D411">
        <v>0.1343</v>
      </c>
      <c r="E411">
        <v>1</v>
      </c>
      <c r="F411">
        <v>6</v>
      </c>
      <c r="G411">
        <v>7</v>
      </c>
    </row>
    <row r="412" spans="1:7" x14ac:dyDescent="0.25">
      <c r="A412">
        <v>411</v>
      </c>
      <c r="B412">
        <v>0.2273</v>
      </c>
      <c r="C412">
        <v>0.93</v>
      </c>
      <c r="D412">
        <v>0.1343</v>
      </c>
      <c r="E412">
        <v>0</v>
      </c>
      <c r="F412">
        <v>3</v>
      </c>
      <c r="G412">
        <v>3</v>
      </c>
    </row>
    <row r="413" spans="1:7" x14ac:dyDescent="0.25">
      <c r="A413">
        <v>412</v>
      </c>
      <c r="B413">
        <v>0.2273</v>
      </c>
      <c r="C413">
        <v>0.93</v>
      </c>
      <c r="D413">
        <v>0.1343</v>
      </c>
      <c r="E413">
        <v>1</v>
      </c>
      <c r="F413">
        <v>1</v>
      </c>
      <c r="G413">
        <v>2</v>
      </c>
    </row>
    <row r="414" spans="1:7" x14ac:dyDescent="0.25">
      <c r="A414">
        <v>413</v>
      </c>
      <c r="B414">
        <v>0.2576</v>
      </c>
      <c r="C414">
        <v>0.93</v>
      </c>
      <c r="D414">
        <v>8.9599999999999999E-2</v>
      </c>
      <c r="E414">
        <v>0</v>
      </c>
      <c r="F414">
        <v>7</v>
      </c>
      <c r="G414">
        <v>7</v>
      </c>
    </row>
    <row r="415" spans="1:7" x14ac:dyDescent="0.25">
      <c r="A415">
        <v>414</v>
      </c>
      <c r="B415">
        <v>0.2576</v>
      </c>
      <c r="C415">
        <v>0.93</v>
      </c>
      <c r="D415">
        <v>8.9599999999999999E-2</v>
      </c>
      <c r="E415">
        <v>0</v>
      </c>
      <c r="F415">
        <v>32</v>
      </c>
      <c r="G415">
        <v>32</v>
      </c>
    </row>
    <row r="416" spans="1:7" x14ac:dyDescent="0.25">
      <c r="A416">
        <v>415</v>
      </c>
      <c r="B416">
        <v>0.2576</v>
      </c>
      <c r="C416">
        <v>0.92</v>
      </c>
      <c r="D416">
        <v>0.1045</v>
      </c>
      <c r="E416">
        <v>1</v>
      </c>
      <c r="F416">
        <v>89</v>
      </c>
      <c r="G416">
        <v>90</v>
      </c>
    </row>
    <row r="417" spans="1:7" x14ac:dyDescent="0.25">
      <c r="A417">
        <v>416</v>
      </c>
      <c r="B417">
        <v>0.2576</v>
      </c>
      <c r="C417">
        <v>0.93</v>
      </c>
      <c r="D417">
        <v>0.1045</v>
      </c>
      <c r="E417">
        <v>1</v>
      </c>
      <c r="F417">
        <v>196</v>
      </c>
      <c r="G417">
        <v>197</v>
      </c>
    </row>
    <row r="418" spans="1:7" x14ac:dyDescent="0.25">
      <c r="A418">
        <v>417</v>
      </c>
      <c r="B418">
        <v>0.2576</v>
      </c>
      <c r="C418">
        <v>0.93</v>
      </c>
      <c r="D418">
        <v>0.1045</v>
      </c>
      <c r="E418">
        <v>2</v>
      </c>
      <c r="F418">
        <v>107</v>
      </c>
      <c r="G418">
        <v>109</v>
      </c>
    </row>
    <row r="419" spans="1:7" x14ac:dyDescent="0.25">
      <c r="A419">
        <v>418</v>
      </c>
      <c r="B419">
        <v>0.2727</v>
      </c>
      <c r="C419">
        <v>0.93</v>
      </c>
      <c r="D419">
        <v>0.1343</v>
      </c>
      <c r="E419">
        <v>1</v>
      </c>
      <c r="F419">
        <v>46</v>
      </c>
      <c r="G419">
        <v>47</v>
      </c>
    </row>
    <row r="420" spans="1:7" x14ac:dyDescent="0.25">
      <c r="A420">
        <v>419</v>
      </c>
      <c r="B420">
        <v>0.30299999999999999</v>
      </c>
      <c r="C420">
        <v>0.87</v>
      </c>
      <c r="D420">
        <v>8.9599999999999999E-2</v>
      </c>
      <c r="E420">
        <v>5</v>
      </c>
      <c r="F420">
        <v>47</v>
      </c>
      <c r="G420">
        <v>52</v>
      </c>
    </row>
    <row r="421" spans="1:7" x14ac:dyDescent="0.25">
      <c r="A421">
        <v>420</v>
      </c>
      <c r="B421">
        <v>0.31819999999999998</v>
      </c>
      <c r="C421">
        <v>0.81</v>
      </c>
      <c r="D421">
        <v>8.9599999999999999E-2</v>
      </c>
      <c r="E421">
        <v>5</v>
      </c>
      <c r="F421">
        <v>65</v>
      </c>
      <c r="G421">
        <v>70</v>
      </c>
    </row>
    <row r="422" spans="1:7" x14ac:dyDescent="0.25">
      <c r="A422">
        <v>421</v>
      </c>
      <c r="B422">
        <v>0.40910000000000002</v>
      </c>
      <c r="C422">
        <v>0.62</v>
      </c>
      <c r="D422">
        <v>0.28360000000000002</v>
      </c>
      <c r="E422">
        <v>11</v>
      </c>
      <c r="F422">
        <v>67</v>
      </c>
      <c r="G422">
        <v>78</v>
      </c>
    </row>
    <row r="423" spans="1:7" x14ac:dyDescent="0.25">
      <c r="A423">
        <v>422</v>
      </c>
      <c r="B423">
        <v>0.40910000000000002</v>
      </c>
      <c r="C423">
        <v>0.57999999999999996</v>
      </c>
      <c r="D423">
        <v>0.25369999999999998</v>
      </c>
      <c r="E423">
        <v>7</v>
      </c>
      <c r="F423">
        <v>68</v>
      </c>
      <c r="G423">
        <v>75</v>
      </c>
    </row>
    <row r="424" spans="1:7" x14ac:dyDescent="0.25">
      <c r="A424">
        <v>423</v>
      </c>
      <c r="B424">
        <v>0.40910000000000002</v>
      </c>
      <c r="C424">
        <v>0.54</v>
      </c>
      <c r="D424">
        <v>0.28360000000000002</v>
      </c>
      <c r="E424">
        <v>4</v>
      </c>
      <c r="F424">
        <v>78</v>
      </c>
      <c r="G424">
        <v>82</v>
      </c>
    </row>
    <row r="425" spans="1:7" x14ac:dyDescent="0.25">
      <c r="A425">
        <v>424</v>
      </c>
      <c r="B425">
        <v>0.39389999999999997</v>
      </c>
      <c r="C425">
        <v>0.57999999999999996</v>
      </c>
      <c r="D425">
        <v>0.3881</v>
      </c>
      <c r="E425">
        <v>10</v>
      </c>
      <c r="F425">
        <v>94</v>
      </c>
      <c r="G425">
        <v>104</v>
      </c>
    </row>
    <row r="426" spans="1:7" x14ac:dyDescent="0.25">
      <c r="A426">
        <v>425</v>
      </c>
      <c r="B426">
        <v>0.33329999999999999</v>
      </c>
      <c r="C426">
        <v>0.56999999999999995</v>
      </c>
      <c r="D426">
        <v>0.32840000000000003</v>
      </c>
      <c r="E426">
        <v>7</v>
      </c>
      <c r="F426">
        <v>190</v>
      </c>
      <c r="G426">
        <v>197</v>
      </c>
    </row>
    <row r="427" spans="1:7" x14ac:dyDescent="0.25">
      <c r="A427">
        <v>426</v>
      </c>
      <c r="B427">
        <v>0.31819999999999998</v>
      </c>
      <c r="C427">
        <v>0.61</v>
      </c>
      <c r="D427">
        <v>0.28360000000000002</v>
      </c>
      <c r="E427">
        <v>5</v>
      </c>
      <c r="F427">
        <v>156</v>
      </c>
      <c r="G427">
        <v>161</v>
      </c>
    </row>
    <row r="428" spans="1:7" x14ac:dyDescent="0.25">
      <c r="A428">
        <v>427</v>
      </c>
      <c r="B428">
        <v>0.28789999999999999</v>
      </c>
      <c r="C428">
        <v>0.56999999999999995</v>
      </c>
      <c r="D428">
        <v>0.41789999999999999</v>
      </c>
      <c r="E428">
        <v>4</v>
      </c>
      <c r="F428">
        <v>108</v>
      </c>
      <c r="G428">
        <v>112</v>
      </c>
    </row>
    <row r="429" spans="1:7" x14ac:dyDescent="0.25">
      <c r="A429">
        <v>428</v>
      </c>
      <c r="B429">
        <v>0.30299999999999999</v>
      </c>
      <c r="C429">
        <v>0.49</v>
      </c>
      <c r="D429">
        <v>0.29849999999999999</v>
      </c>
      <c r="E429">
        <v>2</v>
      </c>
      <c r="F429">
        <v>74</v>
      </c>
      <c r="G429">
        <v>76</v>
      </c>
    </row>
    <row r="430" spans="1:7" x14ac:dyDescent="0.25">
      <c r="A430">
        <v>429</v>
      </c>
      <c r="B430">
        <v>0.28789999999999999</v>
      </c>
      <c r="C430">
        <v>0.49</v>
      </c>
      <c r="D430">
        <v>0.41789999999999999</v>
      </c>
      <c r="E430">
        <v>4</v>
      </c>
      <c r="F430">
        <v>55</v>
      </c>
      <c r="G430">
        <v>59</v>
      </c>
    </row>
    <row r="431" spans="1:7" x14ac:dyDescent="0.25">
      <c r="A431">
        <v>430</v>
      </c>
      <c r="B431">
        <v>0.30299999999999999</v>
      </c>
      <c r="C431">
        <v>0.52</v>
      </c>
      <c r="D431">
        <v>0.16420000000000001</v>
      </c>
      <c r="E431">
        <v>6</v>
      </c>
      <c r="F431">
        <v>53</v>
      </c>
      <c r="G431">
        <v>59</v>
      </c>
    </row>
    <row r="432" spans="1:7" x14ac:dyDescent="0.25">
      <c r="A432">
        <v>431</v>
      </c>
      <c r="B432">
        <v>0.2727</v>
      </c>
      <c r="C432">
        <v>0.52</v>
      </c>
      <c r="D432">
        <v>0.4627</v>
      </c>
      <c r="E432">
        <v>1</v>
      </c>
      <c r="F432">
        <v>27</v>
      </c>
      <c r="G432">
        <v>28</v>
      </c>
    </row>
    <row r="433" spans="1:7" x14ac:dyDescent="0.25">
      <c r="A433">
        <v>432</v>
      </c>
      <c r="B433">
        <v>0.2273</v>
      </c>
      <c r="C433">
        <v>0.56000000000000005</v>
      </c>
      <c r="D433">
        <v>0.3881</v>
      </c>
      <c r="E433">
        <v>5</v>
      </c>
      <c r="F433">
        <v>8</v>
      </c>
      <c r="G433">
        <v>13</v>
      </c>
    </row>
    <row r="434" spans="1:7" x14ac:dyDescent="0.25">
      <c r="A434">
        <v>433</v>
      </c>
      <c r="B434">
        <v>0.2727</v>
      </c>
      <c r="C434">
        <v>0.56000000000000005</v>
      </c>
      <c r="D434">
        <v>0</v>
      </c>
      <c r="E434">
        <v>2</v>
      </c>
      <c r="F434">
        <v>3</v>
      </c>
      <c r="G434">
        <v>5</v>
      </c>
    </row>
    <row r="435" spans="1:7" x14ac:dyDescent="0.25">
      <c r="A435">
        <v>434</v>
      </c>
      <c r="B435">
        <v>0.2727</v>
      </c>
      <c r="C435">
        <v>0.56000000000000005</v>
      </c>
      <c r="D435">
        <v>0</v>
      </c>
      <c r="E435">
        <v>0</v>
      </c>
      <c r="F435">
        <v>2</v>
      </c>
      <c r="G435">
        <v>2</v>
      </c>
    </row>
    <row r="436" spans="1:7" x14ac:dyDescent="0.25">
      <c r="A436">
        <v>435</v>
      </c>
      <c r="B436">
        <v>0.2576</v>
      </c>
      <c r="C436">
        <v>0.56000000000000005</v>
      </c>
      <c r="D436">
        <v>0.16420000000000001</v>
      </c>
      <c r="E436">
        <v>0</v>
      </c>
      <c r="F436">
        <v>1</v>
      </c>
      <c r="G436">
        <v>1</v>
      </c>
    </row>
    <row r="437" spans="1:7" x14ac:dyDescent="0.25">
      <c r="A437">
        <v>436</v>
      </c>
      <c r="B437">
        <v>0.2576</v>
      </c>
      <c r="C437">
        <v>0.56000000000000005</v>
      </c>
      <c r="D437">
        <v>0.16420000000000001</v>
      </c>
      <c r="E437">
        <v>0</v>
      </c>
      <c r="F437">
        <v>1</v>
      </c>
      <c r="G437">
        <v>1</v>
      </c>
    </row>
    <row r="438" spans="1:7" x14ac:dyDescent="0.25">
      <c r="A438">
        <v>437</v>
      </c>
      <c r="B438">
        <v>0.2273</v>
      </c>
      <c r="C438">
        <v>0.6</v>
      </c>
      <c r="D438">
        <v>0.22389999999999999</v>
      </c>
      <c r="E438">
        <v>0</v>
      </c>
      <c r="F438">
        <v>6</v>
      </c>
      <c r="G438">
        <v>6</v>
      </c>
    </row>
    <row r="439" spans="1:7" x14ac:dyDescent="0.25">
      <c r="A439">
        <v>438</v>
      </c>
      <c r="B439">
        <v>0.21210000000000001</v>
      </c>
      <c r="C439">
        <v>0.6</v>
      </c>
      <c r="D439">
        <v>0.22389999999999999</v>
      </c>
      <c r="E439">
        <v>0</v>
      </c>
      <c r="F439">
        <v>35</v>
      </c>
      <c r="G439">
        <v>35</v>
      </c>
    </row>
    <row r="440" spans="1:7" x14ac:dyDescent="0.25">
      <c r="A440">
        <v>439</v>
      </c>
      <c r="B440">
        <v>0.21210000000000001</v>
      </c>
      <c r="C440">
        <v>0.55000000000000004</v>
      </c>
      <c r="D440">
        <v>0.22389999999999999</v>
      </c>
      <c r="E440">
        <v>1</v>
      </c>
      <c r="F440">
        <v>100</v>
      </c>
      <c r="G440">
        <v>101</v>
      </c>
    </row>
    <row r="441" spans="1:7" x14ac:dyDescent="0.25">
      <c r="A441">
        <v>440</v>
      </c>
      <c r="B441">
        <v>0.21210000000000001</v>
      </c>
      <c r="C441">
        <v>0.55000000000000004</v>
      </c>
      <c r="D441">
        <v>0.28360000000000002</v>
      </c>
      <c r="E441">
        <v>2</v>
      </c>
      <c r="F441">
        <v>247</v>
      </c>
      <c r="G441">
        <v>249</v>
      </c>
    </row>
    <row r="442" spans="1:7" x14ac:dyDescent="0.25">
      <c r="A442">
        <v>441</v>
      </c>
      <c r="B442">
        <v>0.2273</v>
      </c>
      <c r="C442">
        <v>0.52</v>
      </c>
      <c r="D442">
        <v>0.22389999999999999</v>
      </c>
      <c r="E442">
        <v>3</v>
      </c>
      <c r="F442">
        <v>140</v>
      </c>
      <c r="G442">
        <v>143</v>
      </c>
    </row>
    <row r="443" spans="1:7" x14ac:dyDescent="0.25">
      <c r="A443">
        <v>442</v>
      </c>
      <c r="B443">
        <v>0.2273</v>
      </c>
      <c r="C443">
        <v>0.48</v>
      </c>
      <c r="D443">
        <v>0.29849999999999999</v>
      </c>
      <c r="E443">
        <v>1</v>
      </c>
      <c r="F443">
        <v>56</v>
      </c>
      <c r="G443">
        <v>57</v>
      </c>
    </row>
    <row r="444" spans="1:7" x14ac:dyDescent="0.25">
      <c r="A444">
        <v>443</v>
      </c>
      <c r="B444">
        <v>0.2727</v>
      </c>
      <c r="C444">
        <v>0.45</v>
      </c>
      <c r="D444">
        <v>0.16420000000000001</v>
      </c>
      <c r="E444">
        <v>5</v>
      </c>
      <c r="F444">
        <v>63</v>
      </c>
      <c r="G444">
        <v>68</v>
      </c>
    </row>
    <row r="445" spans="1:7" x14ac:dyDescent="0.25">
      <c r="A445">
        <v>444</v>
      </c>
      <c r="B445">
        <v>0.33329999999999999</v>
      </c>
      <c r="C445">
        <v>0.42</v>
      </c>
      <c r="D445">
        <v>0</v>
      </c>
      <c r="E445">
        <v>7</v>
      </c>
      <c r="F445">
        <v>77</v>
      </c>
      <c r="G445">
        <v>84</v>
      </c>
    </row>
    <row r="446" spans="1:7" x14ac:dyDescent="0.25">
      <c r="A446">
        <v>445</v>
      </c>
      <c r="B446">
        <v>0.28789999999999999</v>
      </c>
      <c r="C446">
        <v>0.45</v>
      </c>
      <c r="D446">
        <v>0.1045</v>
      </c>
      <c r="E446">
        <v>12</v>
      </c>
      <c r="F446">
        <v>86</v>
      </c>
      <c r="G446">
        <v>98</v>
      </c>
    </row>
    <row r="447" spans="1:7" x14ac:dyDescent="0.25">
      <c r="A447">
        <v>446</v>
      </c>
      <c r="B447">
        <v>0.30299999999999999</v>
      </c>
      <c r="C447">
        <v>0.45</v>
      </c>
      <c r="D447">
        <v>0.1343</v>
      </c>
      <c r="E447">
        <v>6</v>
      </c>
      <c r="F447">
        <v>75</v>
      </c>
      <c r="G447">
        <v>81</v>
      </c>
    </row>
    <row r="448" spans="1:7" x14ac:dyDescent="0.25">
      <c r="A448">
        <v>447</v>
      </c>
      <c r="B448">
        <v>0.31819999999999998</v>
      </c>
      <c r="C448">
        <v>0.45</v>
      </c>
      <c r="D448">
        <v>0.19400000000000001</v>
      </c>
      <c r="E448">
        <v>8</v>
      </c>
      <c r="F448">
        <v>62</v>
      </c>
      <c r="G448">
        <v>70</v>
      </c>
    </row>
    <row r="449" spans="1:7" x14ac:dyDescent="0.25">
      <c r="A449">
        <v>448</v>
      </c>
      <c r="B449">
        <v>0.30299999999999999</v>
      </c>
      <c r="C449">
        <v>0.49</v>
      </c>
      <c r="D449">
        <v>0.1343</v>
      </c>
      <c r="E449">
        <v>8</v>
      </c>
      <c r="F449">
        <v>83</v>
      </c>
      <c r="G449">
        <v>91</v>
      </c>
    </row>
    <row r="450" spans="1:7" x14ac:dyDescent="0.25">
      <c r="A450">
        <v>449</v>
      </c>
      <c r="B450">
        <v>0.31819999999999998</v>
      </c>
      <c r="C450">
        <v>0.49</v>
      </c>
      <c r="D450">
        <v>0.1045</v>
      </c>
      <c r="E450">
        <v>8</v>
      </c>
      <c r="F450">
        <v>207</v>
      </c>
      <c r="G450">
        <v>215</v>
      </c>
    </row>
    <row r="451" spans="1:7" x14ac:dyDescent="0.25">
      <c r="A451">
        <v>450</v>
      </c>
      <c r="B451">
        <v>0.2576</v>
      </c>
      <c r="C451">
        <v>0.56000000000000005</v>
      </c>
      <c r="D451">
        <v>0.19400000000000001</v>
      </c>
      <c r="E451">
        <v>1</v>
      </c>
      <c r="F451">
        <v>184</v>
      </c>
      <c r="G451">
        <v>185</v>
      </c>
    </row>
    <row r="452" spans="1:7" x14ac:dyDescent="0.25">
      <c r="A452">
        <v>451</v>
      </c>
      <c r="B452">
        <v>0.2273</v>
      </c>
      <c r="C452">
        <v>0.56000000000000005</v>
      </c>
      <c r="D452">
        <v>0.32840000000000003</v>
      </c>
      <c r="E452">
        <v>6</v>
      </c>
      <c r="F452">
        <v>146</v>
      </c>
      <c r="G452">
        <v>152</v>
      </c>
    </row>
    <row r="453" spans="1:7" x14ac:dyDescent="0.25">
      <c r="A453">
        <v>452</v>
      </c>
      <c r="B453">
        <v>0.2424</v>
      </c>
      <c r="C453">
        <v>0.6</v>
      </c>
      <c r="D453">
        <v>0.28360000000000002</v>
      </c>
      <c r="E453">
        <v>2</v>
      </c>
      <c r="F453">
        <v>124</v>
      </c>
      <c r="G453">
        <v>126</v>
      </c>
    </row>
    <row r="454" spans="1:7" x14ac:dyDescent="0.25">
      <c r="A454">
        <v>453</v>
      </c>
      <c r="B454">
        <v>0.2273</v>
      </c>
      <c r="C454">
        <v>0.6</v>
      </c>
      <c r="D454">
        <v>0.25369999999999998</v>
      </c>
      <c r="E454">
        <v>3</v>
      </c>
      <c r="F454">
        <v>54</v>
      </c>
      <c r="G454">
        <v>57</v>
      </c>
    </row>
    <row r="455" spans="1:7" x14ac:dyDescent="0.25">
      <c r="A455">
        <v>454</v>
      </c>
      <c r="B455">
        <v>0.21210000000000001</v>
      </c>
      <c r="C455">
        <v>0.65</v>
      </c>
      <c r="D455">
        <v>0.28360000000000002</v>
      </c>
      <c r="E455">
        <v>0</v>
      </c>
      <c r="F455">
        <v>56</v>
      </c>
      <c r="G455">
        <v>56</v>
      </c>
    </row>
    <row r="456" spans="1:7" x14ac:dyDescent="0.25">
      <c r="A456">
        <v>455</v>
      </c>
      <c r="B456">
        <v>0.21210000000000001</v>
      </c>
      <c r="C456">
        <v>0.65</v>
      </c>
      <c r="D456">
        <v>0.32840000000000003</v>
      </c>
      <c r="E456">
        <v>3</v>
      </c>
      <c r="F456">
        <v>28</v>
      </c>
      <c r="G456">
        <v>31</v>
      </c>
    </row>
    <row r="457" spans="1:7" x14ac:dyDescent="0.25">
      <c r="A457">
        <v>456</v>
      </c>
      <c r="B457">
        <v>0.2273</v>
      </c>
      <c r="C457">
        <v>0.7</v>
      </c>
      <c r="D457">
        <v>0.25369999999999998</v>
      </c>
      <c r="E457">
        <v>1</v>
      </c>
      <c r="F457">
        <v>20</v>
      </c>
      <c r="G457">
        <v>21</v>
      </c>
    </row>
    <row r="458" spans="1:7" x14ac:dyDescent="0.25">
      <c r="A458">
        <v>457</v>
      </c>
      <c r="B458">
        <v>0.2273</v>
      </c>
      <c r="C458">
        <v>0.7</v>
      </c>
      <c r="D458">
        <v>0.25369999999999998</v>
      </c>
      <c r="E458">
        <v>0</v>
      </c>
      <c r="F458">
        <v>6</v>
      </c>
      <c r="G458">
        <v>6</v>
      </c>
    </row>
    <row r="459" spans="1:7" x14ac:dyDescent="0.25">
      <c r="A459">
        <v>458</v>
      </c>
      <c r="B459">
        <v>0.2424</v>
      </c>
      <c r="C459">
        <v>0.75</v>
      </c>
      <c r="D459">
        <v>0.16420000000000001</v>
      </c>
      <c r="E459">
        <v>0</v>
      </c>
      <c r="F459">
        <v>2</v>
      </c>
      <c r="G459">
        <v>2</v>
      </c>
    </row>
    <row r="460" spans="1:7" x14ac:dyDescent="0.25">
      <c r="A460">
        <v>459</v>
      </c>
      <c r="B460">
        <v>0.21210000000000001</v>
      </c>
      <c r="C460">
        <v>0.8</v>
      </c>
      <c r="D460">
        <v>0.29849999999999999</v>
      </c>
      <c r="E460">
        <v>0</v>
      </c>
      <c r="F460">
        <v>1</v>
      </c>
      <c r="G460">
        <v>1</v>
      </c>
    </row>
    <row r="461" spans="1:7" x14ac:dyDescent="0.25">
      <c r="A461">
        <v>460</v>
      </c>
      <c r="B461">
        <v>0.2576</v>
      </c>
      <c r="C461">
        <v>0.87</v>
      </c>
      <c r="D461">
        <v>8.9599999999999999E-2</v>
      </c>
      <c r="E461">
        <v>0</v>
      </c>
      <c r="F461">
        <v>1</v>
      </c>
      <c r="G461">
        <v>1</v>
      </c>
    </row>
    <row r="462" spans="1:7" x14ac:dyDescent="0.25">
      <c r="A462">
        <v>461</v>
      </c>
      <c r="B462">
        <v>0.19700000000000001</v>
      </c>
      <c r="C462">
        <v>0.6</v>
      </c>
      <c r="D462">
        <v>0.41789999999999999</v>
      </c>
      <c r="E462">
        <v>1</v>
      </c>
      <c r="F462">
        <v>4</v>
      </c>
      <c r="G462">
        <v>5</v>
      </c>
    </row>
    <row r="463" spans="1:7" x14ac:dyDescent="0.25">
      <c r="A463">
        <v>462</v>
      </c>
      <c r="B463">
        <v>0.21210000000000001</v>
      </c>
      <c r="C463">
        <v>0.55000000000000004</v>
      </c>
      <c r="D463">
        <v>0.25369999999999998</v>
      </c>
      <c r="E463">
        <v>0</v>
      </c>
      <c r="F463">
        <v>27</v>
      </c>
      <c r="G463">
        <v>27</v>
      </c>
    </row>
    <row r="464" spans="1:7" x14ac:dyDescent="0.25">
      <c r="A464">
        <v>463</v>
      </c>
      <c r="B464">
        <v>0.18179999999999999</v>
      </c>
      <c r="C464">
        <v>0.51</v>
      </c>
      <c r="D464">
        <v>0.28360000000000002</v>
      </c>
      <c r="E464">
        <v>2</v>
      </c>
      <c r="F464">
        <v>66</v>
      </c>
      <c r="G464">
        <v>68</v>
      </c>
    </row>
    <row r="465" spans="1:7" x14ac:dyDescent="0.25">
      <c r="A465">
        <v>464</v>
      </c>
      <c r="B465">
        <v>0.18179999999999999</v>
      </c>
      <c r="C465">
        <v>0.47</v>
      </c>
      <c r="D465">
        <v>0.32840000000000003</v>
      </c>
      <c r="E465">
        <v>7</v>
      </c>
      <c r="F465">
        <v>210</v>
      </c>
      <c r="G465">
        <v>217</v>
      </c>
    </row>
    <row r="466" spans="1:7" x14ac:dyDescent="0.25">
      <c r="A466">
        <v>465</v>
      </c>
      <c r="B466">
        <v>0.18179999999999999</v>
      </c>
      <c r="C466">
        <v>0.51</v>
      </c>
      <c r="D466">
        <v>0.35820000000000002</v>
      </c>
      <c r="E466">
        <v>7</v>
      </c>
      <c r="F466">
        <v>159</v>
      </c>
      <c r="G466">
        <v>166</v>
      </c>
    </row>
    <row r="467" spans="1:7" x14ac:dyDescent="0.25">
      <c r="A467">
        <v>466</v>
      </c>
      <c r="B467">
        <v>0.16669999999999999</v>
      </c>
      <c r="C467">
        <v>0.47</v>
      </c>
      <c r="D467">
        <v>0.4627</v>
      </c>
      <c r="E467">
        <v>6</v>
      </c>
      <c r="F467">
        <v>57</v>
      </c>
      <c r="G467">
        <v>63</v>
      </c>
    </row>
    <row r="468" spans="1:7" x14ac:dyDescent="0.25">
      <c r="A468">
        <v>467</v>
      </c>
      <c r="B468">
        <v>0.18179999999999999</v>
      </c>
      <c r="C468">
        <v>0.41</v>
      </c>
      <c r="D468">
        <v>0.4627</v>
      </c>
      <c r="E468">
        <v>6</v>
      </c>
      <c r="F468">
        <v>53</v>
      </c>
      <c r="G468">
        <v>59</v>
      </c>
    </row>
    <row r="469" spans="1:7" x14ac:dyDescent="0.25">
      <c r="A469">
        <v>468</v>
      </c>
      <c r="B469">
        <v>0.18179999999999999</v>
      </c>
      <c r="C469">
        <v>0.27</v>
      </c>
      <c r="D469">
        <v>0.58209999999999995</v>
      </c>
      <c r="E469">
        <v>11</v>
      </c>
      <c r="F469">
        <v>67</v>
      </c>
      <c r="G469">
        <v>78</v>
      </c>
    </row>
    <row r="470" spans="1:7" x14ac:dyDescent="0.25">
      <c r="A470">
        <v>469</v>
      </c>
      <c r="B470">
        <v>0.1515</v>
      </c>
      <c r="C470">
        <v>0.21</v>
      </c>
      <c r="D470">
        <v>0.58209999999999995</v>
      </c>
      <c r="E470">
        <v>8</v>
      </c>
      <c r="F470">
        <v>65</v>
      </c>
      <c r="G470">
        <v>73</v>
      </c>
    </row>
    <row r="471" spans="1:7" x14ac:dyDescent="0.25">
      <c r="A471">
        <v>470</v>
      </c>
      <c r="B471">
        <v>0.1515</v>
      </c>
      <c r="C471">
        <v>0.25</v>
      </c>
      <c r="D471">
        <v>0.52239999999999998</v>
      </c>
      <c r="E471">
        <v>6</v>
      </c>
      <c r="F471">
        <v>56</v>
      </c>
      <c r="G471">
        <v>62</v>
      </c>
    </row>
    <row r="472" spans="1:7" x14ac:dyDescent="0.25">
      <c r="A472">
        <v>471</v>
      </c>
      <c r="B472">
        <v>0.1212</v>
      </c>
      <c r="C472">
        <v>0.26</v>
      </c>
      <c r="D472">
        <v>0.44779999999999998</v>
      </c>
      <c r="E472">
        <v>4</v>
      </c>
      <c r="F472">
        <v>61</v>
      </c>
      <c r="G472">
        <v>65</v>
      </c>
    </row>
    <row r="473" spans="1:7" x14ac:dyDescent="0.25">
      <c r="A473">
        <v>472</v>
      </c>
      <c r="B473">
        <v>0.13639999999999999</v>
      </c>
      <c r="C473">
        <v>0.26</v>
      </c>
      <c r="D473">
        <v>0.35820000000000002</v>
      </c>
      <c r="E473">
        <v>0</v>
      </c>
      <c r="F473">
        <v>97</v>
      </c>
      <c r="G473">
        <v>97</v>
      </c>
    </row>
    <row r="474" spans="1:7" x14ac:dyDescent="0.25">
      <c r="A474">
        <v>473</v>
      </c>
      <c r="B474">
        <v>0.1212</v>
      </c>
      <c r="C474">
        <v>0.28000000000000003</v>
      </c>
      <c r="D474">
        <v>0.35820000000000002</v>
      </c>
      <c r="E474">
        <v>10</v>
      </c>
      <c r="F474">
        <v>151</v>
      </c>
      <c r="G474">
        <v>161</v>
      </c>
    </row>
    <row r="475" spans="1:7" x14ac:dyDescent="0.25">
      <c r="A475">
        <v>474</v>
      </c>
      <c r="B475">
        <v>0.1212</v>
      </c>
      <c r="C475">
        <v>0.3</v>
      </c>
      <c r="D475">
        <v>0.25369999999999998</v>
      </c>
      <c r="E475">
        <v>1</v>
      </c>
      <c r="F475">
        <v>119</v>
      </c>
      <c r="G475">
        <v>120</v>
      </c>
    </row>
    <row r="476" spans="1:7" x14ac:dyDescent="0.25">
      <c r="A476">
        <v>475</v>
      </c>
      <c r="B476">
        <v>0.1061</v>
      </c>
      <c r="C476">
        <v>0.3</v>
      </c>
      <c r="D476">
        <v>0.32840000000000003</v>
      </c>
      <c r="E476">
        <v>3</v>
      </c>
      <c r="F476">
        <v>93</v>
      </c>
      <c r="G476">
        <v>96</v>
      </c>
    </row>
    <row r="477" spans="1:7" x14ac:dyDescent="0.25">
      <c r="A477">
        <v>476</v>
      </c>
      <c r="B477">
        <v>7.5800000000000006E-2</v>
      </c>
      <c r="C477">
        <v>0.33</v>
      </c>
      <c r="D477">
        <v>0.41789999999999999</v>
      </c>
      <c r="E477">
        <v>1</v>
      </c>
      <c r="F477">
        <v>52</v>
      </c>
      <c r="G477">
        <v>53</v>
      </c>
    </row>
    <row r="478" spans="1:7" x14ac:dyDescent="0.25">
      <c r="A478">
        <v>477</v>
      </c>
      <c r="B478">
        <v>7.5800000000000006E-2</v>
      </c>
      <c r="C478">
        <v>0.38</v>
      </c>
      <c r="D478">
        <v>0.28360000000000002</v>
      </c>
      <c r="E478">
        <v>0</v>
      </c>
      <c r="F478">
        <v>41</v>
      </c>
      <c r="G478">
        <v>41</v>
      </c>
    </row>
    <row r="479" spans="1:7" x14ac:dyDescent="0.25">
      <c r="A479">
        <v>478</v>
      </c>
      <c r="B479">
        <v>3.0300000000000001E-2</v>
      </c>
      <c r="C479">
        <v>0.41</v>
      </c>
      <c r="D479">
        <v>0.3881</v>
      </c>
      <c r="E479">
        <v>1</v>
      </c>
      <c r="F479">
        <v>33</v>
      </c>
      <c r="G479">
        <v>34</v>
      </c>
    </row>
    <row r="480" spans="1:7" x14ac:dyDescent="0.25">
      <c r="A480">
        <v>479</v>
      </c>
      <c r="B480">
        <v>4.5499999999999999E-2</v>
      </c>
      <c r="C480">
        <v>0.38</v>
      </c>
      <c r="D480">
        <v>0.32840000000000003</v>
      </c>
      <c r="E480">
        <v>0</v>
      </c>
      <c r="F480">
        <v>27</v>
      </c>
      <c r="G480">
        <v>27</v>
      </c>
    </row>
    <row r="481" spans="1:7" x14ac:dyDescent="0.25">
      <c r="A481">
        <v>480</v>
      </c>
      <c r="B481">
        <v>3.0300000000000001E-2</v>
      </c>
      <c r="C481">
        <v>0.45</v>
      </c>
      <c r="D481">
        <v>0.25369999999999998</v>
      </c>
      <c r="E481">
        <v>0</v>
      </c>
      <c r="F481">
        <v>13</v>
      </c>
      <c r="G481">
        <v>13</v>
      </c>
    </row>
    <row r="482" spans="1:7" x14ac:dyDescent="0.25">
      <c r="A482">
        <v>481</v>
      </c>
      <c r="B482">
        <v>0</v>
      </c>
      <c r="C482">
        <v>0.41</v>
      </c>
      <c r="D482">
        <v>0.3881</v>
      </c>
      <c r="E482">
        <v>3</v>
      </c>
      <c r="F482">
        <v>9</v>
      </c>
      <c r="G482">
        <v>12</v>
      </c>
    </row>
    <row r="483" spans="1:7" x14ac:dyDescent="0.25">
      <c r="A483">
        <v>482</v>
      </c>
      <c r="B483">
        <v>3.0300000000000001E-2</v>
      </c>
      <c r="C483">
        <v>0.41</v>
      </c>
      <c r="D483">
        <v>0.25369999999999998</v>
      </c>
      <c r="E483">
        <v>0</v>
      </c>
      <c r="F483">
        <v>11</v>
      </c>
      <c r="G483">
        <v>11</v>
      </c>
    </row>
    <row r="484" spans="1:7" x14ac:dyDescent="0.25">
      <c r="A484">
        <v>483</v>
      </c>
      <c r="B484">
        <v>3.0300000000000001E-2</v>
      </c>
      <c r="C484">
        <v>0.41</v>
      </c>
      <c r="D484">
        <v>0.28360000000000002</v>
      </c>
      <c r="E484">
        <v>1</v>
      </c>
      <c r="F484">
        <v>6</v>
      </c>
      <c r="G484">
        <v>7</v>
      </c>
    </row>
    <row r="485" spans="1:7" x14ac:dyDescent="0.25">
      <c r="A485">
        <v>484</v>
      </c>
      <c r="B485">
        <v>1.52E-2</v>
      </c>
      <c r="C485">
        <v>0.48</v>
      </c>
      <c r="D485">
        <v>0.29849999999999999</v>
      </c>
      <c r="E485">
        <v>0</v>
      </c>
      <c r="F485">
        <v>3</v>
      </c>
      <c r="G485">
        <v>3</v>
      </c>
    </row>
    <row r="486" spans="1:7" x14ac:dyDescent="0.25">
      <c r="A486">
        <v>485</v>
      </c>
      <c r="B486">
        <v>3.0300000000000001E-2</v>
      </c>
      <c r="C486">
        <v>0.44</v>
      </c>
      <c r="D486">
        <v>0.22389999999999999</v>
      </c>
      <c r="E486">
        <v>0</v>
      </c>
      <c r="F486">
        <v>2</v>
      </c>
      <c r="G486">
        <v>2</v>
      </c>
    </row>
    <row r="487" spans="1:7" x14ac:dyDescent="0.25">
      <c r="A487">
        <v>486</v>
      </c>
      <c r="B487">
        <v>1.52E-2</v>
      </c>
      <c r="C487">
        <v>0.44</v>
      </c>
      <c r="D487">
        <v>0.28360000000000002</v>
      </c>
      <c r="E487">
        <v>0</v>
      </c>
      <c r="F487">
        <v>8</v>
      </c>
      <c r="G487">
        <v>8</v>
      </c>
    </row>
    <row r="488" spans="1:7" x14ac:dyDescent="0.25">
      <c r="A488">
        <v>487</v>
      </c>
      <c r="B488">
        <v>0</v>
      </c>
      <c r="C488">
        <v>0.44</v>
      </c>
      <c r="D488">
        <v>0.32840000000000003</v>
      </c>
      <c r="E488">
        <v>1</v>
      </c>
      <c r="F488">
        <v>26</v>
      </c>
      <c r="G488">
        <v>27</v>
      </c>
    </row>
    <row r="489" spans="1:7" x14ac:dyDescent="0.25">
      <c r="A489">
        <v>488</v>
      </c>
      <c r="B489">
        <v>3.0300000000000001E-2</v>
      </c>
      <c r="C489">
        <v>0.41</v>
      </c>
      <c r="D489">
        <v>0.25369999999999998</v>
      </c>
      <c r="E489">
        <v>3</v>
      </c>
      <c r="F489">
        <v>37</v>
      </c>
      <c r="G489">
        <v>40</v>
      </c>
    </row>
    <row r="490" spans="1:7" x14ac:dyDescent="0.25">
      <c r="A490">
        <v>489</v>
      </c>
      <c r="B490">
        <v>6.0600000000000001E-2</v>
      </c>
      <c r="C490">
        <v>0.41</v>
      </c>
      <c r="D490">
        <v>0.16420000000000001</v>
      </c>
      <c r="E490">
        <v>3</v>
      </c>
      <c r="F490">
        <v>50</v>
      </c>
      <c r="G490">
        <v>53</v>
      </c>
    </row>
    <row r="491" spans="1:7" x14ac:dyDescent="0.25">
      <c r="A491">
        <v>490</v>
      </c>
      <c r="B491">
        <v>7.5800000000000006E-2</v>
      </c>
      <c r="C491">
        <v>0.38</v>
      </c>
      <c r="D491">
        <v>0.1343</v>
      </c>
      <c r="E491">
        <v>4</v>
      </c>
      <c r="F491">
        <v>59</v>
      </c>
      <c r="G491">
        <v>63</v>
      </c>
    </row>
    <row r="492" spans="1:7" x14ac:dyDescent="0.25">
      <c r="A492">
        <v>491</v>
      </c>
      <c r="B492">
        <v>0.1061</v>
      </c>
      <c r="C492">
        <v>0.38</v>
      </c>
      <c r="D492">
        <v>0.1045</v>
      </c>
      <c r="E492">
        <v>10</v>
      </c>
      <c r="F492">
        <v>60</v>
      </c>
      <c r="G492">
        <v>70</v>
      </c>
    </row>
    <row r="493" spans="1:7" x14ac:dyDescent="0.25">
      <c r="A493">
        <v>492</v>
      </c>
      <c r="B493">
        <v>0.16669999999999999</v>
      </c>
      <c r="C493">
        <v>0.35</v>
      </c>
      <c r="D493">
        <v>0</v>
      </c>
      <c r="E493">
        <v>12</v>
      </c>
      <c r="F493">
        <v>72</v>
      </c>
      <c r="G493">
        <v>84</v>
      </c>
    </row>
    <row r="494" spans="1:7" x14ac:dyDescent="0.25">
      <c r="A494">
        <v>493</v>
      </c>
      <c r="B494">
        <v>0.13639999999999999</v>
      </c>
      <c r="C494">
        <v>0.33</v>
      </c>
      <c r="D494">
        <v>0.1045</v>
      </c>
      <c r="E494">
        <v>11</v>
      </c>
      <c r="F494">
        <v>64</v>
      </c>
      <c r="G494">
        <v>75</v>
      </c>
    </row>
    <row r="495" spans="1:7" x14ac:dyDescent="0.25">
      <c r="A495">
        <v>494</v>
      </c>
      <c r="B495">
        <v>0.1515</v>
      </c>
      <c r="C495">
        <v>0.28000000000000003</v>
      </c>
      <c r="D495">
        <v>0</v>
      </c>
      <c r="E495">
        <v>10</v>
      </c>
      <c r="F495">
        <v>93</v>
      </c>
      <c r="G495">
        <v>103</v>
      </c>
    </row>
    <row r="496" spans="1:7" x14ac:dyDescent="0.25">
      <c r="A496">
        <v>495</v>
      </c>
      <c r="B496">
        <v>0.13639999999999999</v>
      </c>
      <c r="C496">
        <v>0.28000000000000003</v>
      </c>
      <c r="D496">
        <v>0.19400000000000001</v>
      </c>
      <c r="E496">
        <v>11</v>
      </c>
      <c r="F496">
        <v>72</v>
      </c>
      <c r="G496">
        <v>83</v>
      </c>
    </row>
    <row r="497" spans="1:7" x14ac:dyDescent="0.25">
      <c r="A497">
        <v>496</v>
      </c>
      <c r="B497">
        <v>0.19700000000000001</v>
      </c>
      <c r="C497">
        <v>0.28000000000000003</v>
      </c>
      <c r="D497">
        <v>0</v>
      </c>
      <c r="E497">
        <v>8</v>
      </c>
      <c r="F497">
        <v>59</v>
      </c>
      <c r="G497">
        <v>67</v>
      </c>
    </row>
    <row r="498" spans="1:7" x14ac:dyDescent="0.25">
      <c r="A498">
        <v>497</v>
      </c>
      <c r="B498">
        <v>9.0899999999999995E-2</v>
      </c>
      <c r="C498">
        <v>0.35</v>
      </c>
      <c r="D498">
        <v>0.19400000000000001</v>
      </c>
      <c r="E498">
        <v>0</v>
      </c>
      <c r="F498">
        <v>54</v>
      </c>
      <c r="G498">
        <v>54</v>
      </c>
    </row>
    <row r="499" spans="1:7" x14ac:dyDescent="0.25">
      <c r="A499">
        <v>498</v>
      </c>
      <c r="B499">
        <v>0.1061</v>
      </c>
      <c r="C499">
        <v>0.35</v>
      </c>
      <c r="D499">
        <v>0.1343</v>
      </c>
      <c r="E499">
        <v>6</v>
      </c>
      <c r="F499">
        <v>53</v>
      </c>
      <c r="G499">
        <v>59</v>
      </c>
    </row>
    <row r="500" spans="1:7" x14ac:dyDescent="0.25">
      <c r="A500">
        <v>499</v>
      </c>
      <c r="B500">
        <v>7.5800000000000006E-2</v>
      </c>
      <c r="C500">
        <v>0.45</v>
      </c>
      <c r="D500">
        <v>0.16420000000000001</v>
      </c>
      <c r="E500">
        <v>1</v>
      </c>
      <c r="F500">
        <v>44</v>
      </c>
      <c r="G500">
        <v>45</v>
      </c>
    </row>
    <row r="501" spans="1:7" x14ac:dyDescent="0.25">
      <c r="A501">
        <v>500</v>
      </c>
      <c r="B501">
        <v>0.1061</v>
      </c>
      <c r="C501">
        <v>0.41</v>
      </c>
      <c r="D501">
        <v>8.9599999999999999E-2</v>
      </c>
      <c r="E501">
        <v>0</v>
      </c>
      <c r="F501">
        <v>39</v>
      </c>
      <c r="G501">
        <v>39</v>
      </c>
    </row>
    <row r="502" spans="1:7" x14ac:dyDescent="0.25">
      <c r="A502">
        <v>501</v>
      </c>
      <c r="B502">
        <v>0.1515</v>
      </c>
      <c r="C502">
        <v>0.49</v>
      </c>
      <c r="D502">
        <v>0</v>
      </c>
      <c r="E502">
        <v>7</v>
      </c>
      <c r="F502">
        <v>23</v>
      </c>
      <c r="G502">
        <v>30</v>
      </c>
    </row>
    <row r="503" spans="1:7" x14ac:dyDescent="0.25">
      <c r="A503">
        <v>502</v>
      </c>
      <c r="B503">
        <v>7.5800000000000006E-2</v>
      </c>
      <c r="C503">
        <v>0.56999999999999995</v>
      </c>
      <c r="D503">
        <v>0.1045</v>
      </c>
      <c r="E503">
        <v>2</v>
      </c>
      <c r="F503">
        <v>31</v>
      </c>
      <c r="G503">
        <v>33</v>
      </c>
    </row>
    <row r="504" spans="1:7" x14ac:dyDescent="0.25">
      <c r="A504">
        <v>503</v>
      </c>
      <c r="B504">
        <v>7.5800000000000006E-2</v>
      </c>
      <c r="C504">
        <v>0.56999999999999995</v>
      </c>
      <c r="D504">
        <v>0.1045</v>
      </c>
      <c r="E504">
        <v>2</v>
      </c>
      <c r="F504">
        <v>20</v>
      </c>
      <c r="G504">
        <v>22</v>
      </c>
    </row>
    <row r="505" spans="1:7" x14ac:dyDescent="0.25">
      <c r="A505">
        <v>504</v>
      </c>
      <c r="B505">
        <v>7.5800000000000006E-2</v>
      </c>
      <c r="C505">
        <v>0.56999999999999995</v>
      </c>
      <c r="D505">
        <v>0.1045</v>
      </c>
      <c r="E505">
        <v>1</v>
      </c>
      <c r="F505">
        <v>12</v>
      </c>
      <c r="G505">
        <v>13</v>
      </c>
    </row>
    <row r="506" spans="1:7" x14ac:dyDescent="0.25">
      <c r="A506">
        <v>505</v>
      </c>
      <c r="B506">
        <v>6.0600000000000001E-2</v>
      </c>
      <c r="C506">
        <v>0.62</v>
      </c>
      <c r="D506">
        <v>0.1343</v>
      </c>
      <c r="E506">
        <v>3</v>
      </c>
      <c r="F506">
        <v>15</v>
      </c>
      <c r="G506">
        <v>18</v>
      </c>
    </row>
    <row r="507" spans="1:7" x14ac:dyDescent="0.25">
      <c r="A507">
        <v>506</v>
      </c>
      <c r="B507">
        <v>6.0600000000000001E-2</v>
      </c>
      <c r="C507">
        <v>0.62</v>
      </c>
      <c r="D507">
        <v>0.1343</v>
      </c>
      <c r="E507">
        <v>1</v>
      </c>
      <c r="F507">
        <v>4</v>
      </c>
      <c r="G507">
        <v>5</v>
      </c>
    </row>
    <row r="508" spans="1:7" x14ac:dyDescent="0.25">
      <c r="A508">
        <v>507</v>
      </c>
      <c r="B508">
        <v>7.5800000000000006E-2</v>
      </c>
      <c r="C508">
        <v>0.56999999999999995</v>
      </c>
      <c r="D508">
        <v>0.1045</v>
      </c>
      <c r="E508">
        <v>0</v>
      </c>
      <c r="F508">
        <v>3</v>
      </c>
      <c r="G508">
        <v>3</v>
      </c>
    </row>
    <row r="509" spans="1:7" x14ac:dyDescent="0.25">
      <c r="A509">
        <v>508</v>
      </c>
      <c r="B509">
        <v>7.5800000000000006E-2</v>
      </c>
      <c r="C509">
        <v>0.56999999999999995</v>
      </c>
      <c r="D509">
        <v>0.1045</v>
      </c>
      <c r="E509">
        <v>0</v>
      </c>
      <c r="F509">
        <v>1</v>
      </c>
      <c r="G509">
        <v>1</v>
      </c>
    </row>
    <row r="510" spans="1:7" x14ac:dyDescent="0.25">
      <c r="A510">
        <v>509</v>
      </c>
      <c r="B510">
        <v>0.1061</v>
      </c>
      <c r="C510">
        <v>0.57999999999999996</v>
      </c>
      <c r="D510">
        <v>0.16420000000000001</v>
      </c>
      <c r="E510">
        <v>1</v>
      </c>
      <c r="F510">
        <v>1</v>
      </c>
      <c r="G510">
        <v>2</v>
      </c>
    </row>
    <row r="511" spans="1:7" x14ac:dyDescent="0.25">
      <c r="A511">
        <v>510</v>
      </c>
      <c r="B511">
        <v>7.5800000000000006E-2</v>
      </c>
      <c r="C511">
        <v>0.62</v>
      </c>
      <c r="D511">
        <v>0.16420000000000001</v>
      </c>
      <c r="E511">
        <v>2</v>
      </c>
      <c r="F511">
        <v>17</v>
      </c>
      <c r="G511">
        <v>19</v>
      </c>
    </row>
    <row r="512" spans="1:7" x14ac:dyDescent="0.25">
      <c r="A512">
        <v>511</v>
      </c>
      <c r="B512">
        <v>7.5800000000000006E-2</v>
      </c>
      <c r="C512">
        <v>0.54</v>
      </c>
      <c r="D512">
        <v>0.35820000000000002</v>
      </c>
      <c r="E512">
        <v>3</v>
      </c>
      <c r="F512">
        <v>25</v>
      </c>
      <c r="G512">
        <v>28</v>
      </c>
    </row>
    <row r="513" spans="1:7" x14ac:dyDescent="0.25">
      <c r="A513">
        <v>512</v>
      </c>
      <c r="B513">
        <v>0.1061</v>
      </c>
      <c r="C513">
        <v>0.46</v>
      </c>
      <c r="D513">
        <v>0.3881</v>
      </c>
      <c r="E513">
        <v>7</v>
      </c>
      <c r="F513">
        <v>51</v>
      </c>
      <c r="G513">
        <v>58</v>
      </c>
    </row>
    <row r="514" spans="1:7" x14ac:dyDescent="0.25">
      <c r="A514">
        <v>513</v>
      </c>
      <c r="B514">
        <v>0.13639999999999999</v>
      </c>
      <c r="C514">
        <v>0.43</v>
      </c>
      <c r="D514">
        <v>0.22389999999999999</v>
      </c>
      <c r="E514">
        <v>22</v>
      </c>
      <c r="F514">
        <v>77</v>
      </c>
      <c r="G514">
        <v>99</v>
      </c>
    </row>
    <row r="515" spans="1:7" x14ac:dyDescent="0.25">
      <c r="A515">
        <v>514</v>
      </c>
      <c r="B515">
        <v>0.1212</v>
      </c>
      <c r="C515">
        <v>0.37</v>
      </c>
      <c r="D515">
        <v>0.4627</v>
      </c>
      <c r="E515">
        <v>24</v>
      </c>
      <c r="F515">
        <v>92</v>
      </c>
      <c r="G515">
        <v>116</v>
      </c>
    </row>
    <row r="516" spans="1:7" x14ac:dyDescent="0.25">
      <c r="A516">
        <v>515</v>
      </c>
      <c r="B516">
        <v>0.1061</v>
      </c>
      <c r="C516">
        <v>0.33</v>
      </c>
      <c r="D516">
        <v>0.3881</v>
      </c>
      <c r="E516">
        <v>12</v>
      </c>
      <c r="F516">
        <v>75</v>
      </c>
      <c r="G516">
        <v>87</v>
      </c>
    </row>
    <row r="517" spans="1:7" x14ac:dyDescent="0.25">
      <c r="A517">
        <v>516</v>
      </c>
      <c r="B517">
        <v>0.13639999999999999</v>
      </c>
      <c r="C517">
        <v>0.28000000000000003</v>
      </c>
      <c r="D517">
        <v>0.35820000000000002</v>
      </c>
      <c r="E517">
        <v>17</v>
      </c>
      <c r="F517">
        <v>93</v>
      </c>
      <c r="G517">
        <v>110</v>
      </c>
    </row>
    <row r="518" spans="1:7" x14ac:dyDescent="0.25">
      <c r="A518">
        <v>517</v>
      </c>
      <c r="B518">
        <v>0.13639999999999999</v>
      </c>
      <c r="C518">
        <v>0.28000000000000003</v>
      </c>
      <c r="D518">
        <v>0.35820000000000002</v>
      </c>
      <c r="E518">
        <v>13</v>
      </c>
      <c r="F518">
        <v>64</v>
      </c>
      <c r="G518">
        <v>77</v>
      </c>
    </row>
    <row r="519" spans="1:7" x14ac:dyDescent="0.25">
      <c r="A519">
        <v>518</v>
      </c>
      <c r="B519">
        <v>0.13639999999999999</v>
      </c>
      <c r="C519">
        <v>0.26</v>
      </c>
      <c r="D519">
        <v>0.32840000000000003</v>
      </c>
      <c r="E519">
        <v>9</v>
      </c>
      <c r="F519">
        <v>56</v>
      </c>
      <c r="G519">
        <v>65</v>
      </c>
    </row>
    <row r="520" spans="1:7" x14ac:dyDescent="0.25">
      <c r="A520">
        <v>519</v>
      </c>
      <c r="B520">
        <v>0.1061</v>
      </c>
      <c r="C520">
        <v>0.26</v>
      </c>
      <c r="D520">
        <v>0.3881</v>
      </c>
      <c r="E520">
        <v>5</v>
      </c>
      <c r="F520">
        <v>50</v>
      </c>
      <c r="G520">
        <v>55</v>
      </c>
    </row>
    <row r="521" spans="1:7" x14ac:dyDescent="0.25">
      <c r="A521">
        <v>520</v>
      </c>
      <c r="B521">
        <v>0.1212</v>
      </c>
      <c r="C521">
        <v>0.3</v>
      </c>
      <c r="D521">
        <v>0.25369999999999998</v>
      </c>
      <c r="E521">
        <v>5</v>
      </c>
      <c r="F521">
        <v>44</v>
      </c>
      <c r="G521">
        <v>49</v>
      </c>
    </row>
    <row r="522" spans="1:7" x14ac:dyDescent="0.25">
      <c r="A522">
        <v>521</v>
      </c>
      <c r="B522">
        <v>0.1212</v>
      </c>
      <c r="C522">
        <v>0.3</v>
      </c>
      <c r="D522">
        <v>0.28360000000000002</v>
      </c>
      <c r="E522">
        <v>5</v>
      </c>
      <c r="F522">
        <v>45</v>
      </c>
      <c r="G522">
        <v>50</v>
      </c>
    </row>
    <row r="523" spans="1:7" x14ac:dyDescent="0.25">
      <c r="A523">
        <v>522</v>
      </c>
      <c r="B523">
        <v>0.1061</v>
      </c>
      <c r="C523">
        <v>0.36</v>
      </c>
      <c r="D523">
        <v>0.25369999999999998</v>
      </c>
      <c r="E523">
        <v>4</v>
      </c>
      <c r="F523">
        <v>31</v>
      </c>
      <c r="G523">
        <v>35</v>
      </c>
    </row>
    <row r="524" spans="1:7" x14ac:dyDescent="0.25">
      <c r="A524">
        <v>523</v>
      </c>
      <c r="B524">
        <v>0.1061</v>
      </c>
      <c r="C524">
        <v>0.36</v>
      </c>
      <c r="D524">
        <v>0.19400000000000001</v>
      </c>
      <c r="E524">
        <v>5</v>
      </c>
      <c r="F524">
        <v>20</v>
      </c>
      <c r="G524">
        <v>25</v>
      </c>
    </row>
    <row r="525" spans="1:7" x14ac:dyDescent="0.25">
      <c r="A525">
        <v>524</v>
      </c>
      <c r="B525">
        <v>9.0899999999999995E-2</v>
      </c>
      <c r="C525">
        <v>0.38</v>
      </c>
      <c r="D525">
        <v>0.19400000000000001</v>
      </c>
      <c r="E525">
        <v>5</v>
      </c>
      <c r="F525">
        <v>23</v>
      </c>
      <c r="G525">
        <v>28</v>
      </c>
    </row>
    <row r="526" spans="1:7" x14ac:dyDescent="0.25">
      <c r="A526">
        <v>525</v>
      </c>
      <c r="B526">
        <v>6.0600000000000001E-2</v>
      </c>
      <c r="C526">
        <v>0.41</v>
      </c>
      <c r="D526">
        <v>0.22389999999999999</v>
      </c>
      <c r="E526">
        <v>4</v>
      </c>
      <c r="F526">
        <v>17</v>
      </c>
      <c r="G526">
        <v>21</v>
      </c>
    </row>
    <row r="527" spans="1:7" x14ac:dyDescent="0.25">
      <c r="A527">
        <v>526</v>
      </c>
      <c r="B527">
        <v>6.0600000000000001E-2</v>
      </c>
      <c r="C527">
        <v>0.41</v>
      </c>
      <c r="D527">
        <v>0.19400000000000001</v>
      </c>
      <c r="E527">
        <v>0</v>
      </c>
      <c r="F527">
        <v>7</v>
      </c>
      <c r="G527">
        <v>7</v>
      </c>
    </row>
    <row r="528" spans="1:7" x14ac:dyDescent="0.25">
      <c r="A528">
        <v>527</v>
      </c>
      <c r="B528">
        <v>4.5499999999999999E-2</v>
      </c>
      <c r="C528">
        <v>0.45</v>
      </c>
      <c r="D528">
        <v>0.19400000000000001</v>
      </c>
      <c r="E528">
        <v>0</v>
      </c>
      <c r="F528">
        <v>1</v>
      </c>
      <c r="G528">
        <v>1</v>
      </c>
    </row>
    <row r="529" spans="1:7" x14ac:dyDescent="0.25">
      <c r="A529">
        <v>528</v>
      </c>
      <c r="B529">
        <v>3.0300000000000001E-2</v>
      </c>
      <c r="C529">
        <v>0.45</v>
      </c>
      <c r="D529">
        <v>0.25369999999999998</v>
      </c>
      <c r="E529">
        <v>0</v>
      </c>
      <c r="F529">
        <v>1</v>
      </c>
      <c r="G529">
        <v>1</v>
      </c>
    </row>
    <row r="530" spans="1:7" x14ac:dyDescent="0.25">
      <c r="A530">
        <v>529</v>
      </c>
      <c r="B530">
        <v>6.0600000000000001E-2</v>
      </c>
      <c r="C530">
        <v>0.48</v>
      </c>
      <c r="D530">
        <v>0.1343</v>
      </c>
      <c r="E530">
        <v>0</v>
      </c>
      <c r="F530">
        <v>1</v>
      </c>
      <c r="G530">
        <v>1</v>
      </c>
    </row>
    <row r="531" spans="1:7" x14ac:dyDescent="0.25">
      <c r="A531">
        <v>530</v>
      </c>
      <c r="B531">
        <v>6.0600000000000001E-2</v>
      </c>
      <c r="C531">
        <v>0.48</v>
      </c>
      <c r="D531">
        <v>0.1343</v>
      </c>
      <c r="E531">
        <v>0</v>
      </c>
      <c r="F531">
        <v>5</v>
      </c>
      <c r="G531">
        <v>5</v>
      </c>
    </row>
    <row r="532" spans="1:7" x14ac:dyDescent="0.25">
      <c r="A532">
        <v>531</v>
      </c>
      <c r="B532">
        <v>7.5800000000000006E-2</v>
      </c>
      <c r="C532">
        <v>0.48</v>
      </c>
      <c r="D532">
        <v>8.9599999999999999E-2</v>
      </c>
      <c r="E532">
        <v>0</v>
      </c>
      <c r="F532">
        <v>15</v>
      </c>
      <c r="G532">
        <v>15</v>
      </c>
    </row>
    <row r="533" spans="1:7" x14ac:dyDescent="0.25">
      <c r="A533">
        <v>532</v>
      </c>
      <c r="B533">
        <v>0.1212</v>
      </c>
      <c r="C533">
        <v>0.48</v>
      </c>
      <c r="D533">
        <v>0</v>
      </c>
      <c r="E533">
        <v>5</v>
      </c>
      <c r="F533">
        <v>79</v>
      </c>
      <c r="G533">
        <v>84</v>
      </c>
    </row>
    <row r="534" spans="1:7" x14ac:dyDescent="0.25">
      <c r="A534">
        <v>533</v>
      </c>
      <c r="B534">
        <v>0.13639999999999999</v>
      </c>
      <c r="C534">
        <v>0.49</v>
      </c>
      <c r="D534">
        <v>0</v>
      </c>
      <c r="E534">
        <v>6</v>
      </c>
      <c r="F534">
        <v>171</v>
      </c>
      <c r="G534">
        <v>177</v>
      </c>
    </row>
    <row r="535" spans="1:7" x14ac:dyDescent="0.25">
      <c r="A535">
        <v>534</v>
      </c>
      <c r="B535">
        <v>0.1515</v>
      </c>
      <c r="C535">
        <v>0.41</v>
      </c>
      <c r="D535">
        <v>0</v>
      </c>
      <c r="E535">
        <v>4</v>
      </c>
      <c r="F535">
        <v>98</v>
      </c>
      <c r="G535">
        <v>102</v>
      </c>
    </row>
    <row r="536" spans="1:7" x14ac:dyDescent="0.25">
      <c r="A536">
        <v>535</v>
      </c>
      <c r="B536">
        <v>0.13639999999999999</v>
      </c>
      <c r="C536">
        <v>0.42</v>
      </c>
      <c r="D536">
        <v>0</v>
      </c>
      <c r="E536">
        <v>6</v>
      </c>
      <c r="F536">
        <v>34</v>
      </c>
      <c r="G536">
        <v>40</v>
      </c>
    </row>
    <row r="537" spans="1:7" x14ac:dyDescent="0.25">
      <c r="A537">
        <v>536</v>
      </c>
      <c r="B537">
        <v>0.1212</v>
      </c>
      <c r="C537">
        <v>0.46</v>
      </c>
      <c r="D537">
        <v>0.1343</v>
      </c>
      <c r="E537">
        <v>3</v>
      </c>
      <c r="F537">
        <v>43</v>
      </c>
      <c r="G537">
        <v>46</v>
      </c>
    </row>
    <row r="538" spans="1:7" x14ac:dyDescent="0.25">
      <c r="A538">
        <v>537</v>
      </c>
      <c r="B538">
        <v>0.13639999999999999</v>
      </c>
      <c r="C538">
        <v>0.42</v>
      </c>
      <c r="D538">
        <v>0.19400000000000001</v>
      </c>
      <c r="E538">
        <v>11</v>
      </c>
      <c r="F538">
        <v>52</v>
      </c>
      <c r="G538">
        <v>63</v>
      </c>
    </row>
    <row r="539" spans="1:7" x14ac:dyDescent="0.25">
      <c r="A539">
        <v>538</v>
      </c>
      <c r="B539">
        <v>0.13639999999999999</v>
      </c>
      <c r="C539">
        <v>0.43</v>
      </c>
      <c r="D539">
        <v>0.22389999999999999</v>
      </c>
      <c r="E539">
        <v>6</v>
      </c>
      <c r="F539">
        <v>54</v>
      </c>
      <c r="G539">
        <v>60</v>
      </c>
    </row>
    <row r="540" spans="1:7" x14ac:dyDescent="0.25">
      <c r="A540">
        <v>539</v>
      </c>
      <c r="B540">
        <v>0.13639999999999999</v>
      </c>
      <c r="C540">
        <v>0.46</v>
      </c>
      <c r="D540">
        <v>0.22389999999999999</v>
      </c>
      <c r="E540">
        <v>2</v>
      </c>
      <c r="F540">
        <v>43</v>
      </c>
      <c r="G540">
        <v>45</v>
      </c>
    </row>
    <row r="541" spans="1:7" x14ac:dyDescent="0.25">
      <c r="A541">
        <v>540</v>
      </c>
      <c r="B541">
        <v>0.16669999999999999</v>
      </c>
      <c r="C541">
        <v>0.4</v>
      </c>
      <c r="D541">
        <v>0.16420000000000001</v>
      </c>
      <c r="E541">
        <v>7</v>
      </c>
      <c r="F541">
        <v>50</v>
      </c>
      <c r="G541">
        <v>57</v>
      </c>
    </row>
    <row r="542" spans="1:7" x14ac:dyDescent="0.25">
      <c r="A542">
        <v>541</v>
      </c>
      <c r="B542">
        <v>0.1515</v>
      </c>
      <c r="C542">
        <v>0.47</v>
      </c>
      <c r="D542">
        <v>0.25369999999999998</v>
      </c>
      <c r="E542">
        <v>4</v>
      </c>
      <c r="F542">
        <v>66</v>
      </c>
      <c r="G542">
        <v>70</v>
      </c>
    </row>
    <row r="543" spans="1:7" x14ac:dyDescent="0.25">
      <c r="A543">
        <v>542</v>
      </c>
      <c r="B543">
        <v>0.1212</v>
      </c>
      <c r="C543">
        <v>0.5</v>
      </c>
      <c r="D543">
        <v>0.25369999999999998</v>
      </c>
      <c r="E543">
        <v>6</v>
      </c>
      <c r="F543">
        <v>178</v>
      </c>
      <c r="G543">
        <v>184</v>
      </c>
    </row>
    <row r="544" spans="1:7" x14ac:dyDescent="0.25">
      <c r="A544">
        <v>543</v>
      </c>
      <c r="B544">
        <v>0.13639999999999999</v>
      </c>
      <c r="C544">
        <v>0.59</v>
      </c>
      <c r="D544">
        <v>0.19400000000000001</v>
      </c>
      <c r="E544">
        <v>8</v>
      </c>
      <c r="F544">
        <v>145</v>
      </c>
      <c r="G544">
        <v>153</v>
      </c>
    </row>
    <row r="545" spans="1:7" x14ac:dyDescent="0.25">
      <c r="A545">
        <v>544</v>
      </c>
      <c r="B545">
        <v>0.1515</v>
      </c>
      <c r="C545">
        <v>0.54</v>
      </c>
      <c r="D545">
        <v>0.16420000000000001</v>
      </c>
      <c r="E545">
        <v>5</v>
      </c>
      <c r="F545">
        <v>101</v>
      </c>
      <c r="G545">
        <v>106</v>
      </c>
    </row>
    <row r="546" spans="1:7" x14ac:dyDescent="0.25">
      <c r="A546">
        <v>545</v>
      </c>
      <c r="B546">
        <v>0.13639999999999999</v>
      </c>
      <c r="C546">
        <v>0.59</v>
      </c>
      <c r="D546">
        <v>0.19400000000000001</v>
      </c>
      <c r="E546">
        <v>1</v>
      </c>
      <c r="F546">
        <v>80</v>
      </c>
      <c r="G546">
        <v>81</v>
      </c>
    </row>
    <row r="547" spans="1:7" x14ac:dyDescent="0.25">
      <c r="A547">
        <v>546</v>
      </c>
      <c r="B547">
        <v>0.1515</v>
      </c>
      <c r="C547">
        <v>0.63</v>
      </c>
      <c r="D547">
        <v>0.16420000000000001</v>
      </c>
      <c r="E547">
        <v>6</v>
      </c>
      <c r="F547">
        <v>53</v>
      </c>
      <c r="G547">
        <v>59</v>
      </c>
    </row>
    <row r="548" spans="1:7" x14ac:dyDescent="0.25">
      <c r="A548">
        <v>547</v>
      </c>
      <c r="B548">
        <v>0.13639999999999999</v>
      </c>
      <c r="C548">
        <v>0.63</v>
      </c>
      <c r="D548">
        <v>0.22389999999999999</v>
      </c>
      <c r="E548">
        <v>3</v>
      </c>
      <c r="F548">
        <v>32</v>
      </c>
      <c r="G548">
        <v>35</v>
      </c>
    </row>
    <row r="549" spans="1:7" x14ac:dyDescent="0.25">
      <c r="A549">
        <v>548</v>
      </c>
      <c r="B549">
        <v>0.1515</v>
      </c>
      <c r="C549">
        <v>0.64</v>
      </c>
      <c r="D549">
        <v>0.25369999999999998</v>
      </c>
      <c r="E549">
        <v>3</v>
      </c>
      <c r="F549">
        <v>21</v>
      </c>
      <c r="G549">
        <v>24</v>
      </c>
    </row>
    <row r="550" spans="1:7" x14ac:dyDescent="0.25">
      <c r="A550">
        <v>549</v>
      </c>
      <c r="B550">
        <v>0.13639999999999999</v>
      </c>
      <c r="C550">
        <v>0.69</v>
      </c>
      <c r="D550">
        <v>0.28360000000000002</v>
      </c>
      <c r="E550">
        <v>3</v>
      </c>
      <c r="F550">
        <v>6</v>
      </c>
      <c r="G550">
        <v>9</v>
      </c>
    </row>
    <row r="551" spans="1:7" x14ac:dyDescent="0.25">
      <c r="A551">
        <v>550</v>
      </c>
      <c r="B551">
        <v>0.16669999999999999</v>
      </c>
      <c r="C551">
        <v>0.69</v>
      </c>
      <c r="D551">
        <v>0.16420000000000001</v>
      </c>
      <c r="E551">
        <v>0</v>
      </c>
      <c r="F551">
        <v>5</v>
      </c>
      <c r="G551">
        <v>5</v>
      </c>
    </row>
    <row r="552" spans="1:7" x14ac:dyDescent="0.25">
      <c r="A552">
        <v>551</v>
      </c>
      <c r="B552">
        <v>0.1515</v>
      </c>
      <c r="C552">
        <v>0.69</v>
      </c>
      <c r="D552">
        <v>0.22389999999999999</v>
      </c>
      <c r="E552">
        <v>0</v>
      </c>
      <c r="F552">
        <v>2</v>
      </c>
      <c r="G552">
        <v>2</v>
      </c>
    </row>
    <row r="553" spans="1:7" x14ac:dyDescent="0.25">
      <c r="A553">
        <v>552</v>
      </c>
      <c r="B553">
        <v>0.16669999999999999</v>
      </c>
      <c r="C553">
        <v>0.74</v>
      </c>
      <c r="D553">
        <v>0.1045</v>
      </c>
      <c r="E553">
        <v>0</v>
      </c>
      <c r="F553">
        <v>1</v>
      </c>
      <c r="G553">
        <v>1</v>
      </c>
    </row>
    <row r="554" spans="1:7" x14ac:dyDescent="0.25">
      <c r="A554">
        <v>553</v>
      </c>
      <c r="B554">
        <v>0.13639999999999999</v>
      </c>
      <c r="C554">
        <v>0.74</v>
      </c>
      <c r="D554">
        <v>0.22389999999999999</v>
      </c>
      <c r="E554">
        <v>0</v>
      </c>
      <c r="F554">
        <v>9</v>
      </c>
      <c r="G554">
        <v>9</v>
      </c>
    </row>
    <row r="555" spans="1:7" x14ac:dyDescent="0.25">
      <c r="A555">
        <v>554</v>
      </c>
      <c r="B555">
        <v>0.18179999999999999</v>
      </c>
      <c r="C555">
        <v>0.74</v>
      </c>
      <c r="D555">
        <v>0.1045</v>
      </c>
      <c r="E555">
        <v>1</v>
      </c>
      <c r="F555">
        <v>35</v>
      </c>
      <c r="G555">
        <v>36</v>
      </c>
    </row>
    <row r="556" spans="1:7" x14ac:dyDescent="0.25">
      <c r="A556">
        <v>555</v>
      </c>
      <c r="B556">
        <v>0.1515</v>
      </c>
      <c r="C556">
        <v>0.74</v>
      </c>
      <c r="D556">
        <v>0.22389999999999999</v>
      </c>
      <c r="E556">
        <v>5</v>
      </c>
      <c r="F556">
        <v>103</v>
      </c>
      <c r="G556">
        <v>108</v>
      </c>
    </row>
    <row r="557" spans="1:7" x14ac:dyDescent="0.25">
      <c r="A557">
        <v>556</v>
      </c>
      <c r="B557">
        <v>0.18179999999999999</v>
      </c>
      <c r="C557">
        <v>0.74</v>
      </c>
      <c r="D557">
        <v>0.1343</v>
      </c>
      <c r="E557">
        <v>5</v>
      </c>
      <c r="F557">
        <v>233</v>
      </c>
      <c r="G557">
        <v>238</v>
      </c>
    </row>
    <row r="558" spans="1:7" x14ac:dyDescent="0.25">
      <c r="A558">
        <v>557</v>
      </c>
      <c r="B558">
        <v>0.2273</v>
      </c>
      <c r="C558">
        <v>0.64</v>
      </c>
      <c r="D558">
        <v>8.9599999999999999E-2</v>
      </c>
      <c r="E558">
        <v>10</v>
      </c>
      <c r="F558">
        <v>134</v>
      </c>
      <c r="G558">
        <v>144</v>
      </c>
    </row>
    <row r="559" spans="1:7" x14ac:dyDescent="0.25">
      <c r="A559">
        <v>558</v>
      </c>
      <c r="B559">
        <v>0.2424</v>
      </c>
      <c r="C559">
        <v>0.6</v>
      </c>
      <c r="D559">
        <v>0.1045</v>
      </c>
      <c r="E559">
        <v>6</v>
      </c>
      <c r="F559">
        <v>49</v>
      </c>
      <c r="G559">
        <v>55</v>
      </c>
    </row>
    <row r="560" spans="1:7" x14ac:dyDescent="0.25">
      <c r="A560">
        <v>559</v>
      </c>
      <c r="B560">
        <v>0.2424</v>
      </c>
      <c r="C560">
        <v>0.6</v>
      </c>
      <c r="D560">
        <v>0.1343</v>
      </c>
      <c r="E560">
        <v>6</v>
      </c>
      <c r="F560">
        <v>55</v>
      </c>
      <c r="G560">
        <v>61</v>
      </c>
    </row>
    <row r="561" spans="1:7" x14ac:dyDescent="0.25">
      <c r="A561">
        <v>560</v>
      </c>
      <c r="B561">
        <v>0.28789999999999999</v>
      </c>
      <c r="C561">
        <v>0.56000000000000005</v>
      </c>
      <c r="D561">
        <v>8.9599999999999999E-2</v>
      </c>
      <c r="E561">
        <v>21</v>
      </c>
      <c r="F561">
        <v>85</v>
      </c>
      <c r="G561">
        <v>106</v>
      </c>
    </row>
    <row r="562" spans="1:7" x14ac:dyDescent="0.25">
      <c r="A562">
        <v>561</v>
      </c>
      <c r="B562">
        <v>0.2727</v>
      </c>
      <c r="C562">
        <v>0.56000000000000005</v>
      </c>
      <c r="D562">
        <v>0.1343</v>
      </c>
      <c r="E562">
        <v>21</v>
      </c>
      <c r="F562">
        <v>72</v>
      </c>
      <c r="G562">
        <v>93</v>
      </c>
    </row>
    <row r="563" spans="1:7" x14ac:dyDescent="0.25">
      <c r="A563">
        <v>562</v>
      </c>
      <c r="B563">
        <v>0.33329999999999999</v>
      </c>
      <c r="C563">
        <v>0.45</v>
      </c>
      <c r="D563">
        <v>0</v>
      </c>
      <c r="E563">
        <v>11</v>
      </c>
      <c r="F563">
        <v>57</v>
      </c>
      <c r="G563">
        <v>68</v>
      </c>
    </row>
    <row r="564" spans="1:7" x14ac:dyDescent="0.25">
      <c r="A564">
        <v>563</v>
      </c>
      <c r="B564">
        <v>0.34849999999999998</v>
      </c>
      <c r="C564">
        <v>0.42</v>
      </c>
      <c r="D564">
        <v>0</v>
      </c>
      <c r="E564">
        <v>21</v>
      </c>
      <c r="F564">
        <v>63</v>
      </c>
      <c r="G564">
        <v>84</v>
      </c>
    </row>
    <row r="565" spans="1:7" x14ac:dyDescent="0.25">
      <c r="A565">
        <v>564</v>
      </c>
      <c r="B565">
        <v>0.34849999999999998</v>
      </c>
      <c r="C565">
        <v>0.42</v>
      </c>
      <c r="D565">
        <v>0</v>
      </c>
      <c r="E565">
        <v>14</v>
      </c>
      <c r="F565">
        <v>102</v>
      </c>
      <c r="G565">
        <v>116</v>
      </c>
    </row>
    <row r="566" spans="1:7" x14ac:dyDescent="0.25">
      <c r="A566">
        <v>565</v>
      </c>
      <c r="B566">
        <v>0.33329999999999999</v>
      </c>
      <c r="C566">
        <v>0.45</v>
      </c>
      <c r="D566">
        <v>0</v>
      </c>
      <c r="E566">
        <v>14</v>
      </c>
      <c r="F566">
        <v>208</v>
      </c>
      <c r="G566">
        <v>222</v>
      </c>
    </row>
    <row r="567" spans="1:7" x14ac:dyDescent="0.25">
      <c r="A567">
        <v>566</v>
      </c>
      <c r="B567">
        <v>0.31819999999999998</v>
      </c>
      <c r="C567">
        <v>0.49</v>
      </c>
      <c r="D567">
        <v>8.9599999999999999E-2</v>
      </c>
      <c r="E567">
        <v>7</v>
      </c>
      <c r="F567">
        <v>218</v>
      </c>
      <c r="G567">
        <v>225</v>
      </c>
    </row>
    <row r="568" spans="1:7" x14ac:dyDescent="0.25">
      <c r="A568">
        <v>567</v>
      </c>
      <c r="B568">
        <v>0.2576</v>
      </c>
      <c r="C568">
        <v>0.65</v>
      </c>
      <c r="D568">
        <v>0.16420000000000001</v>
      </c>
      <c r="E568">
        <v>13</v>
      </c>
      <c r="F568">
        <v>133</v>
      </c>
      <c r="G568">
        <v>146</v>
      </c>
    </row>
    <row r="569" spans="1:7" x14ac:dyDescent="0.25">
      <c r="A569">
        <v>568</v>
      </c>
      <c r="B569">
        <v>0.2273</v>
      </c>
      <c r="C569">
        <v>0.65</v>
      </c>
      <c r="D569">
        <v>0.19400000000000001</v>
      </c>
      <c r="E569">
        <v>16</v>
      </c>
      <c r="F569">
        <v>103</v>
      </c>
      <c r="G569">
        <v>119</v>
      </c>
    </row>
    <row r="570" spans="1:7" x14ac:dyDescent="0.25">
      <c r="A570">
        <v>569</v>
      </c>
      <c r="B570">
        <v>0.2273</v>
      </c>
      <c r="C570">
        <v>0.65</v>
      </c>
      <c r="D570">
        <v>0.19400000000000001</v>
      </c>
      <c r="E570">
        <v>5</v>
      </c>
      <c r="F570">
        <v>40</v>
      </c>
      <c r="G570">
        <v>45</v>
      </c>
    </row>
    <row r="571" spans="1:7" x14ac:dyDescent="0.25">
      <c r="A571">
        <v>570</v>
      </c>
      <c r="B571">
        <v>0.2273</v>
      </c>
      <c r="C571">
        <v>0.64</v>
      </c>
      <c r="D571">
        <v>0.16420000000000001</v>
      </c>
      <c r="E571">
        <v>4</v>
      </c>
      <c r="F571">
        <v>49</v>
      </c>
      <c r="G571">
        <v>53</v>
      </c>
    </row>
    <row r="572" spans="1:7" x14ac:dyDescent="0.25">
      <c r="A572">
        <v>571</v>
      </c>
      <c r="B572">
        <v>0.2273</v>
      </c>
      <c r="C572">
        <v>0.64</v>
      </c>
      <c r="D572">
        <v>0.16420000000000001</v>
      </c>
      <c r="E572">
        <v>3</v>
      </c>
      <c r="F572">
        <v>37</v>
      </c>
      <c r="G572">
        <v>40</v>
      </c>
    </row>
    <row r="573" spans="1:7" x14ac:dyDescent="0.25">
      <c r="A573">
        <v>572</v>
      </c>
      <c r="B573">
        <v>0.2273</v>
      </c>
      <c r="C573">
        <v>0.69</v>
      </c>
      <c r="D573">
        <v>0.1343</v>
      </c>
      <c r="E573">
        <v>3</v>
      </c>
      <c r="F573">
        <v>14</v>
      </c>
      <c r="G573">
        <v>17</v>
      </c>
    </row>
    <row r="574" spans="1:7" x14ac:dyDescent="0.25">
      <c r="A574">
        <v>573</v>
      </c>
      <c r="B574">
        <v>0.2424</v>
      </c>
      <c r="C574">
        <v>0.65</v>
      </c>
      <c r="D574">
        <v>0.1343</v>
      </c>
      <c r="E574">
        <v>0</v>
      </c>
      <c r="F574">
        <v>5</v>
      </c>
      <c r="G574">
        <v>5</v>
      </c>
    </row>
    <row r="575" spans="1:7" x14ac:dyDescent="0.25">
      <c r="A575">
        <v>574</v>
      </c>
      <c r="B575">
        <v>0.2273</v>
      </c>
      <c r="C575">
        <v>0.69</v>
      </c>
      <c r="D575">
        <v>0.19400000000000001</v>
      </c>
      <c r="E575">
        <v>3</v>
      </c>
      <c r="F575">
        <v>7</v>
      </c>
      <c r="G575">
        <v>10</v>
      </c>
    </row>
    <row r="576" spans="1:7" x14ac:dyDescent="0.25">
      <c r="A576">
        <v>575</v>
      </c>
      <c r="B576">
        <v>0.18179999999999999</v>
      </c>
      <c r="C576">
        <v>0.86</v>
      </c>
      <c r="D576">
        <v>0.28360000000000002</v>
      </c>
      <c r="E576">
        <v>0</v>
      </c>
      <c r="F576">
        <v>1</v>
      </c>
      <c r="G576">
        <v>1</v>
      </c>
    </row>
    <row r="577" spans="1:7" x14ac:dyDescent="0.25">
      <c r="A577">
        <v>576</v>
      </c>
      <c r="B577">
        <v>0.18179999999999999</v>
      </c>
      <c r="C577">
        <v>0.86</v>
      </c>
      <c r="D577">
        <v>0.28360000000000002</v>
      </c>
      <c r="E577">
        <v>0</v>
      </c>
      <c r="F577">
        <v>8</v>
      </c>
      <c r="G577">
        <v>8</v>
      </c>
    </row>
    <row r="578" spans="1:7" x14ac:dyDescent="0.25">
      <c r="A578">
        <v>577</v>
      </c>
      <c r="B578">
        <v>0.21210000000000001</v>
      </c>
      <c r="C578">
        <v>0.87</v>
      </c>
      <c r="D578">
        <v>0.29849999999999999</v>
      </c>
      <c r="E578">
        <v>1</v>
      </c>
      <c r="F578">
        <v>29</v>
      </c>
      <c r="G578">
        <v>30</v>
      </c>
    </row>
    <row r="579" spans="1:7" x14ac:dyDescent="0.25">
      <c r="A579">
        <v>578</v>
      </c>
      <c r="B579">
        <v>0.21210000000000001</v>
      </c>
      <c r="C579">
        <v>0.87</v>
      </c>
      <c r="D579">
        <v>0.29849999999999999</v>
      </c>
      <c r="E579">
        <v>3</v>
      </c>
      <c r="F579">
        <v>69</v>
      </c>
      <c r="G579">
        <v>72</v>
      </c>
    </row>
    <row r="580" spans="1:7" x14ac:dyDescent="0.25">
      <c r="A580">
        <v>579</v>
      </c>
      <c r="B580">
        <v>0.21210000000000001</v>
      </c>
      <c r="C580">
        <v>0.87</v>
      </c>
      <c r="D580">
        <v>0.29849999999999999</v>
      </c>
      <c r="E580">
        <v>3</v>
      </c>
      <c r="F580">
        <v>55</v>
      </c>
      <c r="G580">
        <v>58</v>
      </c>
    </row>
    <row r="581" spans="1:7" x14ac:dyDescent="0.25">
      <c r="A581">
        <v>580</v>
      </c>
      <c r="B581">
        <v>0.21210000000000001</v>
      </c>
      <c r="C581">
        <v>0.93</v>
      </c>
      <c r="D581">
        <v>0.28360000000000002</v>
      </c>
      <c r="E581">
        <v>2</v>
      </c>
      <c r="F581">
        <v>26</v>
      </c>
      <c r="G581">
        <v>28</v>
      </c>
    </row>
    <row r="582" spans="1:7" x14ac:dyDescent="0.25">
      <c r="A582">
        <v>581</v>
      </c>
      <c r="B582">
        <v>0.19700000000000001</v>
      </c>
      <c r="C582">
        <v>0.93</v>
      </c>
      <c r="D582">
        <v>0.32840000000000003</v>
      </c>
      <c r="E582">
        <v>6</v>
      </c>
      <c r="F582">
        <v>35</v>
      </c>
      <c r="G582">
        <v>41</v>
      </c>
    </row>
    <row r="583" spans="1:7" x14ac:dyDescent="0.25">
      <c r="A583">
        <v>582</v>
      </c>
      <c r="B583">
        <v>0.19700000000000001</v>
      </c>
      <c r="C583">
        <v>0.93</v>
      </c>
      <c r="D583">
        <v>0.32840000000000003</v>
      </c>
      <c r="E583">
        <v>7</v>
      </c>
      <c r="F583">
        <v>41</v>
      </c>
      <c r="G583">
        <v>48</v>
      </c>
    </row>
    <row r="584" spans="1:7" x14ac:dyDescent="0.25">
      <c r="A584">
        <v>583</v>
      </c>
      <c r="B584">
        <v>0.19700000000000001</v>
      </c>
      <c r="C584">
        <v>0.93</v>
      </c>
      <c r="D584">
        <v>0.32840000000000003</v>
      </c>
      <c r="E584">
        <v>4</v>
      </c>
      <c r="F584">
        <v>43</v>
      </c>
      <c r="G584">
        <v>47</v>
      </c>
    </row>
    <row r="585" spans="1:7" x14ac:dyDescent="0.25">
      <c r="A585">
        <v>584</v>
      </c>
      <c r="B585">
        <v>0.19700000000000001</v>
      </c>
      <c r="C585">
        <v>0.93</v>
      </c>
      <c r="D585">
        <v>0.35820000000000002</v>
      </c>
      <c r="E585">
        <v>0</v>
      </c>
      <c r="F585">
        <v>36</v>
      </c>
      <c r="G585">
        <v>36</v>
      </c>
    </row>
    <row r="586" spans="1:7" x14ac:dyDescent="0.25">
      <c r="A586">
        <v>585</v>
      </c>
      <c r="B586">
        <v>0.18179999999999999</v>
      </c>
      <c r="C586">
        <v>0.93</v>
      </c>
      <c r="D586">
        <v>0.4627</v>
      </c>
      <c r="E586">
        <v>1</v>
      </c>
      <c r="F586">
        <v>42</v>
      </c>
      <c r="G586">
        <v>43</v>
      </c>
    </row>
    <row r="587" spans="1:7" x14ac:dyDescent="0.25">
      <c r="A587">
        <v>586</v>
      </c>
      <c r="B587">
        <v>0.19700000000000001</v>
      </c>
      <c r="C587">
        <v>0.93</v>
      </c>
      <c r="D587">
        <v>0.32840000000000003</v>
      </c>
      <c r="E587">
        <v>1</v>
      </c>
      <c r="F587">
        <v>35</v>
      </c>
      <c r="G587">
        <v>36</v>
      </c>
    </row>
    <row r="588" spans="1:7" x14ac:dyDescent="0.25">
      <c r="A588">
        <v>587</v>
      </c>
      <c r="B588">
        <v>0.18179999999999999</v>
      </c>
      <c r="C588">
        <v>0.93</v>
      </c>
      <c r="D588">
        <v>0.35820000000000002</v>
      </c>
      <c r="E588">
        <v>0</v>
      </c>
      <c r="F588">
        <v>26</v>
      </c>
      <c r="G588">
        <v>26</v>
      </c>
    </row>
    <row r="589" spans="1:7" x14ac:dyDescent="0.25">
      <c r="A589">
        <v>588</v>
      </c>
      <c r="B589">
        <v>0.2273</v>
      </c>
      <c r="C589">
        <v>0.55000000000000004</v>
      </c>
      <c r="D589">
        <v>0.19400000000000001</v>
      </c>
      <c r="E589">
        <v>1</v>
      </c>
      <c r="F589">
        <v>23</v>
      </c>
      <c r="G589">
        <v>24</v>
      </c>
    </row>
    <row r="590" spans="1:7" x14ac:dyDescent="0.25">
      <c r="A590">
        <v>589</v>
      </c>
      <c r="B590">
        <v>0.2424</v>
      </c>
      <c r="C590">
        <v>0.55000000000000004</v>
      </c>
      <c r="D590">
        <v>0.1045</v>
      </c>
      <c r="E590">
        <v>2</v>
      </c>
      <c r="F590">
        <v>82</v>
      </c>
      <c r="G590">
        <v>84</v>
      </c>
    </row>
    <row r="591" spans="1:7" x14ac:dyDescent="0.25">
      <c r="A591">
        <v>590</v>
      </c>
      <c r="B591">
        <v>0.2273</v>
      </c>
      <c r="C591">
        <v>0.69</v>
      </c>
      <c r="D591">
        <v>8.9599999999999999E-2</v>
      </c>
      <c r="E591">
        <v>3</v>
      </c>
      <c r="F591">
        <v>101</v>
      </c>
      <c r="G591">
        <v>104</v>
      </c>
    </row>
    <row r="592" spans="1:7" x14ac:dyDescent="0.25">
      <c r="A592">
        <v>591</v>
      </c>
      <c r="B592">
        <v>0.2273</v>
      </c>
      <c r="C592">
        <v>0.69</v>
      </c>
      <c r="D592">
        <v>8.9599999999999999E-2</v>
      </c>
      <c r="E592">
        <v>3</v>
      </c>
      <c r="F592">
        <v>76</v>
      </c>
      <c r="G592">
        <v>79</v>
      </c>
    </row>
    <row r="593" spans="1:7" x14ac:dyDescent="0.25">
      <c r="A593">
        <v>592</v>
      </c>
      <c r="B593">
        <v>0.21210000000000001</v>
      </c>
      <c r="C593">
        <v>0.74</v>
      </c>
      <c r="D593">
        <v>8.9599999999999999E-2</v>
      </c>
      <c r="E593">
        <v>4</v>
      </c>
      <c r="F593">
        <v>55</v>
      </c>
      <c r="G593">
        <v>59</v>
      </c>
    </row>
    <row r="594" spans="1:7" x14ac:dyDescent="0.25">
      <c r="A594">
        <v>593</v>
      </c>
      <c r="B594">
        <v>0.21210000000000001</v>
      </c>
      <c r="C594">
        <v>0.74</v>
      </c>
      <c r="D594">
        <v>8.9599999999999999E-2</v>
      </c>
      <c r="E594">
        <v>2</v>
      </c>
      <c r="F594">
        <v>36</v>
      </c>
      <c r="G594">
        <v>38</v>
      </c>
    </row>
    <row r="595" spans="1:7" x14ac:dyDescent="0.25">
      <c r="A595">
        <v>594</v>
      </c>
      <c r="B595">
        <v>0.21210000000000001</v>
      </c>
      <c r="C595">
        <v>0.74</v>
      </c>
      <c r="D595">
        <v>8.9599999999999999E-2</v>
      </c>
      <c r="E595">
        <v>0</v>
      </c>
      <c r="F595">
        <v>27</v>
      </c>
      <c r="G595">
        <v>27</v>
      </c>
    </row>
    <row r="596" spans="1:7" x14ac:dyDescent="0.25">
      <c r="A596">
        <v>595</v>
      </c>
      <c r="B596">
        <v>0.19700000000000001</v>
      </c>
      <c r="C596">
        <v>0.8</v>
      </c>
      <c r="D596">
        <v>0.16420000000000001</v>
      </c>
      <c r="E596">
        <v>0</v>
      </c>
      <c r="F596">
        <v>16</v>
      </c>
      <c r="G596">
        <v>16</v>
      </c>
    </row>
    <row r="597" spans="1:7" x14ac:dyDescent="0.25">
      <c r="A597">
        <v>596</v>
      </c>
      <c r="B597">
        <v>0.21210000000000001</v>
      </c>
      <c r="C597">
        <v>0.75</v>
      </c>
      <c r="D597">
        <v>0.1343</v>
      </c>
      <c r="E597">
        <v>0</v>
      </c>
      <c r="F597">
        <v>9</v>
      </c>
      <c r="G597">
        <v>9</v>
      </c>
    </row>
    <row r="598" spans="1:7" x14ac:dyDescent="0.25">
      <c r="A598">
        <v>597</v>
      </c>
      <c r="B598">
        <v>0.21210000000000001</v>
      </c>
      <c r="C598">
        <v>0.75</v>
      </c>
      <c r="D598">
        <v>0.1343</v>
      </c>
      <c r="E598">
        <v>1</v>
      </c>
      <c r="F598">
        <v>2</v>
      </c>
      <c r="G598">
        <v>3</v>
      </c>
    </row>
    <row r="599" spans="1:7" x14ac:dyDescent="0.25">
      <c r="A599">
        <v>598</v>
      </c>
      <c r="B599">
        <v>0.21210000000000001</v>
      </c>
      <c r="C599">
        <v>0.75</v>
      </c>
      <c r="D599">
        <v>0.16420000000000001</v>
      </c>
      <c r="E599">
        <v>0</v>
      </c>
      <c r="F599">
        <v>2</v>
      </c>
      <c r="G599">
        <v>2</v>
      </c>
    </row>
    <row r="600" spans="1:7" x14ac:dyDescent="0.25">
      <c r="A600">
        <v>599</v>
      </c>
      <c r="B600">
        <v>0.2273</v>
      </c>
      <c r="C600">
        <v>0.75</v>
      </c>
      <c r="D600">
        <v>0.1045</v>
      </c>
      <c r="E600">
        <v>1</v>
      </c>
      <c r="F600">
        <v>0</v>
      </c>
      <c r="G600">
        <v>1</v>
      </c>
    </row>
    <row r="601" spans="1:7" x14ac:dyDescent="0.25">
      <c r="A601">
        <v>600</v>
      </c>
      <c r="B601">
        <v>0.21210000000000001</v>
      </c>
      <c r="C601">
        <v>0.8</v>
      </c>
      <c r="D601">
        <v>0.1045</v>
      </c>
      <c r="E601">
        <v>0</v>
      </c>
      <c r="F601">
        <v>4</v>
      </c>
      <c r="G601">
        <v>4</v>
      </c>
    </row>
    <row r="602" spans="1:7" x14ac:dyDescent="0.25">
      <c r="A602">
        <v>601</v>
      </c>
      <c r="B602">
        <v>0.19700000000000001</v>
      </c>
      <c r="C602">
        <v>0.8</v>
      </c>
      <c r="D602">
        <v>0.1343</v>
      </c>
      <c r="E602">
        <v>0</v>
      </c>
      <c r="F602">
        <v>16</v>
      </c>
      <c r="G602">
        <v>16</v>
      </c>
    </row>
    <row r="603" spans="1:7" x14ac:dyDescent="0.25">
      <c r="A603">
        <v>602</v>
      </c>
      <c r="B603">
        <v>0.19700000000000001</v>
      </c>
      <c r="C603">
        <v>0.86</v>
      </c>
      <c r="D603">
        <v>8.9599999999999999E-2</v>
      </c>
      <c r="E603">
        <v>2</v>
      </c>
      <c r="F603">
        <v>58</v>
      </c>
      <c r="G603">
        <v>60</v>
      </c>
    </row>
    <row r="604" spans="1:7" x14ac:dyDescent="0.25">
      <c r="A604">
        <v>603</v>
      </c>
      <c r="B604">
        <v>0.19700000000000001</v>
      </c>
      <c r="C604">
        <v>0.86</v>
      </c>
      <c r="D604">
        <v>8.9599999999999999E-2</v>
      </c>
      <c r="E604">
        <v>2</v>
      </c>
      <c r="F604">
        <v>155</v>
      </c>
      <c r="G604">
        <v>157</v>
      </c>
    </row>
    <row r="605" spans="1:7" x14ac:dyDescent="0.25">
      <c r="A605">
        <v>604</v>
      </c>
      <c r="B605">
        <v>0.21210000000000001</v>
      </c>
      <c r="C605">
        <v>0.86</v>
      </c>
      <c r="D605">
        <v>8.9599999999999999E-2</v>
      </c>
      <c r="E605">
        <v>6</v>
      </c>
      <c r="F605">
        <v>95</v>
      </c>
      <c r="G605">
        <v>101</v>
      </c>
    </row>
    <row r="606" spans="1:7" x14ac:dyDescent="0.25">
      <c r="A606">
        <v>605</v>
      </c>
      <c r="B606">
        <v>0.21210000000000001</v>
      </c>
      <c r="C606">
        <v>0.86</v>
      </c>
      <c r="D606">
        <v>0.1045</v>
      </c>
      <c r="E606">
        <v>0</v>
      </c>
      <c r="F606">
        <v>49</v>
      </c>
      <c r="G606">
        <v>49</v>
      </c>
    </row>
    <row r="607" spans="1:7" x14ac:dyDescent="0.25">
      <c r="A607">
        <v>606</v>
      </c>
      <c r="B607">
        <v>0.21210000000000001</v>
      </c>
      <c r="C607">
        <v>0.93</v>
      </c>
      <c r="D607">
        <v>0.1045</v>
      </c>
      <c r="E607">
        <v>0</v>
      </c>
      <c r="F607">
        <v>30</v>
      </c>
      <c r="G607">
        <v>30</v>
      </c>
    </row>
    <row r="608" spans="1:7" x14ac:dyDescent="0.25">
      <c r="A608">
        <v>607</v>
      </c>
      <c r="B608">
        <v>0.21210000000000001</v>
      </c>
      <c r="C608">
        <v>0.93</v>
      </c>
      <c r="D608">
        <v>0.1045</v>
      </c>
      <c r="E608">
        <v>1</v>
      </c>
      <c r="F608">
        <v>28</v>
      </c>
      <c r="G608">
        <v>29</v>
      </c>
    </row>
    <row r="609" spans="1:7" x14ac:dyDescent="0.25">
      <c r="A609">
        <v>608</v>
      </c>
      <c r="B609">
        <v>0.21210000000000001</v>
      </c>
      <c r="C609">
        <v>0.93</v>
      </c>
      <c r="D609">
        <v>0.1045</v>
      </c>
      <c r="E609">
        <v>0</v>
      </c>
      <c r="F609">
        <v>31</v>
      </c>
      <c r="G609">
        <v>31</v>
      </c>
    </row>
    <row r="610" spans="1:7" x14ac:dyDescent="0.25">
      <c r="A610">
        <v>609</v>
      </c>
      <c r="B610">
        <v>0.2727</v>
      </c>
      <c r="C610">
        <v>0.8</v>
      </c>
      <c r="D610">
        <v>0</v>
      </c>
      <c r="E610">
        <v>2</v>
      </c>
      <c r="F610">
        <v>36</v>
      </c>
      <c r="G610">
        <v>38</v>
      </c>
    </row>
    <row r="611" spans="1:7" x14ac:dyDescent="0.25">
      <c r="A611">
        <v>610</v>
      </c>
      <c r="B611">
        <v>0.2576</v>
      </c>
      <c r="C611">
        <v>0.86</v>
      </c>
      <c r="D611">
        <v>0</v>
      </c>
      <c r="E611">
        <v>1</v>
      </c>
      <c r="F611">
        <v>40</v>
      </c>
      <c r="G611">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5E39-E244-4ECE-91AA-C390C59C99D1}">
  <sheetPr codeName="Sheet5"/>
  <dimension ref="A1:P391"/>
  <sheetViews>
    <sheetView workbookViewId="0">
      <selection activeCell="D36" sqref="D36"/>
    </sheetView>
  </sheetViews>
  <sheetFormatPr defaultRowHeight="13.2" x14ac:dyDescent="0.25"/>
  <cols>
    <col min="1" max="1" width="9.33203125" customWidth="1"/>
    <col min="2" max="2" width="10.33203125" customWidth="1"/>
    <col min="3" max="3" width="9.44140625" customWidth="1"/>
    <col min="4" max="4" width="5" customWidth="1"/>
    <col min="5" max="5" width="7.6640625" customWidth="1"/>
    <col min="6" max="6" width="5.109375" customWidth="1"/>
    <col min="7" max="7" width="9.44140625" customWidth="1"/>
    <col min="8" max="8" width="10.77734375" customWidth="1"/>
    <col min="9" max="9" width="12.33203125" customWidth="1"/>
    <col min="10" max="10" width="7.5546875" customWidth="1"/>
    <col min="11" max="11" width="8.5546875" customWidth="1"/>
    <col min="12" max="12" width="7" customWidth="1"/>
    <col min="13" max="13" width="12.5546875" customWidth="1"/>
    <col min="14" max="14" width="8.77734375" customWidth="1"/>
    <col min="15" max="15" width="12.109375" customWidth="1"/>
    <col min="16" max="16" width="6"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620</v>
      </c>
      <c r="B2" s="4">
        <v>40572</v>
      </c>
      <c r="C2">
        <v>1</v>
      </c>
      <c r="D2">
        <v>0</v>
      </c>
      <c r="E2">
        <v>1</v>
      </c>
      <c r="F2">
        <v>1</v>
      </c>
      <c r="G2" t="b">
        <v>0</v>
      </c>
      <c r="H2">
        <v>6</v>
      </c>
      <c r="I2">
        <v>1</v>
      </c>
      <c r="J2">
        <v>0.22</v>
      </c>
      <c r="K2">
        <v>0.2273</v>
      </c>
      <c r="L2">
        <v>0.64</v>
      </c>
      <c r="M2">
        <v>0.19400000000000001</v>
      </c>
      <c r="N2">
        <v>0</v>
      </c>
      <c r="O2">
        <v>20</v>
      </c>
      <c r="P2">
        <v>20</v>
      </c>
    </row>
    <row r="3" spans="1:16" x14ac:dyDescent="0.25">
      <c r="A3">
        <v>621</v>
      </c>
      <c r="B3" s="4">
        <v>40572</v>
      </c>
      <c r="C3">
        <v>1</v>
      </c>
      <c r="D3">
        <v>0</v>
      </c>
      <c r="E3">
        <v>1</v>
      </c>
      <c r="F3">
        <v>2</v>
      </c>
      <c r="G3" t="b">
        <v>0</v>
      </c>
      <c r="H3">
        <v>6</v>
      </c>
      <c r="I3">
        <v>1</v>
      </c>
      <c r="J3">
        <v>0.22</v>
      </c>
      <c r="K3">
        <v>0.2273</v>
      </c>
      <c r="L3">
        <v>0.64</v>
      </c>
      <c r="M3">
        <v>0.16420000000000001</v>
      </c>
      <c r="N3">
        <v>0</v>
      </c>
      <c r="O3">
        <v>15</v>
      </c>
      <c r="P3">
        <v>15</v>
      </c>
    </row>
    <row r="4" spans="1:16" x14ac:dyDescent="0.25">
      <c r="A4">
        <v>622</v>
      </c>
      <c r="B4" s="4">
        <v>40572</v>
      </c>
      <c r="C4">
        <v>1</v>
      </c>
      <c r="D4">
        <v>0</v>
      </c>
      <c r="E4">
        <v>1</v>
      </c>
      <c r="F4">
        <v>3</v>
      </c>
      <c r="G4" t="b">
        <v>0</v>
      </c>
      <c r="H4">
        <v>6</v>
      </c>
      <c r="I4">
        <v>1</v>
      </c>
      <c r="J4">
        <v>0.2</v>
      </c>
      <c r="K4">
        <v>0.21210000000000001</v>
      </c>
      <c r="L4">
        <v>0.64</v>
      </c>
      <c r="M4">
        <v>0.1343</v>
      </c>
      <c r="N4">
        <v>3</v>
      </c>
      <c r="O4">
        <v>5</v>
      </c>
      <c r="P4">
        <v>8</v>
      </c>
    </row>
    <row r="5" spans="1:16" x14ac:dyDescent="0.25">
      <c r="A5">
        <v>623</v>
      </c>
      <c r="B5" s="4">
        <v>40572</v>
      </c>
      <c r="C5">
        <v>1</v>
      </c>
      <c r="D5">
        <v>0</v>
      </c>
      <c r="E5">
        <v>1</v>
      </c>
      <c r="F5">
        <v>4</v>
      </c>
      <c r="G5" t="b">
        <v>0</v>
      </c>
      <c r="H5">
        <v>6</v>
      </c>
      <c r="I5">
        <v>1</v>
      </c>
      <c r="J5">
        <v>0.16</v>
      </c>
      <c r="K5">
        <v>0.18179999999999999</v>
      </c>
      <c r="L5">
        <v>0.69</v>
      </c>
      <c r="M5">
        <v>0.1045</v>
      </c>
      <c r="N5">
        <v>1</v>
      </c>
      <c r="O5">
        <v>2</v>
      </c>
      <c r="P5">
        <v>3</v>
      </c>
    </row>
    <row r="6" spans="1:16" x14ac:dyDescent="0.25">
      <c r="A6">
        <v>624</v>
      </c>
      <c r="B6" s="4">
        <v>40572</v>
      </c>
      <c r="C6">
        <v>1</v>
      </c>
      <c r="D6">
        <v>0</v>
      </c>
      <c r="E6">
        <v>1</v>
      </c>
      <c r="F6">
        <v>6</v>
      </c>
      <c r="G6" t="b">
        <v>0</v>
      </c>
      <c r="H6">
        <v>6</v>
      </c>
      <c r="I6">
        <v>1</v>
      </c>
      <c r="J6">
        <v>0.16</v>
      </c>
      <c r="K6">
        <v>0.18179999999999999</v>
      </c>
      <c r="L6">
        <v>0.64</v>
      </c>
      <c r="M6">
        <v>0.1343</v>
      </c>
      <c r="N6">
        <v>0</v>
      </c>
      <c r="O6">
        <v>2</v>
      </c>
      <c r="P6">
        <v>2</v>
      </c>
    </row>
    <row r="7" spans="1:16" x14ac:dyDescent="0.25">
      <c r="A7">
        <v>625</v>
      </c>
      <c r="B7" s="4">
        <v>40572</v>
      </c>
      <c r="C7">
        <v>1</v>
      </c>
      <c r="D7">
        <v>0</v>
      </c>
      <c r="E7">
        <v>1</v>
      </c>
      <c r="F7">
        <v>7</v>
      </c>
      <c r="G7" t="b">
        <v>0</v>
      </c>
      <c r="H7">
        <v>6</v>
      </c>
      <c r="I7">
        <v>1</v>
      </c>
      <c r="J7">
        <v>0.16</v>
      </c>
      <c r="K7">
        <v>0.18179999999999999</v>
      </c>
      <c r="L7">
        <v>0.59</v>
      </c>
      <c r="M7">
        <v>0.1045</v>
      </c>
      <c r="N7">
        <v>1</v>
      </c>
      <c r="O7">
        <v>4</v>
      </c>
      <c r="P7">
        <v>5</v>
      </c>
    </row>
    <row r="8" spans="1:16" x14ac:dyDescent="0.25">
      <c r="A8">
        <v>626</v>
      </c>
      <c r="B8" s="4">
        <v>40572</v>
      </c>
      <c r="C8">
        <v>1</v>
      </c>
      <c r="D8">
        <v>0</v>
      </c>
      <c r="E8">
        <v>1</v>
      </c>
      <c r="F8">
        <v>8</v>
      </c>
      <c r="G8" t="b">
        <v>0</v>
      </c>
      <c r="H8">
        <v>6</v>
      </c>
      <c r="I8">
        <v>1</v>
      </c>
      <c r="J8">
        <v>0.18</v>
      </c>
      <c r="K8">
        <v>0.19700000000000001</v>
      </c>
      <c r="L8">
        <v>0.55000000000000004</v>
      </c>
      <c r="M8">
        <v>0.16420000000000001</v>
      </c>
      <c r="N8">
        <v>3</v>
      </c>
      <c r="O8">
        <v>31</v>
      </c>
      <c r="P8">
        <v>34</v>
      </c>
    </row>
    <row r="9" spans="1:16" x14ac:dyDescent="0.25">
      <c r="A9">
        <v>627</v>
      </c>
      <c r="B9" s="4">
        <v>40572</v>
      </c>
      <c r="C9">
        <v>1</v>
      </c>
      <c r="D9">
        <v>0</v>
      </c>
      <c r="E9">
        <v>1</v>
      </c>
      <c r="F9">
        <v>9</v>
      </c>
      <c r="G9" t="b">
        <v>0</v>
      </c>
      <c r="H9">
        <v>6</v>
      </c>
      <c r="I9">
        <v>1</v>
      </c>
      <c r="J9">
        <v>0.18</v>
      </c>
      <c r="K9">
        <v>0.21210000000000001</v>
      </c>
      <c r="L9">
        <v>0.59</v>
      </c>
      <c r="M9">
        <v>8.9599999999999999E-2</v>
      </c>
      <c r="N9">
        <v>0</v>
      </c>
      <c r="O9">
        <v>34</v>
      </c>
      <c r="P9">
        <v>34</v>
      </c>
    </row>
    <row r="10" spans="1:16" x14ac:dyDescent="0.25">
      <c r="A10">
        <v>628</v>
      </c>
      <c r="B10" s="4">
        <v>40572</v>
      </c>
      <c r="C10">
        <v>1</v>
      </c>
      <c r="D10">
        <v>0</v>
      </c>
      <c r="E10">
        <v>1</v>
      </c>
      <c r="F10">
        <v>10</v>
      </c>
      <c r="G10" t="b">
        <v>0</v>
      </c>
      <c r="H10">
        <v>6</v>
      </c>
      <c r="I10">
        <v>2</v>
      </c>
      <c r="J10">
        <v>0.18</v>
      </c>
      <c r="K10">
        <v>0.21210000000000001</v>
      </c>
      <c r="L10">
        <v>0.64</v>
      </c>
      <c r="M10">
        <v>0.1045</v>
      </c>
      <c r="N10">
        <v>4</v>
      </c>
      <c r="O10">
        <v>51</v>
      </c>
      <c r="P10">
        <v>55</v>
      </c>
    </row>
    <row r="11" spans="1:16" x14ac:dyDescent="0.25">
      <c r="A11">
        <v>629</v>
      </c>
      <c r="B11" s="4">
        <v>40572</v>
      </c>
      <c r="C11">
        <v>1</v>
      </c>
      <c r="D11">
        <v>0</v>
      </c>
      <c r="E11">
        <v>1</v>
      </c>
      <c r="F11">
        <v>11</v>
      </c>
      <c r="G11" t="b">
        <v>0</v>
      </c>
      <c r="H11">
        <v>6</v>
      </c>
      <c r="I11">
        <v>2</v>
      </c>
      <c r="J11">
        <v>0.18</v>
      </c>
      <c r="K11">
        <v>0.19700000000000001</v>
      </c>
      <c r="L11">
        <v>0.64</v>
      </c>
      <c r="M11">
        <v>0.1343</v>
      </c>
      <c r="N11">
        <v>4</v>
      </c>
      <c r="O11">
        <v>60</v>
      </c>
      <c r="P11">
        <v>64</v>
      </c>
    </row>
    <row r="12" spans="1:16" x14ac:dyDescent="0.25">
      <c r="A12">
        <v>630</v>
      </c>
      <c r="B12" s="4">
        <v>40572</v>
      </c>
      <c r="C12">
        <v>1</v>
      </c>
      <c r="D12">
        <v>0</v>
      </c>
      <c r="E12">
        <v>1</v>
      </c>
      <c r="F12">
        <v>12</v>
      </c>
      <c r="G12" t="b">
        <v>0</v>
      </c>
      <c r="H12">
        <v>6</v>
      </c>
      <c r="I12">
        <v>2</v>
      </c>
      <c r="J12">
        <v>0.2</v>
      </c>
      <c r="K12">
        <v>0.19700000000000001</v>
      </c>
      <c r="L12">
        <v>0.59</v>
      </c>
      <c r="M12">
        <v>0.19400000000000001</v>
      </c>
      <c r="N12">
        <v>12</v>
      </c>
      <c r="O12">
        <v>66</v>
      </c>
      <c r="P12">
        <v>78</v>
      </c>
    </row>
    <row r="13" spans="1:16" x14ac:dyDescent="0.25">
      <c r="A13">
        <v>631</v>
      </c>
      <c r="B13" s="4">
        <v>40572</v>
      </c>
      <c r="C13">
        <v>1</v>
      </c>
      <c r="D13">
        <v>0</v>
      </c>
      <c r="E13">
        <v>1</v>
      </c>
      <c r="F13">
        <v>13</v>
      </c>
      <c r="G13" t="b">
        <v>0</v>
      </c>
      <c r="H13">
        <v>6</v>
      </c>
      <c r="I13">
        <v>2</v>
      </c>
      <c r="J13">
        <v>0.22</v>
      </c>
      <c r="K13">
        <v>0.2273</v>
      </c>
      <c r="L13">
        <v>0.55000000000000004</v>
      </c>
      <c r="M13">
        <v>0.16420000000000001</v>
      </c>
      <c r="N13">
        <v>9</v>
      </c>
      <c r="O13">
        <v>56</v>
      </c>
      <c r="P13">
        <v>65</v>
      </c>
    </row>
    <row r="14" spans="1:16" x14ac:dyDescent="0.25">
      <c r="A14">
        <v>632</v>
      </c>
      <c r="B14" s="4">
        <v>40572</v>
      </c>
      <c r="C14">
        <v>1</v>
      </c>
      <c r="D14">
        <v>0</v>
      </c>
      <c r="E14">
        <v>1</v>
      </c>
      <c r="F14">
        <v>14</v>
      </c>
      <c r="G14" t="b">
        <v>0</v>
      </c>
      <c r="H14">
        <v>6</v>
      </c>
      <c r="I14">
        <v>2</v>
      </c>
      <c r="J14">
        <v>0.22</v>
      </c>
      <c r="K14">
        <v>0.2273</v>
      </c>
      <c r="L14">
        <v>0.6</v>
      </c>
      <c r="M14">
        <v>0.1343</v>
      </c>
      <c r="N14">
        <v>10</v>
      </c>
      <c r="O14">
        <v>89</v>
      </c>
      <c r="P14">
        <v>99</v>
      </c>
    </row>
    <row r="15" spans="1:16" x14ac:dyDescent="0.25">
      <c r="A15">
        <v>633</v>
      </c>
      <c r="B15" s="4">
        <v>40572</v>
      </c>
      <c r="C15">
        <v>1</v>
      </c>
      <c r="D15">
        <v>0</v>
      </c>
      <c r="E15">
        <v>1</v>
      </c>
      <c r="F15">
        <v>15</v>
      </c>
      <c r="G15" t="b">
        <v>0</v>
      </c>
      <c r="H15">
        <v>6</v>
      </c>
      <c r="I15">
        <v>1</v>
      </c>
      <c r="J15">
        <v>0.22</v>
      </c>
      <c r="K15">
        <v>0.21210000000000001</v>
      </c>
      <c r="L15">
        <v>0.69</v>
      </c>
      <c r="M15">
        <v>0.25369999999999998</v>
      </c>
      <c r="N15">
        <v>22</v>
      </c>
      <c r="O15">
        <v>98</v>
      </c>
      <c r="P15">
        <v>120</v>
      </c>
    </row>
    <row r="16" spans="1:16" x14ac:dyDescent="0.25">
      <c r="A16">
        <v>634</v>
      </c>
      <c r="B16" s="4">
        <v>40572</v>
      </c>
      <c r="C16">
        <v>1</v>
      </c>
      <c r="D16">
        <v>0</v>
      </c>
      <c r="E16">
        <v>1</v>
      </c>
      <c r="F16">
        <v>16</v>
      </c>
      <c r="G16" t="b">
        <v>0</v>
      </c>
      <c r="H16">
        <v>6</v>
      </c>
      <c r="I16">
        <v>1</v>
      </c>
      <c r="J16">
        <v>0.24</v>
      </c>
      <c r="K16">
        <v>0.2424</v>
      </c>
      <c r="L16">
        <v>0.6</v>
      </c>
      <c r="M16">
        <v>0.16420000000000001</v>
      </c>
      <c r="N16">
        <v>19</v>
      </c>
      <c r="O16">
        <v>88</v>
      </c>
      <c r="P16">
        <v>107</v>
      </c>
    </row>
    <row r="17" spans="1:16" x14ac:dyDescent="0.25">
      <c r="A17">
        <v>635</v>
      </c>
      <c r="B17" s="4">
        <v>40572</v>
      </c>
      <c r="C17">
        <v>1</v>
      </c>
      <c r="D17">
        <v>0</v>
      </c>
      <c r="E17">
        <v>1</v>
      </c>
      <c r="F17">
        <v>17</v>
      </c>
      <c r="G17" t="b">
        <v>0</v>
      </c>
      <c r="H17">
        <v>6</v>
      </c>
      <c r="I17">
        <v>1</v>
      </c>
      <c r="J17">
        <v>0.24</v>
      </c>
      <c r="K17">
        <v>0.28789999999999999</v>
      </c>
      <c r="L17">
        <v>0.6</v>
      </c>
      <c r="M17">
        <v>0</v>
      </c>
      <c r="N17">
        <v>9</v>
      </c>
      <c r="O17">
        <v>82</v>
      </c>
      <c r="P17">
        <v>91</v>
      </c>
    </row>
    <row r="18" spans="1:16" x14ac:dyDescent="0.25">
      <c r="A18">
        <v>636</v>
      </c>
      <c r="B18" s="4">
        <v>40572</v>
      </c>
      <c r="C18">
        <v>1</v>
      </c>
      <c r="D18">
        <v>0</v>
      </c>
      <c r="E18">
        <v>1</v>
      </c>
      <c r="F18">
        <v>18</v>
      </c>
      <c r="G18" t="b">
        <v>0</v>
      </c>
      <c r="H18">
        <v>6</v>
      </c>
      <c r="I18">
        <v>1</v>
      </c>
      <c r="J18">
        <v>0.22</v>
      </c>
      <c r="K18">
        <v>0.2273</v>
      </c>
      <c r="L18">
        <v>0.69</v>
      </c>
      <c r="M18">
        <v>0.1343</v>
      </c>
      <c r="N18">
        <v>9</v>
      </c>
      <c r="O18">
        <v>59</v>
      </c>
      <c r="P18">
        <v>68</v>
      </c>
    </row>
    <row r="19" spans="1:16" x14ac:dyDescent="0.25">
      <c r="A19">
        <v>637</v>
      </c>
      <c r="B19" s="4">
        <v>40572</v>
      </c>
      <c r="C19">
        <v>1</v>
      </c>
      <c r="D19">
        <v>0</v>
      </c>
      <c r="E19">
        <v>1</v>
      </c>
      <c r="F19">
        <v>19</v>
      </c>
      <c r="G19" t="b">
        <v>0</v>
      </c>
      <c r="H19">
        <v>6</v>
      </c>
      <c r="I19">
        <v>2</v>
      </c>
      <c r="J19">
        <v>0.22</v>
      </c>
      <c r="K19">
        <v>0.21210000000000001</v>
      </c>
      <c r="L19">
        <v>0.69</v>
      </c>
      <c r="M19">
        <v>0.25369999999999998</v>
      </c>
      <c r="N19">
        <v>6</v>
      </c>
      <c r="O19">
        <v>52</v>
      </c>
      <c r="P19">
        <v>58</v>
      </c>
    </row>
    <row r="20" spans="1:16" x14ac:dyDescent="0.25">
      <c r="A20">
        <v>638</v>
      </c>
      <c r="B20" s="4">
        <v>40572</v>
      </c>
      <c r="C20">
        <v>1</v>
      </c>
      <c r="D20">
        <v>0</v>
      </c>
      <c r="E20">
        <v>1</v>
      </c>
      <c r="F20">
        <v>20</v>
      </c>
      <c r="G20" t="b">
        <v>0</v>
      </c>
      <c r="H20">
        <v>6</v>
      </c>
      <c r="I20">
        <v>1</v>
      </c>
      <c r="J20">
        <v>0.18</v>
      </c>
      <c r="K20">
        <v>0.21210000000000001</v>
      </c>
      <c r="L20">
        <v>0.74</v>
      </c>
      <c r="M20">
        <v>8.9599999999999999E-2</v>
      </c>
      <c r="N20">
        <v>1</v>
      </c>
      <c r="O20">
        <v>42</v>
      </c>
      <c r="P20">
        <v>43</v>
      </c>
    </row>
    <row r="21" spans="1:16" x14ac:dyDescent="0.25">
      <c r="A21">
        <v>639</v>
      </c>
      <c r="B21" s="4">
        <v>40572</v>
      </c>
      <c r="C21">
        <v>1</v>
      </c>
      <c r="D21">
        <v>0</v>
      </c>
      <c r="E21">
        <v>1</v>
      </c>
      <c r="F21">
        <v>21</v>
      </c>
      <c r="G21" t="b">
        <v>0</v>
      </c>
      <c r="H21">
        <v>6</v>
      </c>
      <c r="I21">
        <v>1</v>
      </c>
      <c r="J21">
        <v>0.18</v>
      </c>
      <c r="K21">
        <v>0.21210000000000001</v>
      </c>
      <c r="L21">
        <v>0.74</v>
      </c>
      <c r="M21">
        <v>8.9599999999999999E-2</v>
      </c>
      <c r="N21">
        <v>1</v>
      </c>
      <c r="O21">
        <v>35</v>
      </c>
      <c r="P21">
        <v>36</v>
      </c>
    </row>
    <row r="22" spans="1:16" x14ac:dyDescent="0.25">
      <c r="A22">
        <v>640</v>
      </c>
      <c r="B22" s="4">
        <v>40572</v>
      </c>
      <c r="C22">
        <v>1</v>
      </c>
      <c r="D22">
        <v>0</v>
      </c>
      <c r="E22">
        <v>1</v>
      </c>
      <c r="F22">
        <v>22</v>
      </c>
      <c r="G22" t="b">
        <v>0</v>
      </c>
      <c r="H22">
        <v>6</v>
      </c>
      <c r="I22">
        <v>1</v>
      </c>
      <c r="J22">
        <v>0.16</v>
      </c>
      <c r="K22">
        <v>0.19700000000000001</v>
      </c>
      <c r="L22">
        <v>0.8</v>
      </c>
      <c r="M22">
        <v>8.9599999999999999E-2</v>
      </c>
      <c r="N22">
        <v>4</v>
      </c>
      <c r="O22">
        <v>28</v>
      </c>
      <c r="P22">
        <v>32</v>
      </c>
    </row>
    <row r="23" spans="1:16" x14ac:dyDescent="0.25">
      <c r="A23">
        <v>641</v>
      </c>
      <c r="B23" s="4">
        <v>40572</v>
      </c>
      <c r="C23">
        <v>1</v>
      </c>
      <c r="D23">
        <v>0</v>
      </c>
      <c r="E23">
        <v>1</v>
      </c>
      <c r="F23">
        <v>23</v>
      </c>
      <c r="G23" t="b">
        <v>0</v>
      </c>
      <c r="H23">
        <v>6</v>
      </c>
      <c r="I23">
        <v>1</v>
      </c>
      <c r="J23">
        <v>0.16</v>
      </c>
      <c r="K23">
        <v>0.19700000000000001</v>
      </c>
      <c r="L23">
        <v>0.8</v>
      </c>
      <c r="M23">
        <v>8.9599999999999999E-2</v>
      </c>
      <c r="N23">
        <v>3</v>
      </c>
      <c r="O23">
        <v>30</v>
      </c>
      <c r="P23">
        <v>33</v>
      </c>
    </row>
    <row r="24" spans="1:16" x14ac:dyDescent="0.25">
      <c r="A24">
        <v>642</v>
      </c>
      <c r="B24" s="4">
        <v>40573</v>
      </c>
      <c r="C24">
        <v>1</v>
      </c>
      <c r="D24">
        <v>0</v>
      </c>
      <c r="E24">
        <v>1</v>
      </c>
      <c r="F24">
        <v>0</v>
      </c>
      <c r="G24" t="b">
        <v>0</v>
      </c>
      <c r="H24">
        <v>0</v>
      </c>
      <c r="I24">
        <v>1</v>
      </c>
      <c r="J24">
        <v>0.16</v>
      </c>
      <c r="K24">
        <v>0.18179999999999999</v>
      </c>
      <c r="L24">
        <v>0.8</v>
      </c>
      <c r="M24">
        <v>0.1045</v>
      </c>
      <c r="N24">
        <v>0</v>
      </c>
      <c r="O24">
        <v>33</v>
      </c>
      <c r="P24">
        <v>33</v>
      </c>
    </row>
    <row r="25" spans="1:16" x14ac:dyDescent="0.25">
      <c r="A25">
        <v>643</v>
      </c>
      <c r="B25" s="4">
        <v>40573</v>
      </c>
      <c r="C25">
        <v>1</v>
      </c>
      <c r="D25">
        <v>0</v>
      </c>
      <c r="E25">
        <v>1</v>
      </c>
      <c r="F25">
        <v>1</v>
      </c>
      <c r="G25" t="b">
        <v>0</v>
      </c>
      <c r="H25">
        <v>0</v>
      </c>
      <c r="I25">
        <v>1</v>
      </c>
      <c r="J25">
        <v>0.14000000000000001</v>
      </c>
      <c r="K25">
        <v>0.21210000000000001</v>
      </c>
      <c r="L25">
        <v>0.8</v>
      </c>
      <c r="M25">
        <v>0</v>
      </c>
      <c r="N25">
        <v>7</v>
      </c>
      <c r="O25">
        <v>22</v>
      </c>
      <c r="P25">
        <v>29</v>
      </c>
    </row>
    <row r="26" spans="1:16" x14ac:dyDescent="0.25">
      <c r="A26">
        <v>644</v>
      </c>
      <c r="B26" s="4">
        <v>40573</v>
      </c>
      <c r="C26">
        <v>1</v>
      </c>
      <c r="D26">
        <v>0</v>
      </c>
      <c r="E26">
        <v>1</v>
      </c>
      <c r="F26">
        <v>2</v>
      </c>
      <c r="G26" t="b">
        <v>0</v>
      </c>
      <c r="H26">
        <v>0</v>
      </c>
      <c r="I26">
        <v>1</v>
      </c>
      <c r="J26">
        <v>0.16</v>
      </c>
      <c r="K26">
        <v>0.2273</v>
      </c>
      <c r="L26">
        <v>0.8</v>
      </c>
      <c r="M26">
        <v>0</v>
      </c>
      <c r="N26">
        <v>1</v>
      </c>
      <c r="O26">
        <v>10</v>
      </c>
      <c r="P26">
        <v>11</v>
      </c>
    </row>
    <row r="27" spans="1:16" x14ac:dyDescent="0.25">
      <c r="A27">
        <v>645</v>
      </c>
      <c r="B27" s="4">
        <v>40573</v>
      </c>
      <c r="C27">
        <v>1</v>
      </c>
      <c r="D27">
        <v>0</v>
      </c>
      <c r="E27">
        <v>1</v>
      </c>
      <c r="F27">
        <v>3</v>
      </c>
      <c r="G27" t="b">
        <v>0</v>
      </c>
      <c r="H27">
        <v>0</v>
      </c>
      <c r="I27">
        <v>1</v>
      </c>
      <c r="J27">
        <v>0.14000000000000001</v>
      </c>
      <c r="K27">
        <v>0.21210000000000001</v>
      </c>
      <c r="L27">
        <v>0.93</v>
      </c>
      <c r="M27">
        <v>0</v>
      </c>
      <c r="N27">
        <v>1</v>
      </c>
      <c r="O27">
        <v>7</v>
      </c>
      <c r="P27">
        <v>8</v>
      </c>
    </row>
    <row r="28" spans="1:16" x14ac:dyDescent="0.25">
      <c r="A28">
        <v>646</v>
      </c>
      <c r="B28" s="4">
        <v>40573</v>
      </c>
      <c r="C28">
        <v>1</v>
      </c>
      <c r="D28">
        <v>0</v>
      </c>
      <c r="E28">
        <v>1</v>
      </c>
      <c r="F28">
        <v>4</v>
      </c>
      <c r="G28" t="b">
        <v>0</v>
      </c>
      <c r="H28">
        <v>0</v>
      </c>
      <c r="I28">
        <v>1</v>
      </c>
      <c r="J28">
        <v>0.14000000000000001</v>
      </c>
      <c r="K28">
        <v>0.21210000000000001</v>
      </c>
      <c r="L28">
        <v>0.93</v>
      </c>
      <c r="M28">
        <v>0</v>
      </c>
      <c r="N28">
        <v>0</v>
      </c>
      <c r="O28">
        <v>1</v>
      </c>
      <c r="P28">
        <v>1</v>
      </c>
    </row>
    <row r="29" spans="1:16" x14ac:dyDescent="0.25">
      <c r="A29">
        <v>647</v>
      </c>
      <c r="B29" s="4">
        <v>40573</v>
      </c>
      <c r="C29">
        <v>1</v>
      </c>
      <c r="D29">
        <v>0</v>
      </c>
      <c r="E29">
        <v>1</v>
      </c>
      <c r="F29">
        <v>5</v>
      </c>
      <c r="G29" t="b">
        <v>0</v>
      </c>
      <c r="H29">
        <v>0</v>
      </c>
      <c r="I29">
        <v>1</v>
      </c>
      <c r="J29">
        <v>0.14000000000000001</v>
      </c>
      <c r="K29">
        <v>0.21210000000000001</v>
      </c>
      <c r="L29">
        <v>0.86</v>
      </c>
      <c r="M29">
        <v>0</v>
      </c>
      <c r="N29">
        <v>0</v>
      </c>
      <c r="O29">
        <v>3</v>
      </c>
      <c r="P29">
        <v>3</v>
      </c>
    </row>
    <row r="30" spans="1:16" x14ac:dyDescent="0.25">
      <c r="A30">
        <v>648</v>
      </c>
      <c r="B30" s="4">
        <v>40573</v>
      </c>
      <c r="C30">
        <v>1</v>
      </c>
      <c r="D30">
        <v>0</v>
      </c>
      <c r="E30">
        <v>1</v>
      </c>
      <c r="F30">
        <v>7</v>
      </c>
      <c r="G30" t="b">
        <v>0</v>
      </c>
      <c r="H30">
        <v>0</v>
      </c>
      <c r="I30">
        <v>1</v>
      </c>
      <c r="J30">
        <v>0.14000000000000001</v>
      </c>
      <c r="K30">
        <v>0.21210000000000001</v>
      </c>
      <c r="L30">
        <v>0.86</v>
      </c>
      <c r="M30">
        <v>0</v>
      </c>
      <c r="N30">
        <v>0</v>
      </c>
      <c r="O30">
        <v>3</v>
      </c>
      <c r="P30">
        <v>3</v>
      </c>
    </row>
    <row r="31" spans="1:16" x14ac:dyDescent="0.25">
      <c r="A31">
        <v>649</v>
      </c>
      <c r="B31" s="4">
        <v>40573</v>
      </c>
      <c r="C31">
        <v>1</v>
      </c>
      <c r="D31">
        <v>0</v>
      </c>
      <c r="E31">
        <v>1</v>
      </c>
      <c r="F31">
        <v>8</v>
      </c>
      <c r="G31" t="b">
        <v>0</v>
      </c>
      <c r="H31">
        <v>0</v>
      </c>
      <c r="I31">
        <v>2</v>
      </c>
      <c r="J31">
        <v>0.14000000000000001</v>
      </c>
      <c r="K31">
        <v>0.21210000000000001</v>
      </c>
      <c r="L31">
        <v>0.86</v>
      </c>
      <c r="M31">
        <v>0</v>
      </c>
      <c r="N31">
        <v>1</v>
      </c>
      <c r="O31">
        <v>11</v>
      </c>
      <c r="P31">
        <v>12</v>
      </c>
    </row>
    <row r="32" spans="1:16" x14ac:dyDescent="0.25">
      <c r="A32">
        <v>650</v>
      </c>
      <c r="B32" s="4">
        <v>40573</v>
      </c>
      <c r="C32">
        <v>1</v>
      </c>
      <c r="D32">
        <v>0</v>
      </c>
      <c r="E32">
        <v>1</v>
      </c>
      <c r="F32">
        <v>9</v>
      </c>
      <c r="G32" t="b">
        <v>0</v>
      </c>
      <c r="H32">
        <v>0</v>
      </c>
      <c r="I32">
        <v>2</v>
      </c>
      <c r="J32">
        <v>0.16</v>
      </c>
      <c r="K32">
        <v>0.2273</v>
      </c>
      <c r="L32">
        <v>0.8</v>
      </c>
      <c r="M32">
        <v>0</v>
      </c>
      <c r="N32">
        <v>4</v>
      </c>
      <c r="O32">
        <v>34</v>
      </c>
      <c r="P32">
        <v>38</v>
      </c>
    </row>
    <row r="33" spans="1:16" x14ac:dyDescent="0.25">
      <c r="A33">
        <v>651</v>
      </c>
      <c r="B33" s="4">
        <v>40573</v>
      </c>
      <c r="C33">
        <v>1</v>
      </c>
      <c r="D33">
        <v>0</v>
      </c>
      <c r="E33">
        <v>1</v>
      </c>
      <c r="F33">
        <v>10</v>
      </c>
      <c r="G33" t="b">
        <v>0</v>
      </c>
      <c r="H33">
        <v>0</v>
      </c>
      <c r="I33">
        <v>2</v>
      </c>
      <c r="J33">
        <v>0.18</v>
      </c>
      <c r="K33">
        <v>0.2424</v>
      </c>
      <c r="L33">
        <v>0.8</v>
      </c>
      <c r="M33">
        <v>0</v>
      </c>
      <c r="N33">
        <v>7</v>
      </c>
      <c r="O33">
        <v>57</v>
      </c>
      <c r="P33">
        <v>64</v>
      </c>
    </row>
    <row r="34" spans="1:16" x14ac:dyDescent="0.25">
      <c r="A34">
        <v>652</v>
      </c>
      <c r="B34" s="4">
        <v>40573</v>
      </c>
      <c r="C34">
        <v>1</v>
      </c>
      <c r="D34">
        <v>0</v>
      </c>
      <c r="E34">
        <v>1</v>
      </c>
      <c r="F34">
        <v>11</v>
      </c>
      <c r="G34" t="b">
        <v>0</v>
      </c>
      <c r="H34">
        <v>0</v>
      </c>
      <c r="I34">
        <v>1</v>
      </c>
      <c r="J34">
        <v>0.22</v>
      </c>
      <c r="K34">
        <v>0.2727</v>
      </c>
      <c r="L34">
        <v>0.75</v>
      </c>
      <c r="M34">
        <v>0</v>
      </c>
      <c r="N34">
        <v>9</v>
      </c>
      <c r="O34">
        <v>50</v>
      </c>
      <c r="P34">
        <v>59</v>
      </c>
    </row>
    <row r="35" spans="1:16" x14ac:dyDescent="0.25">
      <c r="A35">
        <v>653</v>
      </c>
      <c r="B35" s="4">
        <v>40573</v>
      </c>
      <c r="C35">
        <v>1</v>
      </c>
      <c r="D35">
        <v>0</v>
      </c>
      <c r="E35">
        <v>1</v>
      </c>
      <c r="F35">
        <v>12</v>
      </c>
      <c r="G35" t="b">
        <v>0</v>
      </c>
      <c r="H35">
        <v>0</v>
      </c>
      <c r="I35">
        <v>1</v>
      </c>
      <c r="J35">
        <v>0.3</v>
      </c>
      <c r="K35">
        <v>0.31819999999999998</v>
      </c>
      <c r="L35">
        <v>0.52</v>
      </c>
      <c r="M35">
        <v>0.1045</v>
      </c>
      <c r="N35">
        <v>10</v>
      </c>
      <c r="O35">
        <v>87</v>
      </c>
      <c r="P35">
        <v>97</v>
      </c>
    </row>
    <row r="36" spans="1:16" x14ac:dyDescent="0.25">
      <c r="A36">
        <v>654</v>
      </c>
      <c r="B36" s="4">
        <v>40573</v>
      </c>
      <c r="C36">
        <v>1</v>
      </c>
      <c r="D36">
        <v>0</v>
      </c>
      <c r="E36">
        <v>1</v>
      </c>
      <c r="F36">
        <v>13</v>
      </c>
      <c r="G36" t="b">
        <v>0</v>
      </c>
      <c r="H36">
        <v>0</v>
      </c>
      <c r="I36">
        <v>1</v>
      </c>
      <c r="J36">
        <v>0.28000000000000003</v>
      </c>
      <c r="K36">
        <v>0.28789999999999999</v>
      </c>
      <c r="L36">
        <v>0.61</v>
      </c>
      <c r="M36">
        <v>0.1045</v>
      </c>
      <c r="N36">
        <v>13</v>
      </c>
      <c r="O36">
        <v>71</v>
      </c>
      <c r="P36">
        <v>84</v>
      </c>
    </row>
    <row r="37" spans="1:16" x14ac:dyDescent="0.25">
      <c r="A37">
        <v>655</v>
      </c>
      <c r="B37" s="4">
        <v>40573</v>
      </c>
      <c r="C37">
        <v>1</v>
      </c>
      <c r="D37">
        <v>0</v>
      </c>
      <c r="E37">
        <v>1</v>
      </c>
      <c r="F37">
        <v>14</v>
      </c>
      <c r="G37" t="b">
        <v>0</v>
      </c>
      <c r="H37">
        <v>0</v>
      </c>
      <c r="I37">
        <v>1</v>
      </c>
      <c r="J37">
        <v>0.28000000000000003</v>
      </c>
      <c r="K37">
        <v>0.30299999999999999</v>
      </c>
      <c r="L37">
        <v>0.61</v>
      </c>
      <c r="M37">
        <v>8.9599999999999999E-2</v>
      </c>
      <c r="N37">
        <v>18</v>
      </c>
      <c r="O37">
        <v>104</v>
      </c>
      <c r="P37">
        <v>122</v>
      </c>
    </row>
    <row r="38" spans="1:16" x14ac:dyDescent="0.25">
      <c r="A38">
        <v>656</v>
      </c>
      <c r="B38" s="4">
        <v>40573</v>
      </c>
      <c r="C38">
        <v>1</v>
      </c>
      <c r="D38">
        <v>0</v>
      </c>
      <c r="E38">
        <v>1</v>
      </c>
      <c r="F38">
        <v>15</v>
      </c>
      <c r="G38" t="b">
        <v>0</v>
      </c>
      <c r="H38">
        <v>0</v>
      </c>
      <c r="I38">
        <v>1</v>
      </c>
      <c r="J38">
        <v>0.3</v>
      </c>
      <c r="K38">
        <v>0.33329999999999999</v>
      </c>
      <c r="L38">
        <v>0.56000000000000005</v>
      </c>
      <c r="M38">
        <v>0</v>
      </c>
      <c r="N38">
        <v>14</v>
      </c>
      <c r="O38">
        <v>95</v>
      </c>
      <c r="P38">
        <v>109</v>
      </c>
    </row>
    <row r="39" spans="1:16" x14ac:dyDescent="0.25">
      <c r="A39">
        <v>657</v>
      </c>
      <c r="B39" s="4">
        <v>40573</v>
      </c>
      <c r="C39">
        <v>1</v>
      </c>
      <c r="D39">
        <v>0</v>
      </c>
      <c r="E39">
        <v>1</v>
      </c>
      <c r="F39">
        <v>16</v>
      </c>
      <c r="G39" t="b">
        <v>0</v>
      </c>
      <c r="H39">
        <v>0</v>
      </c>
      <c r="I39">
        <v>1</v>
      </c>
      <c r="J39">
        <v>0.3</v>
      </c>
      <c r="K39">
        <v>0.33329999999999999</v>
      </c>
      <c r="L39">
        <v>0.56000000000000005</v>
      </c>
      <c r="M39">
        <v>0</v>
      </c>
      <c r="N39">
        <v>19</v>
      </c>
      <c r="O39">
        <v>104</v>
      </c>
      <c r="P39">
        <v>123</v>
      </c>
    </row>
    <row r="40" spans="1:16" x14ac:dyDescent="0.25">
      <c r="A40">
        <v>658</v>
      </c>
      <c r="B40" s="4">
        <v>40573</v>
      </c>
      <c r="C40">
        <v>1</v>
      </c>
      <c r="D40">
        <v>0</v>
      </c>
      <c r="E40">
        <v>1</v>
      </c>
      <c r="F40">
        <v>17</v>
      </c>
      <c r="G40" t="b">
        <v>0</v>
      </c>
      <c r="H40">
        <v>0</v>
      </c>
      <c r="I40">
        <v>1</v>
      </c>
      <c r="J40">
        <v>0.3</v>
      </c>
      <c r="K40">
        <v>0.28789999999999999</v>
      </c>
      <c r="L40">
        <v>0.56000000000000005</v>
      </c>
      <c r="M40">
        <v>0.19400000000000001</v>
      </c>
      <c r="N40">
        <v>6</v>
      </c>
      <c r="O40">
        <v>71</v>
      </c>
      <c r="P40">
        <v>77</v>
      </c>
    </row>
    <row r="41" spans="1:16" x14ac:dyDescent="0.25">
      <c r="A41">
        <v>659</v>
      </c>
      <c r="B41" s="4">
        <v>40573</v>
      </c>
      <c r="C41">
        <v>1</v>
      </c>
      <c r="D41">
        <v>0</v>
      </c>
      <c r="E41">
        <v>1</v>
      </c>
      <c r="F41">
        <v>18</v>
      </c>
      <c r="G41" t="b">
        <v>0</v>
      </c>
      <c r="H41">
        <v>0</v>
      </c>
      <c r="I41">
        <v>1</v>
      </c>
      <c r="J41">
        <v>0.26</v>
      </c>
      <c r="K41">
        <v>0.2576</v>
      </c>
      <c r="L41">
        <v>0.65</v>
      </c>
      <c r="M41">
        <v>0.16420000000000001</v>
      </c>
      <c r="N41">
        <v>8</v>
      </c>
      <c r="O41">
        <v>57</v>
      </c>
      <c r="P41">
        <v>65</v>
      </c>
    </row>
    <row r="42" spans="1:16" x14ac:dyDescent="0.25">
      <c r="A42">
        <v>660</v>
      </c>
      <c r="B42" s="4">
        <v>40573</v>
      </c>
      <c r="C42">
        <v>1</v>
      </c>
      <c r="D42">
        <v>0</v>
      </c>
      <c r="E42">
        <v>1</v>
      </c>
      <c r="F42">
        <v>19</v>
      </c>
      <c r="G42" t="b">
        <v>0</v>
      </c>
      <c r="H42">
        <v>0</v>
      </c>
      <c r="I42">
        <v>1</v>
      </c>
      <c r="J42">
        <v>0.26</v>
      </c>
      <c r="K42">
        <v>0.2576</v>
      </c>
      <c r="L42">
        <v>0.65</v>
      </c>
      <c r="M42">
        <v>0.19400000000000001</v>
      </c>
      <c r="N42">
        <v>9</v>
      </c>
      <c r="O42">
        <v>46</v>
      </c>
      <c r="P42">
        <v>55</v>
      </c>
    </row>
    <row r="43" spans="1:16" x14ac:dyDescent="0.25">
      <c r="A43">
        <v>661</v>
      </c>
      <c r="B43" s="4">
        <v>40573</v>
      </c>
      <c r="C43">
        <v>1</v>
      </c>
      <c r="D43">
        <v>0</v>
      </c>
      <c r="E43">
        <v>1</v>
      </c>
      <c r="F43">
        <v>20</v>
      </c>
      <c r="G43" t="b">
        <v>0</v>
      </c>
      <c r="H43">
        <v>0</v>
      </c>
      <c r="I43">
        <v>2</v>
      </c>
      <c r="J43">
        <v>0.26</v>
      </c>
      <c r="K43">
        <v>0.2727</v>
      </c>
      <c r="L43">
        <v>0.65</v>
      </c>
      <c r="M43">
        <v>0.1045</v>
      </c>
      <c r="N43">
        <v>3</v>
      </c>
      <c r="O43">
        <v>30</v>
      </c>
      <c r="P43">
        <v>33</v>
      </c>
    </row>
    <row r="44" spans="1:16" x14ac:dyDescent="0.25">
      <c r="A44">
        <v>662</v>
      </c>
      <c r="B44" s="4">
        <v>40573</v>
      </c>
      <c r="C44">
        <v>1</v>
      </c>
      <c r="D44">
        <v>0</v>
      </c>
      <c r="E44">
        <v>1</v>
      </c>
      <c r="F44">
        <v>21</v>
      </c>
      <c r="G44" t="b">
        <v>0</v>
      </c>
      <c r="H44">
        <v>0</v>
      </c>
      <c r="I44">
        <v>2</v>
      </c>
      <c r="J44">
        <v>0.24</v>
      </c>
      <c r="K44">
        <v>0.2424</v>
      </c>
      <c r="L44">
        <v>0.7</v>
      </c>
      <c r="M44">
        <v>0.16420000000000001</v>
      </c>
      <c r="N44">
        <v>3</v>
      </c>
      <c r="O44">
        <v>25</v>
      </c>
      <c r="P44">
        <v>28</v>
      </c>
    </row>
    <row r="45" spans="1:16" x14ac:dyDescent="0.25">
      <c r="A45">
        <v>663</v>
      </c>
      <c r="B45" s="4">
        <v>40573</v>
      </c>
      <c r="C45">
        <v>1</v>
      </c>
      <c r="D45">
        <v>0</v>
      </c>
      <c r="E45">
        <v>1</v>
      </c>
      <c r="F45">
        <v>22</v>
      </c>
      <c r="G45" t="b">
        <v>0</v>
      </c>
      <c r="H45">
        <v>0</v>
      </c>
      <c r="I45">
        <v>2</v>
      </c>
      <c r="J45">
        <v>0.24</v>
      </c>
      <c r="K45">
        <v>0.2273</v>
      </c>
      <c r="L45">
        <v>0.7</v>
      </c>
      <c r="M45">
        <v>0.19400000000000001</v>
      </c>
      <c r="N45">
        <v>2</v>
      </c>
      <c r="O45">
        <v>19</v>
      </c>
      <c r="P45">
        <v>21</v>
      </c>
    </row>
    <row r="46" spans="1:16" x14ac:dyDescent="0.25">
      <c r="A46">
        <v>664</v>
      </c>
      <c r="B46" s="4">
        <v>40573</v>
      </c>
      <c r="C46">
        <v>1</v>
      </c>
      <c r="D46">
        <v>0</v>
      </c>
      <c r="E46">
        <v>1</v>
      </c>
      <c r="F46">
        <v>23</v>
      </c>
      <c r="G46" t="b">
        <v>0</v>
      </c>
      <c r="H46">
        <v>0</v>
      </c>
      <c r="I46">
        <v>2</v>
      </c>
      <c r="J46">
        <v>0.24</v>
      </c>
      <c r="K46">
        <v>0.21210000000000001</v>
      </c>
      <c r="L46">
        <v>0.65</v>
      </c>
      <c r="M46">
        <v>0.28360000000000002</v>
      </c>
      <c r="N46">
        <v>5</v>
      </c>
      <c r="O46">
        <v>16</v>
      </c>
      <c r="P46">
        <v>21</v>
      </c>
    </row>
    <row r="47" spans="1:16" x14ac:dyDescent="0.25">
      <c r="A47">
        <v>665</v>
      </c>
      <c r="B47" s="4">
        <v>40574</v>
      </c>
      <c r="C47">
        <v>1</v>
      </c>
      <c r="D47">
        <v>0</v>
      </c>
      <c r="E47">
        <v>1</v>
      </c>
      <c r="F47">
        <v>0</v>
      </c>
      <c r="G47" t="b">
        <v>0</v>
      </c>
      <c r="H47">
        <v>1</v>
      </c>
      <c r="I47">
        <v>2</v>
      </c>
      <c r="J47">
        <v>0.24</v>
      </c>
      <c r="K47">
        <v>0.2273</v>
      </c>
      <c r="L47">
        <v>0.65</v>
      </c>
      <c r="M47">
        <v>0.22389999999999999</v>
      </c>
      <c r="N47">
        <v>1</v>
      </c>
      <c r="O47">
        <v>6</v>
      </c>
      <c r="P47">
        <v>7</v>
      </c>
    </row>
    <row r="48" spans="1:16" x14ac:dyDescent="0.25">
      <c r="A48">
        <v>666</v>
      </c>
      <c r="B48" s="4">
        <v>40574</v>
      </c>
      <c r="C48">
        <v>1</v>
      </c>
      <c r="D48">
        <v>0</v>
      </c>
      <c r="E48">
        <v>1</v>
      </c>
      <c r="F48">
        <v>1</v>
      </c>
      <c r="G48" t="b">
        <v>0</v>
      </c>
      <c r="H48">
        <v>1</v>
      </c>
      <c r="I48">
        <v>1</v>
      </c>
      <c r="J48">
        <v>0.22</v>
      </c>
      <c r="K48">
        <v>0.21210000000000001</v>
      </c>
      <c r="L48">
        <v>0.64</v>
      </c>
      <c r="M48">
        <v>0.25369999999999998</v>
      </c>
      <c r="N48">
        <v>2</v>
      </c>
      <c r="O48">
        <v>5</v>
      </c>
      <c r="P48">
        <v>7</v>
      </c>
    </row>
    <row r="49" spans="1:16" x14ac:dyDescent="0.25">
      <c r="A49">
        <v>667</v>
      </c>
      <c r="B49" s="4">
        <v>40574</v>
      </c>
      <c r="C49">
        <v>1</v>
      </c>
      <c r="D49">
        <v>0</v>
      </c>
      <c r="E49">
        <v>1</v>
      </c>
      <c r="F49">
        <v>2</v>
      </c>
      <c r="G49" t="b">
        <v>0</v>
      </c>
      <c r="H49">
        <v>1</v>
      </c>
      <c r="I49">
        <v>1</v>
      </c>
      <c r="J49">
        <v>0.22</v>
      </c>
      <c r="K49">
        <v>0.2273</v>
      </c>
      <c r="L49">
        <v>0.64</v>
      </c>
      <c r="M49">
        <v>0.19400000000000001</v>
      </c>
      <c r="N49">
        <v>0</v>
      </c>
      <c r="O49">
        <v>1</v>
      </c>
      <c r="P49">
        <v>1</v>
      </c>
    </row>
    <row r="50" spans="1:16" x14ac:dyDescent="0.25">
      <c r="A50">
        <v>668</v>
      </c>
      <c r="B50" s="4">
        <v>40574</v>
      </c>
      <c r="C50">
        <v>1</v>
      </c>
      <c r="D50">
        <v>0</v>
      </c>
      <c r="E50">
        <v>1</v>
      </c>
      <c r="F50">
        <v>3</v>
      </c>
      <c r="G50" t="b">
        <v>0</v>
      </c>
      <c r="H50">
        <v>1</v>
      </c>
      <c r="I50">
        <v>1</v>
      </c>
      <c r="J50">
        <v>0.22</v>
      </c>
      <c r="K50">
        <v>0.2273</v>
      </c>
      <c r="L50">
        <v>0.64</v>
      </c>
      <c r="M50">
        <v>0.19400000000000001</v>
      </c>
      <c r="N50">
        <v>0</v>
      </c>
      <c r="O50">
        <v>2</v>
      </c>
      <c r="P50">
        <v>2</v>
      </c>
    </row>
    <row r="51" spans="1:16" x14ac:dyDescent="0.25">
      <c r="A51">
        <v>669</v>
      </c>
      <c r="B51" s="4">
        <v>40574</v>
      </c>
      <c r="C51">
        <v>1</v>
      </c>
      <c r="D51">
        <v>0</v>
      </c>
      <c r="E51">
        <v>1</v>
      </c>
      <c r="F51">
        <v>4</v>
      </c>
      <c r="G51" t="b">
        <v>0</v>
      </c>
      <c r="H51">
        <v>1</v>
      </c>
      <c r="I51">
        <v>1</v>
      </c>
      <c r="J51">
        <v>0.2</v>
      </c>
      <c r="K51">
        <v>0.19700000000000001</v>
      </c>
      <c r="L51">
        <v>0.59</v>
      </c>
      <c r="M51">
        <v>0.22389999999999999</v>
      </c>
      <c r="N51">
        <v>0</v>
      </c>
      <c r="O51">
        <v>2</v>
      </c>
      <c r="P51">
        <v>2</v>
      </c>
    </row>
    <row r="52" spans="1:16" x14ac:dyDescent="0.25">
      <c r="A52">
        <v>670</v>
      </c>
      <c r="B52" s="4">
        <v>40574</v>
      </c>
      <c r="C52">
        <v>1</v>
      </c>
      <c r="D52">
        <v>0</v>
      </c>
      <c r="E52">
        <v>1</v>
      </c>
      <c r="F52">
        <v>5</v>
      </c>
      <c r="G52" t="b">
        <v>0</v>
      </c>
      <c r="H52">
        <v>1</v>
      </c>
      <c r="I52">
        <v>1</v>
      </c>
      <c r="J52">
        <v>0.18</v>
      </c>
      <c r="K52">
        <v>0.16669999999999999</v>
      </c>
      <c r="L52">
        <v>0.64</v>
      </c>
      <c r="M52">
        <v>0.28360000000000002</v>
      </c>
      <c r="N52">
        <v>0</v>
      </c>
      <c r="O52">
        <v>8</v>
      </c>
      <c r="P52">
        <v>8</v>
      </c>
    </row>
    <row r="53" spans="1:16" x14ac:dyDescent="0.25">
      <c r="A53">
        <v>671</v>
      </c>
      <c r="B53" s="4">
        <v>40574</v>
      </c>
      <c r="C53">
        <v>1</v>
      </c>
      <c r="D53">
        <v>0</v>
      </c>
      <c r="E53">
        <v>1</v>
      </c>
      <c r="F53">
        <v>6</v>
      </c>
      <c r="G53" t="b">
        <v>0</v>
      </c>
      <c r="H53">
        <v>1</v>
      </c>
      <c r="I53">
        <v>1</v>
      </c>
      <c r="J53">
        <v>0.16</v>
      </c>
      <c r="K53">
        <v>0.13639999999999999</v>
      </c>
      <c r="L53">
        <v>0.69</v>
      </c>
      <c r="M53">
        <v>0.32840000000000003</v>
      </c>
      <c r="N53">
        <v>0</v>
      </c>
      <c r="O53">
        <v>37</v>
      </c>
      <c r="P53">
        <v>37</v>
      </c>
    </row>
    <row r="54" spans="1:16" x14ac:dyDescent="0.25">
      <c r="A54">
        <v>672</v>
      </c>
      <c r="B54" s="4">
        <v>40574</v>
      </c>
      <c r="C54">
        <v>1</v>
      </c>
      <c r="D54">
        <v>0</v>
      </c>
      <c r="E54">
        <v>1</v>
      </c>
      <c r="F54">
        <v>7</v>
      </c>
      <c r="G54" t="b">
        <v>0</v>
      </c>
      <c r="H54">
        <v>1</v>
      </c>
      <c r="I54">
        <v>2</v>
      </c>
      <c r="J54">
        <v>0.16</v>
      </c>
      <c r="K54">
        <v>0.13639999999999999</v>
      </c>
      <c r="L54">
        <v>0.64</v>
      </c>
      <c r="M54">
        <v>0.28360000000000002</v>
      </c>
      <c r="N54">
        <v>1</v>
      </c>
      <c r="O54">
        <v>71</v>
      </c>
      <c r="P54">
        <v>72</v>
      </c>
    </row>
    <row r="55" spans="1:16" x14ac:dyDescent="0.25">
      <c r="A55">
        <v>673</v>
      </c>
      <c r="B55" s="4">
        <v>40574</v>
      </c>
      <c r="C55">
        <v>1</v>
      </c>
      <c r="D55">
        <v>0</v>
      </c>
      <c r="E55">
        <v>1</v>
      </c>
      <c r="F55">
        <v>8</v>
      </c>
      <c r="G55" t="b">
        <v>0</v>
      </c>
      <c r="H55">
        <v>1</v>
      </c>
      <c r="I55">
        <v>2</v>
      </c>
      <c r="J55">
        <v>0.16</v>
      </c>
      <c r="K55">
        <v>0.13639999999999999</v>
      </c>
      <c r="L55">
        <v>0.59</v>
      </c>
      <c r="M55">
        <v>0.28360000000000002</v>
      </c>
      <c r="N55">
        <v>3</v>
      </c>
      <c r="O55">
        <v>182</v>
      </c>
      <c r="P55">
        <v>185</v>
      </c>
    </row>
    <row r="56" spans="1:16" x14ac:dyDescent="0.25">
      <c r="A56">
        <v>674</v>
      </c>
      <c r="B56" s="4">
        <v>40574</v>
      </c>
      <c r="C56">
        <v>1</v>
      </c>
      <c r="D56">
        <v>0</v>
      </c>
      <c r="E56">
        <v>1</v>
      </c>
      <c r="F56">
        <v>9</v>
      </c>
      <c r="G56" t="b">
        <v>0</v>
      </c>
      <c r="H56">
        <v>1</v>
      </c>
      <c r="I56">
        <v>2</v>
      </c>
      <c r="J56">
        <v>0.16</v>
      </c>
      <c r="K56">
        <v>0.13639999999999999</v>
      </c>
      <c r="L56">
        <v>0.59</v>
      </c>
      <c r="M56">
        <v>0.29849999999999999</v>
      </c>
      <c r="N56">
        <v>0</v>
      </c>
      <c r="O56">
        <v>112</v>
      </c>
      <c r="P56">
        <v>112</v>
      </c>
    </row>
    <row r="57" spans="1:16" x14ac:dyDescent="0.25">
      <c r="A57">
        <v>675</v>
      </c>
      <c r="B57" s="4">
        <v>40574</v>
      </c>
      <c r="C57">
        <v>1</v>
      </c>
      <c r="D57">
        <v>0</v>
      </c>
      <c r="E57">
        <v>1</v>
      </c>
      <c r="F57">
        <v>10</v>
      </c>
      <c r="G57" t="b">
        <v>0</v>
      </c>
      <c r="H57">
        <v>1</v>
      </c>
      <c r="I57">
        <v>2</v>
      </c>
      <c r="J57">
        <v>0.16</v>
      </c>
      <c r="K57">
        <v>0.1515</v>
      </c>
      <c r="L57">
        <v>0.59</v>
      </c>
      <c r="M57">
        <v>0.19400000000000001</v>
      </c>
      <c r="N57">
        <v>1</v>
      </c>
      <c r="O57">
        <v>68</v>
      </c>
      <c r="P57">
        <v>69</v>
      </c>
    </row>
    <row r="58" spans="1:16" x14ac:dyDescent="0.25">
      <c r="A58">
        <v>676</v>
      </c>
      <c r="B58" s="4">
        <v>40574</v>
      </c>
      <c r="C58">
        <v>1</v>
      </c>
      <c r="D58">
        <v>0</v>
      </c>
      <c r="E58">
        <v>1</v>
      </c>
      <c r="F58">
        <v>11</v>
      </c>
      <c r="G58" t="b">
        <v>0</v>
      </c>
      <c r="H58">
        <v>1</v>
      </c>
      <c r="I58">
        <v>2</v>
      </c>
      <c r="J58">
        <v>0.16</v>
      </c>
      <c r="K58">
        <v>0.1515</v>
      </c>
      <c r="L58">
        <v>0.59</v>
      </c>
      <c r="M58">
        <v>0.19400000000000001</v>
      </c>
      <c r="N58">
        <v>2</v>
      </c>
      <c r="O58">
        <v>46</v>
      </c>
      <c r="P58">
        <v>48</v>
      </c>
    </row>
    <row r="59" spans="1:16" x14ac:dyDescent="0.25">
      <c r="A59">
        <v>677</v>
      </c>
      <c r="B59" s="4">
        <v>40574</v>
      </c>
      <c r="C59">
        <v>1</v>
      </c>
      <c r="D59">
        <v>0</v>
      </c>
      <c r="E59">
        <v>1</v>
      </c>
      <c r="F59">
        <v>12</v>
      </c>
      <c r="G59" t="b">
        <v>0</v>
      </c>
      <c r="H59">
        <v>1</v>
      </c>
      <c r="I59">
        <v>2</v>
      </c>
      <c r="J59">
        <v>0.18</v>
      </c>
      <c r="K59">
        <v>0.21210000000000001</v>
      </c>
      <c r="L59">
        <v>0.55000000000000004</v>
      </c>
      <c r="M59">
        <v>0.1045</v>
      </c>
      <c r="N59">
        <v>6</v>
      </c>
      <c r="O59">
        <v>62</v>
      </c>
      <c r="P59">
        <v>68</v>
      </c>
    </row>
    <row r="60" spans="1:16" x14ac:dyDescent="0.25">
      <c r="A60">
        <v>678</v>
      </c>
      <c r="B60" s="4">
        <v>40574</v>
      </c>
      <c r="C60">
        <v>1</v>
      </c>
      <c r="D60">
        <v>0</v>
      </c>
      <c r="E60">
        <v>1</v>
      </c>
      <c r="F60">
        <v>13</v>
      </c>
      <c r="G60" t="b">
        <v>0</v>
      </c>
      <c r="H60">
        <v>1</v>
      </c>
      <c r="I60">
        <v>2</v>
      </c>
      <c r="J60">
        <v>0.16</v>
      </c>
      <c r="K60">
        <v>0.2273</v>
      </c>
      <c r="L60">
        <v>0.59</v>
      </c>
      <c r="M60">
        <v>0</v>
      </c>
      <c r="N60">
        <v>2</v>
      </c>
      <c r="O60">
        <v>52</v>
      </c>
      <c r="P60">
        <v>54</v>
      </c>
    </row>
    <row r="61" spans="1:16" x14ac:dyDescent="0.25">
      <c r="A61">
        <v>679</v>
      </c>
      <c r="B61" s="4">
        <v>40574</v>
      </c>
      <c r="C61">
        <v>1</v>
      </c>
      <c r="D61">
        <v>0</v>
      </c>
      <c r="E61">
        <v>1</v>
      </c>
      <c r="F61">
        <v>14</v>
      </c>
      <c r="G61" t="b">
        <v>0</v>
      </c>
      <c r="H61">
        <v>1</v>
      </c>
      <c r="I61">
        <v>2</v>
      </c>
      <c r="J61">
        <v>0.18</v>
      </c>
      <c r="K61">
        <v>0.19700000000000001</v>
      </c>
      <c r="L61">
        <v>0.55000000000000004</v>
      </c>
      <c r="M61">
        <v>0.1343</v>
      </c>
      <c r="N61">
        <v>1</v>
      </c>
      <c r="O61">
        <v>85</v>
      </c>
      <c r="P61">
        <v>86</v>
      </c>
    </row>
    <row r="62" spans="1:16" x14ac:dyDescent="0.25">
      <c r="A62">
        <v>680</v>
      </c>
      <c r="B62" s="4">
        <v>40574</v>
      </c>
      <c r="C62">
        <v>1</v>
      </c>
      <c r="D62">
        <v>0</v>
      </c>
      <c r="E62">
        <v>1</v>
      </c>
      <c r="F62">
        <v>15</v>
      </c>
      <c r="G62" t="b">
        <v>0</v>
      </c>
      <c r="H62">
        <v>1</v>
      </c>
      <c r="I62">
        <v>2</v>
      </c>
      <c r="J62">
        <v>0.16</v>
      </c>
      <c r="K62">
        <v>0.18179999999999999</v>
      </c>
      <c r="L62">
        <v>0.59</v>
      </c>
      <c r="M62">
        <v>0.1343</v>
      </c>
      <c r="N62">
        <v>3</v>
      </c>
      <c r="O62">
        <v>41</v>
      </c>
      <c r="P62">
        <v>44</v>
      </c>
    </row>
    <row r="63" spans="1:16" x14ac:dyDescent="0.25">
      <c r="A63">
        <v>681</v>
      </c>
      <c r="B63" s="4">
        <v>40574</v>
      </c>
      <c r="C63">
        <v>1</v>
      </c>
      <c r="D63">
        <v>0</v>
      </c>
      <c r="E63">
        <v>1</v>
      </c>
      <c r="F63">
        <v>16</v>
      </c>
      <c r="G63" t="b">
        <v>0</v>
      </c>
      <c r="H63">
        <v>1</v>
      </c>
      <c r="I63">
        <v>2</v>
      </c>
      <c r="J63">
        <v>0.16</v>
      </c>
      <c r="K63">
        <v>0.18179999999999999</v>
      </c>
      <c r="L63">
        <v>0.56000000000000005</v>
      </c>
      <c r="M63">
        <v>0.19400000000000001</v>
      </c>
      <c r="N63">
        <v>3</v>
      </c>
      <c r="O63">
        <v>83</v>
      </c>
      <c r="P63">
        <v>86</v>
      </c>
    </row>
    <row r="64" spans="1:16" x14ac:dyDescent="0.25">
      <c r="A64">
        <v>682</v>
      </c>
      <c r="B64" s="4">
        <v>40574</v>
      </c>
      <c r="C64">
        <v>1</v>
      </c>
      <c r="D64">
        <v>0</v>
      </c>
      <c r="E64">
        <v>1</v>
      </c>
      <c r="F64">
        <v>17</v>
      </c>
      <c r="G64" t="b">
        <v>0</v>
      </c>
      <c r="H64">
        <v>1</v>
      </c>
      <c r="I64">
        <v>2</v>
      </c>
      <c r="J64">
        <v>0.16</v>
      </c>
      <c r="K64">
        <v>0.1515</v>
      </c>
      <c r="L64">
        <v>0.59</v>
      </c>
      <c r="M64">
        <v>0.19400000000000001</v>
      </c>
      <c r="N64">
        <v>6</v>
      </c>
      <c r="O64">
        <v>155</v>
      </c>
      <c r="P64">
        <v>161</v>
      </c>
    </row>
    <row r="65" spans="1:16" x14ac:dyDescent="0.25">
      <c r="A65">
        <v>683</v>
      </c>
      <c r="B65" s="4">
        <v>40574</v>
      </c>
      <c r="C65">
        <v>1</v>
      </c>
      <c r="D65">
        <v>0</v>
      </c>
      <c r="E65">
        <v>1</v>
      </c>
      <c r="F65">
        <v>18</v>
      </c>
      <c r="G65" t="b">
        <v>0</v>
      </c>
      <c r="H65">
        <v>1</v>
      </c>
      <c r="I65">
        <v>2</v>
      </c>
      <c r="J65">
        <v>0.16</v>
      </c>
      <c r="K65">
        <v>0.1515</v>
      </c>
      <c r="L65">
        <v>0.55000000000000004</v>
      </c>
      <c r="M65">
        <v>0.22389999999999999</v>
      </c>
      <c r="N65">
        <v>3</v>
      </c>
      <c r="O65">
        <v>153</v>
      </c>
      <c r="P65">
        <v>156</v>
      </c>
    </row>
    <row r="66" spans="1:16" x14ac:dyDescent="0.25">
      <c r="A66">
        <v>684</v>
      </c>
      <c r="B66" s="4">
        <v>40574</v>
      </c>
      <c r="C66">
        <v>1</v>
      </c>
      <c r="D66">
        <v>0</v>
      </c>
      <c r="E66">
        <v>1</v>
      </c>
      <c r="F66">
        <v>19</v>
      </c>
      <c r="G66" t="b">
        <v>0</v>
      </c>
      <c r="H66">
        <v>1</v>
      </c>
      <c r="I66">
        <v>1</v>
      </c>
      <c r="J66">
        <v>0.3</v>
      </c>
      <c r="K66">
        <v>0.31819999999999998</v>
      </c>
      <c r="L66">
        <v>0.61</v>
      </c>
      <c r="M66">
        <v>0.1045</v>
      </c>
      <c r="N66">
        <v>3</v>
      </c>
      <c r="O66">
        <v>108</v>
      </c>
      <c r="P66">
        <v>111</v>
      </c>
    </row>
    <row r="67" spans="1:16" x14ac:dyDescent="0.25">
      <c r="A67">
        <v>685</v>
      </c>
      <c r="B67" s="4">
        <v>40574</v>
      </c>
      <c r="C67">
        <v>1</v>
      </c>
      <c r="D67">
        <v>0</v>
      </c>
      <c r="E67">
        <v>1</v>
      </c>
      <c r="F67">
        <v>20</v>
      </c>
      <c r="G67" t="b">
        <v>0</v>
      </c>
      <c r="H67">
        <v>1</v>
      </c>
      <c r="I67">
        <v>3</v>
      </c>
      <c r="J67">
        <v>0.16</v>
      </c>
      <c r="K67">
        <v>0.16669999999999999</v>
      </c>
      <c r="L67">
        <v>0.59</v>
      </c>
      <c r="M67">
        <v>0.16420000000000001</v>
      </c>
      <c r="N67">
        <v>0</v>
      </c>
      <c r="O67">
        <v>78</v>
      </c>
      <c r="P67">
        <v>78</v>
      </c>
    </row>
    <row r="68" spans="1:16" x14ac:dyDescent="0.25">
      <c r="A68">
        <v>686</v>
      </c>
      <c r="B68" s="4">
        <v>40574</v>
      </c>
      <c r="C68">
        <v>1</v>
      </c>
      <c r="D68">
        <v>0</v>
      </c>
      <c r="E68">
        <v>1</v>
      </c>
      <c r="F68">
        <v>21</v>
      </c>
      <c r="G68" t="b">
        <v>0</v>
      </c>
      <c r="H68">
        <v>1</v>
      </c>
      <c r="I68">
        <v>3</v>
      </c>
      <c r="J68">
        <v>0.16</v>
      </c>
      <c r="K68">
        <v>0.19700000000000001</v>
      </c>
      <c r="L68">
        <v>0.59</v>
      </c>
      <c r="M68">
        <v>8.9599999999999999E-2</v>
      </c>
      <c r="N68">
        <v>3</v>
      </c>
      <c r="O68">
        <v>53</v>
      </c>
      <c r="P68">
        <v>56</v>
      </c>
    </row>
    <row r="69" spans="1:16" x14ac:dyDescent="0.25">
      <c r="A69">
        <v>687</v>
      </c>
      <c r="B69" s="4">
        <v>40574</v>
      </c>
      <c r="C69">
        <v>1</v>
      </c>
      <c r="D69">
        <v>0</v>
      </c>
      <c r="E69">
        <v>1</v>
      </c>
      <c r="F69">
        <v>22</v>
      </c>
      <c r="G69" t="b">
        <v>0</v>
      </c>
      <c r="H69">
        <v>1</v>
      </c>
      <c r="I69">
        <v>2</v>
      </c>
      <c r="J69">
        <v>0.16</v>
      </c>
      <c r="K69">
        <v>0.18179999999999999</v>
      </c>
      <c r="L69">
        <v>0.59</v>
      </c>
      <c r="M69">
        <v>0.1045</v>
      </c>
      <c r="N69">
        <v>0</v>
      </c>
      <c r="O69">
        <v>34</v>
      </c>
      <c r="P69">
        <v>34</v>
      </c>
    </row>
    <row r="70" spans="1:16" x14ac:dyDescent="0.25">
      <c r="A70">
        <v>688</v>
      </c>
      <c r="B70" s="4">
        <v>40574</v>
      </c>
      <c r="C70">
        <v>1</v>
      </c>
      <c r="D70">
        <v>0</v>
      </c>
      <c r="E70">
        <v>1</v>
      </c>
      <c r="F70">
        <v>23</v>
      </c>
      <c r="G70" t="b">
        <v>0</v>
      </c>
      <c r="H70">
        <v>1</v>
      </c>
      <c r="I70">
        <v>2</v>
      </c>
      <c r="J70">
        <v>0.16</v>
      </c>
      <c r="K70">
        <v>0.19700000000000001</v>
      </c>
      <c r="L70">
        <v>0.64</v>
      </c>
      <c r="M70">
        <v>8.9599999999999999E-2</v>
      </c>
      <c r="N70">
        <v>2</v>
      </c>
      <c r="O70">
        <v>15</v>
      </c>
      <c r="P70">
        <v>17</v>
      </c>
    </row>
    <row r="71" spans="1:16" x14ac:dyDescent="0.25">
      <c r="A71">
        <v>689</v>
      </c>
      <c r="B71" s="4">
        <v>40575</v>
      </c>
      <c r="C71">
        <v>1</v>
      </c>
      <c r="D71">
        <v>0</v>
      </c>
      <c r="E71">
        <v>2</v>
      </c>
      <c r="F71">
        <v>0</v>
      </c>
      <c r="G71" t="b">
        <v>0</v>
      </c>
      <c r="H71">
        <v>2</v>
      </c>
      <c r="I71">
        <v>2</v>
      </c>
      <c r="J71">
        <v>0.16</v>
      </c>
      <c r="K71">
        <v>0.18179999999999999</v>
      </c>
      <c r="L71">
        <v>0.64</v>
      </c>
      <c r="M71">
        <v>0.1045</v>
      </c>
      <c r="N71">
        <v>2</v>
      </c>
      <c r="O71">
        <v>6</v>
      </c>
      <c r="P71">
        <v>8</v>
      </c>
    </row>
    <row r="72" spans="1:16" x14ac:dyDescent="0.25">
      <c r="A72">
        <v>690</v>
      </c>
      <c r="B72" s="4">
        <v>40575</v>
      </c>
      <c r="C72">
        <v>1</v>
      </c>
      <c r="D72">
        <v>0</v>
      </c>
      <c r="E72">
        <v>2</v>
      </c>
      <c r="F72">
        <v>1</v>
      </c>
      <c r="G72" t="b">
        <v>0</v>
      </c>
      <c r="H72">
        <v>2</v>
      </c>
      <c r="I72">
        <v>2</v>
      </c>
      <c r="J72">
        <v>0.16</v>
      </c>
      <c r="K72">
        <v>0.18179999999999999</v>
      </c>
      <c r="L72">
        <v>0.69</v>
      </c>
      <c r="M72">
        <v>0.1045</v>
      </c>
      <c r="N72">
        <v>0</v>
      </c>
      <c r="O72">
        <v>3</v>
      </c>
      <c r="P72">
        <v>3</v>
      </c>
    </row>
    <row r="73" spans="1:16" x14ac:dyDescent="0.25">
      <c r="A73">
        <v>691</v>
      </c>
      <c r="B73" s="4">
        <v>40575</v>
      </c>
      <c r="C73">
        <v>1</v>
      </c>
      <c r="D73">
        <v>0</v>
      </c>
      <c r="E73">
        <v>2</v>
      </c>
      <c r="F73">
        <v>2</v>
      </c>
      <c r="G73" t="b">
        <v>0</v>
      </c>
      <c r="H73">
        <v>2</v>
      </c>
      <c r="I73">
        <v>2</v>
      </c>
      <c r="J73">
        <v>0.16</v>
      </c>
      <c r="K73">
        <v>0.2273</v>
      </c>
      <c r="L73">
        <v>0.69</v>
      </c>
      <c r="M73">
        <v>0</v>
      </c>
      <c r="N73">
        <v>0</v>
      </c>
      <c r="O73">
        <v>2</v>
      </c>
      <c r="P73">
        <v>2</v>
      </c>
    </row>
    <row r="74" spans="1:16" x14ac:dyDescent="0.25">
      <c r="A74">
        <v>692</v>
      </c>
      <c r="B74" s="4">
        <v>40575</v>
      </c>
      <c r="C74">
        <v>1</v>
      </c>
      <c r="D74">
        <v>0</v>
      </c>
      <c r="E74">
        <v>2</v>
      </c>
      <c r="F74">
        <v>3</v>
      </c>
      <c r="G74" t="b">
        <v>0</v>
      </c>
      <c r="H74">
        <v>2</v>
      </c>
      <c r="I74">
        <v>2</v>
      </c>
      <c r="J74">
        <v>0.16</v>
      </c>
      <c r="K74">
        <v>0.2273</v>
      </c>
      <c r="L74">
        <v>0.69</v>
      </c>
      <c r="M74">
        <v>0</v>
      </c>
      <c r="N74">
        <v>0</v>
      </c>
      <c r="O74">
        <v>2</v>
      </c>
      <c r="P74">
        <v>2</v>
      </c>
    </row>
    <row r="75" spans="1:16" x14ac:dyDescent="0.25">
      <c r="A75">
        <v>693</v>
      </c>
      <c r="B75" s="4">
        <v>40575</v>
      </c>
      <c r="C75">
        <v>1</v>
      </c>
      <c r="D75">
        <v>0</v>
      </c>
      <c r="E75">
        <v>2</v>
      </c>
      <c r="F75">
        <v>5</v>
      </c>
      <c r="G75" t="b">
        <v>0</v>
      </c>
      <c r="H75">
        <v>2</v>
      </c>
      <c r="I75">
        <v>3</v>
      </c>
      <c r="J75">
        <v>0.14000000000000001</v>
      </c>
      <c r="K75">
        <v>0.21210000000000001</v>
      </c>
      <c r="L75">
        <v>0.93</v>
      </c>
      <c r="M75">
        <v>0</v>
      </c>
      <c r="N75">
        <v>0</v>
      </c>
      <c r="O75">
        <v>3</v>
      </c>
      <c r="P75">
        <v>3</v>
      </c>
    </row>
    <row r="76" spans="1:16" x14ac:dyDescent="0.25">
      <c r="A76">
        <v>694</v>
      </c>
      <c r="B76" s="4">
        <v>40575</v>
      </c>
      <c r="C76">
        <v>1</v>
      </c>
      <c r="D76">
        <v>0</v>
      </c>
      <c r="E76">
        <v>2</v>
      </c>
      <c r="F76">
        <v>6</v>
      </c>
      <c r="G76" t="b">
        <v>0</v>
      </c>
      <c r="H76">
        <v>2</v>
      </c>
      <c r="I76">
        <v>3</v>
      </c>
      <c r="J76">
        <v>0.14000000000000001</v>
      </c>
      <c r="K76">
        <v>0.21210000000000001</v>
      </c>
      <c r="L76">
        <v>0.93</v>
      </c>
      <c r="M76">
        <v>0</v>
      </c>
      <c r="N76">
        <v>0</v>
      </c>
      <c r="O76">
        <v>22</v>
      </c>
      <c r="P76">
        <v>22</v>
      </c>
    </row>
    <row r="77" spans="1:16" x14ac:dyDescent="0.25">
      <c r="A77">
        <v>695</v>
      </c>
      <c r="B77" s="4">
        <v>40575</v>
      </c>
      <c r="C77">
        <v>1</v>
      </c>
      <c r="D77">
        <v>0</v>
      </c>
      <c r="E77">
        <v>2</v>
      </c>
      <c r="F77">
        <v>7</v>
      </c>
      <c r="G77" t="b">
        <v>0</v>
      </c>
      <c r="H77">
        <v>2</v>
      </c>
      <c r="I77">
        <v>3</v>
      </c>
      <c r="J77">
        <v>0.16</v>
      </c>
      <c r="K77">
        <v>0.2273</v>
      </c>
      <c r="L77">
        <v>0.93</v>
      </c>
      <c r="M77">
        <v>0</v>
      </c>
      <c r="N77">
        <v>0</v>
      </c>
      <c r="O77">
        <v>52</v>
      </c>
      <c r="P77">
        <v>52</v>
      </c>
    </row>
    <row r="78" spans="1:16" x14ac:dyDescent="0.25">
      <c r="A78">
        <v>696</v>
      </c>
      <c r="B78" s="4">
        <v>40575</v>
      </c>
      <c r="C78">
        <v>1</v>
      </c>
      <c r="D78">
        <v>0</v>
      </c>
      <c r="E78">
        <v>2</v>
      </c>
      <c r="F78">
        <v>8</v>
      </c>
      <c r="G78" t="b">
        <v>0</v>
      </c>
      <c r="H78">
        <v>2</v>
      </c>
      <c r="I78">
        <v>3</v>
      </c>
      <c r="J78">
        <v>0.16</v>
      </c>
      <c r="K78">
        <v>0.2273</v>
      </c>
      <c r="L78">
        <v>0.93</v>
      </c>
      <c r="M78">
        <v>0</v>
      </c>
      <c r="N78">
        <v>3</v>
      </c>
      <c r="O78">
        <v>132</v>
      </c>
      <c r="P78">
        <v>135</v>
      </c>
    </row>
    <row r="79" spans="1:16" x14ac:dyDescent="0.25">
      <c r="A79">
        <v>697</v>
      </c>
      <c r="B79" s="4">
        <v>40575</v>
      </c>
      <c r="C79">
        <v>1</v>
      </c>
      <c r="D79">
        <v>0</v>
      </c>
      <c r="E79">
        <v>2</v>
      </c>
      <c r="F79">
        <v>9</v>
      </c>
      <c r="G79" t="b">
        <v>0</v>
      </c>
      <c r="H79">
        <v>2</v>
      </c>
      <c r="I79">
        <v>2</v>
      </c>
      <c r="J79">
        <v>0.16</v>
      </c>
      <c r="K79">
        <v>0.2273</v>
      </c>
      <c r="L79">
        <v>0.93</v>
      </c>
      <c r="M79">
        <v>0</v>
      </c>
      <c r="N79">
        <v>2</v>
      </c>
      <c r="O79">
        <v>114</v>
      </c>
      <c r="P79">
        <v>116</v>
      </c>
    </row>
    <row r="80" spans="1:16" x14ac:dyDescent="0.25">
      <c r="A80">
        <v>698</v>
      </c>
      <c r="B80" s="4">
        <v>40575</v>
      </c>
      <c r="C80">
        <v>1</v>
      </c>
      <c r="D80">
        <v>0</v>
      </c>
      <c r="E80">
        <v>2</v>
      </c>
      <c r="F80">
        <v>10</v>
      </c>
      <c r="G80" t="b">
        <v>0</v>
      </c>
      <c r="H80">
        <v>2</v>
      </c>
      <c r="I80">
        <v>2</v>
      </c>
      <c r="J80">
        <v>0.16</v>
      </c>
      <c r="K80">
        <v>0.2273</v>
      </c>
      <c r="L80">
        <v>0.93</v>
      </c>
      <c r="M80">
        <v>0</v>
      </c>
      <c r="N80">
        <v>0</v>
      </c>
      <c r="O80">
        <v>47</v>
      </c>
      <c r="P80">
        <v>47</v>
      </c>
    </row>
    <row r="81" spans="1:16" x14ac:dyDescent="0.25">
      <c r="A81">
        <v>699</v>
      </c>
      <c r="B81" s="4">
        <v>40575</v>
      </c>
      <c r="C81">
        <v>1</v>
      </c>
      <c r="D81">
        <v>0</v>
      </c>
      <c r="E81">
        <v>2</v>
      </c>
      <c r="F81">
        <v>11</v>
      </c>
      <c r="G81" t="b">
        <v>0</v>
      </c>
      <c r="H81">
        <v>2</v>
      </c>
      <c r="I81">
        <v>2</v>
      </c>
      <c r="J81">
        <v>0.18</v>
      </c>
      <c r="K81">
        <v>0.2424</v>
      </c>
      <c r="L81">
        <v>0.86</v>
      </c>
      <c r="M81">
        <v>0</v>
      </c>
      <c r="N81">
        <v>2</v>
      </c>
      <c r="O81">
        <v>49</v>
      </c>
      <c r="P81">
        <v>51</v>
      </c>
    </row>
    <row r="82" spans="1:16" x14ac:dyDescent="0.25">
      <c r="A82">
        <v>700</v>
      </c>
      <c r="B82" s="4">
        <v>40575</v>
      </c>
      <c r="C82">
        <v>1</v>
      </c>
      <c r="D82">
        <v>0</v>
      </c>
      <c r="E82">
        <v>2</v>
      </c>
      <c r="F82">
        <v>12</v>
      </c>
      <c r="G82" t="b">
        <v>0</v>
      </c>
      <c r="H82">
        <v>2</v>
      </c>
      <c r="I82">
        <v>2</v>
      </c>
      <c r="J82">
        <v>0.2</v>
      </c>
      <c r="K82">
        <v>0.2576</v>
      </c>
      <c r="L82">
        <v>0.86</v>
      </c>
      <c r="M82">
        <v>0</v>
      </c>
      <c r="N82">
        <v>2</v>
      </c>
      <c r="O82">
        <v>53</v>
      </c>
      <c r="P82">
        <v>55</v>
      </c>
    </row>
    <row r="83" spans="1:16" x14ac:dyDescent="0.25">
      <c r="A83">
        <v>701</v>
      </c>
      <c r="B83" s="4">
        <v>40575</v>
      </c>
      <c r="C83">
        <v>1</v>
      </c>
      <c r="D83">
        <v>0</v>
      </c>
      <c r="E83">
        <v>2</v>
      </c>
      <c r="F83">
        <v>13</v>
      </c>
      <c r="G83" t="b">
        <v>0</v>
      </c>
      <c r="H83">
        <v>2</v>
      </c>
      <c r="I83">
        <v>2</v>
      </c>
      <c r="J83">
        <v>0.2</v>
      </c>
      <c r="K83">
        <v>0.2576</v>
      </c>
      <c r="L83">
        <v>0.86</v>
      </c>
      <c r="M83">
        <v>0</v>
      </c>
      <c r="N83">
        <v>3</v>
      </c>
      <c r="O83">
        <v>49</v>
      </c>
      <c r="P83">
        <v>52</v>
      </c>
    </row>
    <row r="84" spans="1:16" x14ac:dyDescent="0.25">
      <c r="A84">
        <v>702</v>
      </c>
      <c r="B84" s="4">
        <v>40575</v>
      </c>
      <c r="C84">
        <v>1</v>
      </c>
      <c r="D84">
        <v>0</v>
      </c>
      <c r="E84">
        <v>2</v>
      </c>
      <c r="F84">
        <v>14</v>
      </c>
      <c r="G84" t="b">
        <v>0</v>
      </c>
      <c r="H84">
        <v>2</v>
      </c>
      <c r="I84">
        <v>2</v>
      </c>
      <c r="J84">
        <v>0.22</v>
      </c>
      <c r="K84">
        <v>0.2576</v>
      </c>
      <c r="L84">
        <v>0.8</v>
      </c>
      <c r="M84">
        <v>8.9599999999999999E-2</v>
      </c>
      <c r="N84">
        <v>5</v>
      </c>
      <c r="O84">
        <v>49</v>
      </c>
      <c r="P84">
        <v>54</v>
      </c>
    </row>
    <row r="85" spans="1:16" x14ac:dyDescent="0.25">
      <c r="A85">
        <v>703</v>
      </c>
      <c r="B85" s="4">
        <v>40575</v>
      </c>
      <c r="C85">
        <v>1</v>
      </c>
      <c r="D85">
        <v>0</v>
      </c>
      <c r="E85">
        <v>2</v>
      </c>
      <c r="F85">
        <v>15</v>
      </c>
      <c r="G85" t="b">
        <v>0</v>
      </c>
      <c r="H85">
        <v>2</v>
      </c>
      <c r="I85">
        <v>2</v>
      </c>
      <c r="J85">
        <v>0.24</v>
      </c>
      <c r="K85">
        <v>0.28789999999999999</v>
      </c>
      <c r="L85">
        <v>0.75</v>
      </c>
      <c r="M85">
        <v>0</v>
      </c>
      <c r="N85">
        <v>7</v>
      </c>
      <c r="O85">
        <v>45</v>
      </c>
      <c r="P85">
        <v>52</v>
      </c>
    </row>
    <row r="86" spans="1:16" x14ac:dyDescent="0.25">
      <c r="A86">
        <v>704</v>
      </c>
      <c r="B86" s="4">
        <v>40575</v>
      </c>
      <c r="C86">
        <v>1</v>
      </c>
      <c r="D86">
        <v>0</v>
      </c>
      <c r="E86">
        <v>2</v>
      </c>
      <c r="F86">
        <v>16</v>
      </c>
      <c r="G86" t="b">
        <v>0</v>
      </c>
      <c r="H86">
        <v>2</v>
      </c>
      <c r="I86">
        <v>2</v>
      </c>
      <c r="J86">
        <v>0.24</v>
      </c>
      <c r="K86">
        <v>0.2424</v>
      </c>
      <c r="L86">
        <v>0.75</v>
      </c>
      <c r="M86">
        <v>0.1343</v>
      </c>
      <c r="N86">
        <v>3</v>
      </c>
      <c r="O86">
        <v>61</v>
      </c>
      <c r="P86">
        <v>64</v>
      </c>
    </row>
    <row r="87" spans="1:16" x14ac:dyDescent="0.25">
      <c r="A87">
        <v>705</v>
      </c>
      <c r="B87" s="4">
        <v>40575</v>
      </c>
      <c r="C87">
        <v>1</v>
      </c>
      <c r="D87">
        <v>0</v>
      </c>
      <c r="E87">
        <v>2</v>
      </c>
      <c r="F87">
        <v>17</v>
      </c>
      <c r="G87" t="b">
        <v>0</v>
      </c>
      <c r="H87">
        <v>2</v>
      </c>
      <c r="I87">
        <v>2</v>
      </c>
      <c r="J87">
        <v>0.24</v>
      </c>
      <c r="K87">
        <v>0.28789999999999999</v>
      </c>
      <c r="L87">
        <v>0.75</v>
      </c>
      <c r="M87">
        <v>0</v>
      </c>
      <c r="N87">
        <v>4</v>
      </c>
      <c r="O87">
        <v>172</v>
      </c>
      <c r="P87">
        <v>176</v>
      </c>
    </row>
    <row r="88" spans="1:16" x14ac:dyDescent="0.25">
      <c r="A88">
        <v>706</v>
      </c>
      <c r="B88" s="4">
        <v>40575</v>
      </c>
      <c r="C88">
        <v>1</v>
      </c>
      <c r="D88">
        <v>0</v>
      </c>
      <c r="E88">
        <v>2</v>
      </c>
      <c r="F88">
        <v>18</v>
      </c>
      <c r="G88" t="b">
        <v>0</v>
      </c>
      <c r="H88">
        <v>2</v>
      </c>
      <c r="I88">
        <v>2</v>
      </c>
      <c r="J88">
        <v>0.24</v>
      </c>
      <c r="K88">
        <v>0.2576</v>
      </c>
      <c r="L88">
        <v>0.81</v>
      </c>
      <c r="M88">
        <v>0.1045</v>
      </c>
      <c r="N88">
        <v>3</v>
      </c>
      <c r="O88">
        <v>165</v>
      </c>
      <c r="P88">
        <v>168</v>
      </c>
    </row>
    <row r="89" spans="1:16" x14ac:dyDescent="0.25">
      <c r="A89">
        <v>707</v>
      </c>
      <c r="B89" s="4">
        <v>40575</v>
      </c>
      <c r="C89">
        <v>1</v>
      </c>
      <c r="D89">
        <v>0</v>
      </c>
      <c r="E89">
        <v>2</v>
      </c>
      <c r="F89">
        <v>19</v>
      </c>
      <c r="G89" t="b">
        <v>0</v>
      </c>
      <c r="H89">
        <v>2</v>
      </c>
      <c r="I89">
        <v>2</v>
      </c>
      <c r="J89">
        <v>0.24</v>
      </c>
      <c r="K89">
        <v>0.2424</v>
      </c>
      <c r="L89">
        <v>0.81</v>
      </c>
      <c r="M89">
        <v>0.1343</v>
      </c>
      <c r="N89">
        <v>3</v>
      </c>
      <c r="O89">
        <v>105</v>
      </c>
      <c r="P89">
        <v>108</v>
      </c>
    </row>
    <row r="90" spans="1:16" x14ac:dyDescent="0.25">
      <c r="A90">
        <v>708</v>
      </c>
      <c r="B90" s="4">
        <v>40575</v>
      </c>
      <c r="C90">
        <v>1</v>
      </c>
      <c r="D90">
        <v>0</v>
      </c>
      <c r="E90">
        <v>2</v>
      </c>
      <c r="F90">
        <v>20</v>
      </c>
      <c r="G90" t="b">
        <v>0</v>
      </c>
      <c r="H90">
        <v>2</v>
      </c>
      <c r="I90">
        <v>2</v>
      </c>
      <c r="J90">
        <v>0.22</v>
      </c>
      <c r="K90">
        <v>0.2273</v>
      </c>
      <c r="L90">
        <v>0.87</v>
      </c>
      <c r="M90">
        <v>0.1343</v>
      </c>
      <c r="N90">
        <v>5</v>
      </c>
      <c r="O90">
        <v>69</v>
      </c>
      <c r="P90">
        <v>74</v>
      </c>
    </row>
    <row r="91" spans="1:16" x14ac:dyDescent="0.25">
      <c r="A91">
        <v>709</v>
      </c>
      <c r="B91" s="4">
        <v>40575</v>
      </c>
      <c r="C91">
        <v>1</v>
      </c>
      <c r="D91">
        <v>0</v>
      </c>
      <c r="E91">
        <v>2</v>
      </c>
      <c r="F91">
        <v>21</v>
      </c>
      <c r="G91" t="b">
        <v>0</v>
      </c>
      <c r="H91">
        <v>2</v>
      </c>
      <c r="I91">
        <v>2</v>
      </c>
      <c r="J91">
        <v>0.22</v>
      </c>
      <c r="K91">
        <v>0.2273</v>
      </c>
      <c r="L91">
        <v>0.87</v>
      </c>
      <c r="M91">
        <v>0.1343</v>
      </c>
      <c r="N91">
        <v>0</v>
      </c>
      <c r="O91">
        <v>64</v>
      </c>
      <c r="P91">
        <v>64</v>
      </c>
    </row>
    <row r="92" spans="1:16" x14ac:dyDescent="0.25">
      <c r="A92">
        <v>710</v>
      </c>
      <c r="B92" s="4">
        <v>40575</v>
      </c>
      <c r="C92">
        <v>1</v>
      </c>
      <c r="D92">
        <v>0</v>
      </c>
      <c r="E92">
        <v>2</v>
      </c>
      <c r="F92">
        <v>22</v>
      </c>
      <c r="G92" t="b">
        <v>0</v>
      </c>
      <c r="H92">
        <v>2</v>
      </c>
      <c r="I92">
        <v>2</v>
      </c>
      <c r="J92">
        <v>0.22</v>
      </c>
      <c r="K92">
        <v>0.2576</v>
      </c>
      <c r="L92">
        <v>0.87</v>
      </c>
      <c r="M92">
        <v>8.9599999999999999E-2</v>
      </c>
      <c r="N92">
        <v>2</v>
      </c>
      <c r="O92">
        <v>34</v>
      </c>
      <c r="P92">
        <v>36</v>
      </c>
    </row>
    <row r="93" spans="1:16" x14ac:dyDescent="0.25">
      <c r="A93">
        <v>711</v>
      </c>
      <c r="B93" s="4">
        <v>40575</v>
      </c>
      <c r="C93">
        <v>1</v>
      </c>
      <c r="D93">
        <v>0</v>
      </c>
      <c r="E93">
        <v>2</v>
      </c>
      <c r="F93">
        <v>23</v>
      </c>
      <c r="G93" t="b">
        <v>0</v>
      </c>
      <c r="H93">
        <v>2</v>
      </c>
      <c r="I93">
        <v>3</v>
      </c>
      <c r="J93">
        <v>0.2</v>
      </c>
      <c r="K93">
        <v>0.19700000000000001</v>
      </c>
      <c r="L93">
        <v>0.93</v>
      </c>
      <c r="M93">
        <v>0.19400000000000001</v>
      </c>
      <c r="N93">
        <v>1</v>
      </c>
      <c r="O93">
        <v>15</v>
      </c>
      <c r="P93">
        <v>16</v>
      </c>
    </row>
    <row r="94" spans="1:16" x14ac:dyDescent="0.25">
      <c r="A94">
        <v>712</v>
      </c>
      <c r="B94" s="4">
        <v>40576</v>
      </c>
      <c r="C94">
        <v>1</v>
      </c>
      <c r="D94">
        <v>0</v>
      </c>
      <c r="E94">
        <v>2</v>
      </c>
      <c r="F94">
        <v>0</v>
      </c>
      <c r="G94" t="b">
        <v>0</v>
      </c>
      <c r="H94">
        <v>3</v>
      </c>
      <c r="I94">
        <v>3</v>
      </c>
      <c r="J94">
        <v>0.22</v>
      </c>
      <c r="K94">
        <v>0.2424</v>
      </c>
      <c r="L94">
        <v>0.93</v>
      </c>
      <c r="M94">
        <v>0.1045</v>
      </c>
      <c r="N94">
        <v>0</v>
      </c>
      <c r="O94">
        <v>2</v>
      </c>
      <c r="P94">
        <v>2</v>
      </c>
    </row>
    <row r="95" spans="1:16" x14ac:dyDescent="0.25">
      <c r="A95">
        <v>713</v>
      </c>
      <c r="B95" s="4">
        <v>40576</v>
      </c>
      <c r="C95">
        <v>1</v>
      </c>
      <c r="D95">
        <v>0</v>
      </c>
      <c r="E95">
        <v>2</v>
      </c>
      <c r="F95">
        <v>1</v>
      </c>
      <c r="G95" t="b">
        <v>0</v>
      </c>
      <c r="H95">
        <v>3</v>
      </c>
      <c r="I95">
        <v>3</v>
      </c>
      <c r="J95">
        <v>0.22</v>
      </c>
      <c r="K95">
        <v>0.2273</v>
      </c>
      <c r="L95">
        <v>0.93</v>
      </c>
      <c r="M95">
        <v>0.19400000000000001</v>
      </c>
      <c r="N95">
        <v>0</v>
      </c>
      <c r="O95">
        <v>3</v>
      </c>
      <c r="P95">
        <v>3</v>
      </c>
    </row>
    <row r="96" spans="1:16" x14ac:dyDescent="0.25">
      <c r="A96">
        <v>714</v>
      </c>
      <c r="B96" s="4">
        <v>40576</v>
      </c>
      <c r="C96">
        <v>1</v>
      </c>
      <c r="D96">
        <v>0</v>
      </c>
      <c r="E96">
        <v>2</v>
      </c>
      <c r="F96">
        <v>2</v>
      </c>
      <c r="G96" t="b">
        <v>0</v>
      </c>
      <c r="H96">
        <v>3</v>
      </c>
      <c r="I96">
        <v>3</v>
      </c>
      <c r="J96">
        <v>0.22</v>
      </c>
      <c r="K96">
        <v>0.2273</v>
      </c>
      <c r="L96">
        <v>0.93</v>
      </c>
      <c r="M96">
        <v>0.1343</v>
      </c>
      <c r="N96">
        <v>4</v>
      </c>
      <c r="O96">
        <v>0</v>
      </c>
      <c r="P96">
        <v>4</v>
      </c>
    </row>
    <row r="97" spans="1:16" x14ac:dyDescent="0.25">
      <c r="A97">
        <v>715</v>
      </c>
      <c r="B97" s="4">
        <v>40576</v>
      </c>
      <c r="C97">
        <v>1</v>
      </c>
      <c r="D97">
        <v>0</v>
      </c>
      <c r="E97">
        <v>2</v>
      </c>
      <c r="F97">
        <v>3</v>
      </c>
      <c r="G97" t="b">
        <v>0</v>
      </c>
      <c r="H97">
        <v>3</v>
      </c>
      <c r="I97">
        <v>3</v>
      </c>
      <c r="J97">
        <v>0.22</v>
      </c>
      <c r="K97">
        <v>0.2273</v>
      </c>
      <c r="L97">
        <v>0.93</v>
      </c>
      <c r="M97">
        <v>0.1343</v>
      </c>
      <c r="N97">
        <v>0</v>
      </c>
      <c r="O97">
        <v>1</v>
      </c>
      <c r="P97">
        <v>1</v>
      </c>
    </row>
    <row r="98" spans="1:16" x14ac:dyDescent="0.25">
      <c r="A98">
        <v>716</v>
      </c>
      <c r="B98" s="4">
        <v>40576</v>
      </c>
      <c r="C98">
        <v>1</v>
      </c>
      <c r="D98">
        <v>0</v>
      </c>
      <c r="E98">
        <v>2</v>
      </c>
      <c r="F98">
        <v>4</v>
      </c>
      <c r="G98" t="b">
        <v>0</v>
      </c>
      <c r="H98">
        <v>3</v>
      </c>
      <c r="I98">
        <v>3</v>
      </c>
      <c r="J98">
        <v>0.22</v>
      </c>
      <c r="K98">
        <v>0.21210000000000001</v>
      </c>
      <c r="L98">
        <v>0.93</v>
      </c>
      <c r="M98">
        <v>0.28360000000000002</v>
      </c>
      <c r="N98">
        <v>0</v>
      </c>
      <c r="O98">
        <v>1</v>
      </c>
      <c r="P98">
        <v>1</v>
      </c>
    </row>
    <row r="99" spans="1:16" x14ac:dyDescent="0.25">
      <c r="A99">
        <v>717</v>
      </c>
      <c r="B99" s="4">
        <v>40576</v>
      </c>
      <c r="C99">
        <v>1</v>
      </c>
      <c r="D99">
        <v>0</v>
      </c>
      <c r="E99">
        <v>2</v>
      </c>
      <c r="F99">
        <v>5</v>
      </c>
      <c r="G99" t="b">
        <v>0</v>
      </c>
      <c r="H99">
        <v>3</v>
      </c>
      <c r="I99">
        <v>3</v>
      </c>
      <c r="J99">
        <v>0.22</v>
      </c>
      <c r="K99">
        <v>0.2424</v>
      </c>
      <c r="L99">
        <v>0.93</v>
      </c>
      <c r="M99">
        <v>0.1045</v>
      </c>
      <c r="N99">
        <v>0</v>
      </c>
      <c r="O99">
        <v>3</v>
      </c>
      <c r="P99">
        <v>3</v>
      </c>
    </row>
    <row r="100" spans="1:16" x14ac:dyDescent="0.25">
      <c r="A100">
        <v>718</v>
      </c>
      <c r="B100" s="4">
        <v>40576</v>
      </c>
      <c r="C100">
        <v>1</v>
      </c>
      <c r="D100">
        <v>0</v>
      </c>
      <c r="E100">
        <v>2</v>
      </c>
      <c r="F100">
        <v>6</v>
      </c>
      <c r="G100" t="b">
        <v>0</v>
      </c>
      <c r="H100">
        <v>3</v>
      </c>
      <c r="I100">
        <v>3</v>
      </c>
      <c r="J100">
        <v>0.22</v>
      </c>
      <c r="K100">
        <v>0.2424</v>
      </c>
      <c r="L100">
        <v>0.93</v>
      </c>
      <c r="M100">
        <v>0.1045</v>
      </c>
      <c r="N100">
        <v>1</v>
      </c>
      <c r="O100">
        <v>17</v>
      </c>
      <c r="P100">
        <v>18</v>
      </c>
    </row>
    <row r="101" spans="1:16" x14ac:dyDescent="0.25">
      <c r="A101">
        <v>719</v>
      </c>
      <c r="B101" s="4">
        <v>40576</v>
      </c>
      <c r="C101">
        <v>1</v>
      </c>
      <c r="D101">
        <v>0</v>
      </c>
      <c r="E101">
        <v>2</v>
      </c>
      <c r="F101">
        <v>7</v>
      </c>
      <c r="G101" t="b">
        <v>0</v>
      </c>
      <c r="H101">
        <v>3</v>
      </c>
      <c r="I101">
        <v>3</v>
      </c>
      <c r="J101">
        <v>0.22</v>
      </c>
      <c r="K101">
        <v>0.21210000000000001</v>
      </c>
      <c r="L101">
        <v>0.93</v>
      </c>
      <c r="M101">
        <v>0.22389999999999999</v>
      </c>
      <c r="N101">
        <v>1</v>
      </c>
      <c r="O101">
        <v>48</v>
      </c>
      <c r="P101">
        <v>49</v>
      </c>
    </row>
    <row r="102" spans="1:16" x14ac:dyDescent="0.25">
      <c r="A102">
        <v>720</v>
      </c>
      <c r="B102" s="4">
        <v>40576</v>
      </c>
      <c r="C102">
        <v>1</v>
      </c>
      <c r="D102">
        <v>0</v>
      </c>
      <c r="E102">
        <v>2</v>
      </c>
      <c r="F102">
        <v>8</v>
      </c>
      <c r="G102" t="b">
        <v>0</v>
      </c>
      <c r="H102">
        <v>3</v>
      </c>
      <c r="I102">
        <v>3</v>
      </c>
      <c r="J102">
        <v>0.22</v>
      </c>
      <c r="K102">
        <v>0.21210000000000001</v>
      </c>
      <c r="L102">
        <v>0.93</v>
      </c>
      <c r="M102">
        <v>0.22389999999999999</v>
      </c>
      <c r="N102">
        <v>1</v>
      </c>
      <c r="O102">
        <v>154</v>
      </c>
      <c r="P102">
        <v>155</v>
      </c>
    </row>
    <row r="103" spans="1:16" x14ac:dyDescent="0.25">
      <c r="A103">
        <v>721</v>
      </c>
      <c r="B103" s="4">
        <v>40576</v>
      </c>
      <c r="C103">
        <v>1</v>
      </c>
      <c r="D103">
        <v>0</v>
      </c>
      <c r="E103">
        <v>2</v>
      </c>
      <c r="F103">
        <v>9</v>
      </c>
      <c r="G103" t="b">
        <v>0</v>
      </c>
      <c r="H103">
        <v>3</v>
      </c>
      <c r="I103">
        <v>2</v>
      </c>
      <c r="J103">
        <v>0.24</v>
      </c>
      <c r="K103">
        <v>0.2576</v>
      </c>
      <c r="L103">
        <v>0.93</v>
      </c>
      <c r="M103">
        <v>8.9599999999999999E-2</v>
      </c>
      <c r="N103">
        <v>4</v>
      </c>
      <c r="O103">
        <v>119</v>
      </c>
      <c r="P103">
        <v>123</v>
      </c>
    </row>
    <row r="104" spans="1:16" x14ac:dyDescent="0.25">
      <c r="A104">
        <v>722</v>
      </c>
      <c r="B104" s="4">
        <v>40576</v>
      </c>
      <c r="C104">
        <v>1</v>
      </c>
      <c r="D104">
        <v>0</v>
      </c>
      <c r="E104">
        <v>2</v>
      </c>
      <c r="F104">
        <v>10</v>
      </c>
      <c r="G104" t="b">
        <v>0</v>
      </c>
      <c r="H104">
        <v>3</v>
      </c>
      <c r="I104">
        <v>2</v>
      </c>
      <c r="J104">
        <v>0.22</v>
      </c>
      <c r="K104">
        <v>0.2727</v>
      </c>
      <c r="L104">
        <v>1</v>
      </c>
      <c r="M104">
        <v>0</v>
      </c>
      <c r="N104">
        <v>2</v>
      </c>
      <c r="O104">
        <v>59</v>
      </c>
      <c r="P104">
        <v>61</v>
      </c>
    </row>
    <row r="105" spans="1:16" x14ac:dyDescent="0.25">
      <c r="A105">
        <v>723</v>
      </c>
      <c r="B105" s="4">
        <v>40576</v>
      </c>
      <c r="C105">
        <v>1</v>
      </c>
      <c r="D105">
        <v>0</v>
      </c>
      <c r="E105">
        <v>2</v>
      </c>
      <c r="F105">
        <v>11</v>
      </c>
      <c r="G105" t="b">
        <v>0</v>
      </c>
      <c r="H105">
        <v>3</v>
      </c>
      <c r="I105">
        <v>2</v>
      </c>
      <c r="J105">
        <v>0.24</v>
      </c>
      <c r="K105">
        <v>0.2273</v>
      </c>
      <c r="L105">
        <v>0.93</v>
      </c>
      <c r="M105">
        <v>0.19400000000000001</v>
      </c>
      <c r="N105">
        <v>5</v>
      </c>
      <c r="O105">
        <v>47</v>
      </c>
      <c r="P105">
        <v>52</v>
      </c>
    </row>
    <row r="106" spans="1:16" x14ac:dyDescent="0.25">
      <c r="A106">
        <v>724</v>
      </c>
      <c r="B106" s="4">
        <v>40576</v>
      </c>
      <c r="C106">
        <v>1</v>
      </c>
      <c r="D106">
        <v>0</v>
      </c>
      <c r="E106">
        <v>2</v>
      </c>
      <c r="F106">
        <v>12</v>
      </c>
      <c r="G106" t="b">
        <v>0</v>
      </c>
      <c r="H106">
        <v>3</v>
      </c>
      <c r="I106">
        <v>2</v>
      </c>
      <c r="J106">
        <v>0.24</v>
      </c>
      <c r="K106">
        <v>0.2273</v>
      </c>
      <c r="L106">
        <v>0.93</v>
      </c>
      <c r="M106">
        <v>0.22389999999999999</v>
      </c>
      <c r="N106">
        <v>3</v>
      </c>
      <c r="O106">
        <v>61</v>
      </c>
      <c r="P106">
        <v>64</v>
      </c>
    </row>
    <row r="107" spans="1:16" x14ac:dyDescent="0.25">
      <c r="A107">
        <v>725</v>
      </c>
      <c r="B107" s="4">
        <v>40576</v>
      </c>
      <c r="C107">
        <v>1</v>
      </c>
      <c r="D107">
        <v>0</v>
      </c>
      <c r="E107">
        <v>2</v>
      </c>
      <c r="F107">
        <v>13</v>
      </c>
      <c r="G107" t="b">
        <v>0</v>
      </c>
      <c r="H107">
        <v>3</v>
      </c>
      <c r="I107">
        <v>1</v>
      </c>
      <c r="J107">
        <v>0.34</v>
      </c>
      <c r="K107">
        <v>0.33329999999999999</v>
      </c>
      <c r="L107">
        <v>0.93</v>
      </c>
      <c r="M107">
        <v>0.16420000000000001</v>
      </c>
      <c r="N107">
        <v>1</v>
      </c>
      <c r="O107">
        <v>74</v>
      </c>
      <c r="P107">
        <v>75</v>
      </c>
    </row>
    <row r="108" spans="1:16" x14ac:dyDescent="0.25">
      <c r="A108">
        <v>726</v>
      </c>
      <c r="B108" s="4">
        <v>40576</v>
      </c>
      <c r="C108">
        <v>1</v>
      </c>
      <c r="D108">
        <v>0</v>
      </c>
      <c r="E108">
        <v>2</v>
      </c>
      <c r="F108">
        <v>14</v>
      </c>
      <c r="G108" t="b">
        <v>0</v>
      </c>
      <c r="H108">
        <v>3</v>
      </c>
      <c r="I108">
        <v>1</v>
      </c>
      <c r="J108">
        <v>0.38</v>
      </c>
      <c r="K108">
        <v>0.39389999999999997</v>
      </c>
      <c r="L108">
        <v>0.82</v>
      </c>
      <c r="M108">
        <v>0.3881</v>
      </c>
      <c r="N108">
        <v>2</v>
      </c>
      <c r="O108">
        <v>61</v>
      </c>
      <c r="P108">
        <v>63</v>
      </c>
    </row>
    <row r="109" spans="1:16" x14ac:dyDescent="0.25">
      <c r="A109">
        <v>727</v>
      </c>
      <c r="B109" s="4">
        <v>40576</v>
      </c>
      <c r="C109">
        <v>1</v>
      </c>
      <c r="D109">
        <v>0</v>
      </c>
      <c r="E109">
        <v>2</v>
      </c>
      <c r="F109">
        <v>15</v>
      </c>
      <c r="G109" t="b">
        <v>0</v>
      </c>
      <c r="H109">
        <v>3</v>
      </c>
      <c r="I109">
        <v>1</v>
      </c>
      <c r="J109">
        <v>0.38</v>
      </c>
      <c r="K109">
        <v>0.39389999999999997</v>
      </c>
      <c r="L109">
        <v>0.76</v>
      </c>
      <c r="M109">
        <v>0.32840000000000003</v>
      </c>
      <c r="N109">
        <v>10</v>
      </c>
      <c r="O109">
        <v>66</v>
      </c>
      <c r="P109">
        <v>76</v>
      </c>
    </row>
    <row r="110" spans="1:16" x14ac:dyDescent="0.25">
      <c r="A110">
        <v>728</v>
      </c>
      <c r="B110" s="4">
        <v>40576</v>
      </c>
      <c r="C110">
        <v>1</v>
      </c>
      <c r="D110">
        <v>0</v>
      </c>
      <c r="E110">
        <v>2</v>
      </c>
      <c r="F110">
        <v>16</v>
      </c>
      <c r="G110" t="b">
        <v>0</v>
      </c>
      <c r="H110">
        <v>3</v>
      </c>
      <c r="I110">
        <v>1</v>
      </c>
      <c r="J110">
        <v>0.36</v>
      </c>
      <c r="K110">
        <v>0.33329999999999999</v>
      </c>
      <c r="L110">
        <v>0.71</v>
      </c>
      <c r="M110">
        <v>0.29849999999999999</v>
      </c>
      <c r="N110">
        <v>8</v>
      </c>
      <c r="O110">
        <v>95</v>
      </c>
      <c r="P110">
        <v>103</v>
      </c>
    </row>
    <row r="111" spans="1:16" x14ac:dyDescent="0.25">
      <c r="A111">
        <v>729</v>
      </c>
      <c r="B111" s="4">
        <v>40576</v>
      </c>
      <c r="C111">
        <v>1</v>
      </c>
      <c r="D111">
        <v>0</v>
      </c>
      <c r="E111">
        <v>2</v>
      </c>
      <c r="F111">
        <v>17</v>
      </c>
      <c r="G111" t="b">
        <v>0</v>
      </c>
      <c r="H111">
        <v>3</v>
      </c>
      <c r="I111">
        <v>1</v>
      </c>
      <c r="J111">
        <v>0.36</v>
      </c>
      <c r="K111">
        <v>0.31819999999999998</v>
      </c>
      <c r="L111">
        <v>0.53</v>
      </c>
      <c r="M111">
        <v>0.52239999999999998</v>
      </c>
      <c r="N111">
        <v>7</v>
      </c>
      <c r="O111">
        <v>183</v>
      </c>
      <c r="P111">
        <v>190</v>
      </c>
    </row>
    <row r="112" spans="1:16" x14ac:dyDescent="0.25">
      <c r="A112">
        <v>730</v>
      </c>
      <c r="B112" s="4">
        <v>40576</v>
      </c>
      <c r="C112">
        <v>1</v>
      </c>
      <c r="D112">
        <v>0</v>
      </c>
      <c r="E112">
        <v>2</v>
      </c>
      <c r="F112">
        <v>18</v>
      </c>
      <c r="G112" t="b">
        <v>0</v>
      </c>
      <c r="H112">
        <v>3</v>
      </c>
      <c r="I112">
        <v>1</v>
      </c>
      <c r="J112">
        <v>0.34</v>
      </c>
      <c r="K112">
        <v>0.28789999999999999</v>
      </c>
      <c r="L112">
        <v>0.42</v>
      </c>
      <c r="M112">
        <v>0.55220000000000002</v>
      </c>
      <c r="N112">
        <v>7</v>
      </c>
      <c r="O112">
        <v>175</v>
      </c>
      <c r="P112">
        <v>182</v>
      </c>
    </row>
    <row r="113" spans="1:16" x14ac:dyDescent="0.25">
      <c r="A113">
        <v>731</v>
      </c>
      <c r="B113" s="4">
        <v>40576</v>
      </c>
      <c r="C113">
        <v>1</v>
      </c>
      <c r="D113">
        <v>0</v>
      </c>
      <c r="E113">
        <v>2</v>
      </c>
      <c r="F113">
        <v>19</v>
      </c>
      <c r="G113" t="b">
        <v>0</v>
      </c>
      <c r="H113">
        <v>3</v>
      </c>
      <c r="I113">
        <v>1</v>
      </c>
      <c r="J113">
        <v>0.28000000000000003</v>
      </c>
      <c r="K113">
        <v>0.2424</v>
      </c>
      <c r="L113">
        <v>0.45</v>
      </c>
      <c r="M113">
        <v>0.49249999999999999</v>
      </c>
      <c r="N113">
        <v>3</v>
      </c>
      <c r="O113">
        <v>88</v>
      </c>
      <c r="P113">
        <v>91</v>
      </c>
    </row>
    <row r="114" spans="1:16" x14ac:dyDescent="0.25">
      <c r="A114">
        <v>732</v>
      </c>
      <c r="B114" s="4">
        <v>40576</v>
      </c>
      <c r="C114">
        <v>1</v>
      </c>
      <c r="D114">
        <v>0</v>
      </c>
      <c r="E114">
        <v>2</v>
      </c>
      <c r="F114">
        <v>20</v>
      </c>
      <c r="G114" t="b">
        <v>0</v>
      </c>
      <c r="H114">
        <v>3</v>
      </c>
      <c r="I114">
        <v>1</v>
      </c>
      <c r="J114">
        <v>0.24</v>
      </c>
      <c r="K114">
        <v>0.19700000000000001</v>
      </c>
      <c r="L114">
        <v>0.48</v>
      </c>
      <c r="M114">
        <v>0.55220000000000002</v>
      </c>
      <c r="N114">
        <v>4</v>
      </c>
      <c r="O114">
        <v>71</v>
      </c>
      <c r="P114">
        <v>75</v>
      </c>
    </row>
    <row r="115" spans="1:16" x14ac:dyDescent="0.25">
      <c r="A115">
        <v>733</v>
      </c>
      <c r="B115" s="4">
        <v>40576</v>
      </c>
      <c r="C115">
        <v>1</v>
      </c>
      <c r="D115">
        <v>0</v>
      </c>
      <c r="E115">
        <v>2</v>
      </c>
      <c r="F115">
        <v>21</v>
      </c>
      <c r="G115" t="b">
        <v>0</v>
      </c>
      <c r="H115">
        <v>3</v>
      </c>
      <c r="I115">
        <v>1</v>
      </c>
      <c r="J115">
        <v>0.22</v>
      </c>
      <c r="K115">
        <v>0.19700000000000001</v>
      </c>
      <c r="L115">
        <v>0.47</v>
      </c>
      <c r="M115">
        <v>0.32840000000000003</v>
      </c>
      <c r="N115">
        <v>1</v>
      </c>
      <c r="O115">
        <v>62</v>
      </c>
      <c r="P115">
        <v>63</v>
      </c>
    </row>
    <row r="116" spans="1:16" x14ac:dyDescent="0.25">
      <c r="A116">
        <v>734</v>
      </c>
      <c r="B116" s="4">
        <v>40576</v>
      </c>
      <c r="C116">
        <v>1</v>
      </c>
      <c r="D116">
        <v>0</v>
      </c>
      <c r="E116">
        <v>2</v>
      </c>
      <c r="F116">
        <v>22</v>
      </c>
      <c r="G116" t="b">
        <v>0</v>
      </c>
      <c r="H116">
        <v>3</v>
      </c>
      <c r="I116">
        <v>1</v>
      </c>
      <c r="J116">
        <v>0.22</v>
      </c>
      <c r="K116">
        <v>0.21210000000000001</v>
      </c>
      <c r="L116">
        <v>0.44</v>
      </c>
      <c r="M116">
        <v>0.25369999999999998</v>
      </c>
      <c r="N116">
        <v>5</v>
      </c>
      <c r="O116">
        <v>35</v>
      </c>
      <c r="P116">
        <v>40</v>
      </c>
    </row>
    <row r="117" spans="1:16" x14ac:dyDescent="0.25">
      <c r="A117">
        <v>735</v>
      </c>
      <c r="B117" s="4">
        <v>40576</v>
      </c>
      <c r="C117">
        <v>1</v>
      </c>
      <c r="D117">
        <v>0</v>
      </c>
      <c r="E117">
        <v>2</v>
      </c>
      <c r="F117">
        <v>23</v>
      </c>
      <c r="G117" t="b">
        <v>0</v>
      </c>
      <c r="H117">
        <v>3</v>
      </c>
      <c r="I117">
        <v>1</v>
      </c>
      <c r="J117">
        <v>0.2</v>
      </c>
      <c r="K117">
        <v>0.16669999999999999</v>
      </c>
      <c r="L117">
        <v>0.44</v>
      </c>
      <c r="M117">
        <v>0.44779999999999998</v>
      </c>
      <c r="N117">
        <v>3</v>
      </c>
      <c r="O117">
        <v>29</v>
      </c>
      <c r="P117">
        <v>32</v>
      </c>
    </row>
    <row r="118" spans="1:16" x14ac:dyDescent="0.25">
      <c r="A118">
        <v>736</v>
      </c>
      <c r="B118" s="4">
        <v>40577</v>
      </c>
      <c r="C118">
        <v>1</v>
      </c>
      <c r="D118">
        <v>0</v>
      </c>
      <c r="E118">
        <v>2</v>
      </c>
      <c r="F118">
        <v>0</v>
      </c>
      <c r="G118" t="b">
        <v>0</v>
      </c>
      <c r="H118">
        <v>4</v>
      </c>
      <c r="I118">
        <v>1</v>
      </c>
      <c r="J118">
        <v>0.2</v>
      </c>
      <c r="K118">
        <v>0.16669999999999999</v>
      </c>
      <c r="L118">
        <v>0.4</v>
      </c>
      <c r="M118">
        <v>0.44779999999999998</v>
      </c>
      <c r="N118">
        <v>1</v>
      </c>
      <c r="O118">
        <v>11</v>
      </c>
      <c r="P118">
        <v>12</v>
      </c>
    </row>
    <row r="119" spans="1:16" x14ac:dyDescent="0.25">
      <c r="A119">
        <v>737</v>
      </c>
      <c r="B119" s="4">
        <v>40577</v>
      </c>
      <c r="C119">
        <v>1</v>
      </c>
      <c r="D119">
        <v>0</v>
      </c>
      <c r="E119">
        <v>2</v>
      </c>
      <c r="F119">
        <v>1</v>
      </c>
      <c r="G119" t="b">
        <v>0</v>
      </c>
      <c r="H119">
        <v>4</v>
      </c>
      <c r="I119">
        <v>1</v>
      </c>
      <c r="J119">
        <v>0.2</v>
      </c>
      <c r="K119">
        <v>0.1515</v>
      </c>
      <c r="L119">
        <v>0.44</v>
      </c>
      <c r="M119">
        <v>0.52239999999999998</v>
      </c>
      <c r="N119">
        <v>0</v>
      </c>
      <c r="O119">
        <v>5</v>
      </c>
      <c r="P119">
        <v>5</v>
      </c>
    </row>
    <row r="120" spans="1:16" x14ac:dyDescent="0.25">
      <c r="A120">
        <v>738</v>
      </c>
      <c r="B120" s="4">
        <v>40577</v>
      </c>
      <c r="C120">
        <v>1</v>
      </c>
      <c r="D120">
        <v>0</v>
      </c>
      <c r="E120">
        <v>2</v>
      </c>
      <c r="F120">
        <v>2</v>
      </c>
      <c r="G120" t="b">
        <v>0</v>
      </c>
      <c r="H120">
        <v>4</v>
      </c>
      <c r="I120">
        <v>1</v>
      </c>
      <c r="J120">
        <v>0.18</v>
      </c>
      <c r="K120">
        <v>0.16669999999999999</v>
      </c>
      <c r="L120">
        <v>0.43</v>
      </c>
      <c r="M120">
        <v>0.25369999999999998</v>
      </c>
      <c r="N120">
        <v>0</v>
      </c>
      <c r="O120">
        <v>2</v>
      </c>
      <c r="P120">
        <v>2</v>
      </c>
    </row>
    <row r="121" spans="1:16" x14ac:dyDescent="0.25">
      <c r="A121">
        <v>739</v>
      </c>
      <c r="B121" s="4">
        <v>40577</v>
      </c>
      <c r="C121">
        <v>1</v>
      </c>
      <c r="D121">
        <v>0</v>
      </c>
      <c r="E121">
        <v>2</v>
      </c>
      <c r="F121">
        <v>3</v>
      </c>
      <c r="G121" t="b">
        <v>0</v>
      </c>
      <c r="H121">
        <v>4</v>
      </c>
      <c r="I121">
        <v>1</v>
      </c>
      <c r="J121">
        <v>0.18</v>
      </c>
      <c r="K121">
        <v>0.16669999999999999</v>
      </c>
      <c r="L121">
        <v>0.43</v>
      </c>
      <c r="M121">
        <v>0.25369999999999998</v>
      </c>
      <c r="N121">
        <v>0</v>
      </c>
      <c r="O121">
        <v>1</v>
      </c>
      <c r="P121">
        <v>1</v>
      </c>
    </row>
    <row r="122" spans="1:16" x14ac:dyDescent="0.25">
      <c r="A122">
        <v>740</v>
      </c>
      <c r="B122" s="4">
        <v>40577</v>
      </c>
      <c r="C122">
        <v>1</v>
      </c>
      <c r="D122">
        <v>0</v>
      </c>
      <c r="E122">
        <v>2</v>
      </c>
      <c r="F122">
        <v>5</v>
      </c>
      <c r="G122" t="b">
        <v>0</v>
      </c>
      <c r="H122">
        <v>4</v>
      </c>
      <c r="I122">
        <v>1</v>
      </c>
      <c r="J122">
        <v>0.16</v>
      </c>
      <c r="K122">
        <v>0.13639999999999999</v>
      </c>
      <c r="L122">
        <v>0.5</v>
      </c>
      <c r="M122">
        <v>0.29849999999999999</v>
      </c>
      <c r="N122">
        <v>0</v>
      </c>
      <c r="O122">
        <v>2</v>
      </c>
      <c r="P122">
        <v>2</v>
      </c>
    </row>
    <row r="123" spans="1:16" x14ac:dyDescent="0.25">
      <c r="A123">
        <v>741</v>
      </c>
      <c r="B123" s="4">
        <v>40577</v>
      </c>
      <c r="C123">
        <v>1</v>
      </c>
      <c r="D123">
        <v>0</v>
      </c>
      <c r="E123">
        <v>2</v>
      </c>
      <c r="F123">
        <v>6</v>
      </c>
      <c r="G123" t="b">
        <v>0</v>
      </c>
      <c r="H123">
        <v>4</v>
      </c>
      <c r="I123">
        <v>1</v>
      </c>
      <c r="J123">
        <v>0.16</v>
      </c>
      <c r="K123">
        <v>0.13639999999999999</v>
      </c>
      <c r="L123">
        <v>0.43</v>
      </c>
      <c r="M123">
        <v>0.35820000000000002</v>
      </c>
      <c r="N123">
        <v>0</v>
      </c>
      <c r="O123">
        <v>39</v>
      </c>
      <c r="P123">
        <v>39</v>
      </c>
    </row>
    <row r="124" spans="1:16" x14ac:dyDescent="0.25">
      <c r="A124">
        <v>742</v>
      </c>
      <c r="B124" s="4">
        <v>40577</v>
      </c>
      <c r="C124">
        <v>1</v>
      </c>
      <c r="D124">
        <v>0</v>
      </c>
      <c r="E124">
        <v>2</v>
      </c>
      <c r="F124">
        <v>7</v>
      </c>
      <c r="G124" t="b">
        <v>0</v>
      </c>
      <c r="H124">
        <v>4</v>
      </c>
      <c r="I124">
        <v>1</v>
      </c>
      <c r="J124">
        <v>0.14000000000000001</v>
      </c>
      <c r="K124">
        <v>0.1212</v>
      </c>
      <c r="L124">
        <v>0.5</v>
      </c>
      <c r="M124">
        <v>0.32840000000000003</v>
      </c>
      <c r="N124">
        <v>1</v>
      </c>
      <c r="O124">
        <v>86</v>
      </c>
      <c r="P124">
        <v>87</v>
      </c>
    </row>
    <row r="125" spans="1:16" x14ac:dyDescent="0.25">
      <c r="A125">
        <v>743</v>
      </c>
      <c r="B125" s="4">
        <v>40577</v>
      </c>
      <c r="C125">
        <v>1</v>
      </c>
      <c r="D125">
        <v>0</v>
      </c>
      <c r="E125">
        <v>2</v>
      </c>
      <c r="F125">
        <v>8</v>
      </c>
      <c r="G125" t="b">
        <v>0</v>
      </c>
      <c r="H125">
        <v>4</v>
      </c>
      <c r="I125">
        <v>1</v>
      </c>
      <c r="J125">
        <v>0.14000000000000001</v>
      </c>
      <c r="K125">
        <v>0.1212</v>
      </c>
      <c r="L125">
        <v>0.5</v>
      </c>
      <c r="M125">
        <v>0.35820000000000002</v>
      </c>
      <c r="N125">
        <v>4</v>
      </c>
      <c r="O125">
        <v>184</v>
      </c>
      <c r="P125">
        <v>188</v>
      </c>
    </row>
    <row r="126" spans="1:16" x14ac:dyDescent="0.25">
      <c r="A126">
        <v>744</v>
      </c>
      <c r="B126" s="4">
        <v>40577</v>
      </c>
      <c r="C126">
        <v>1</v>
      </c>
      <c r="D126">
        <v>0</v>
      </c>
      <c r="E126">
        <v>2</v>
      </c>
      <c r="F126">
        <v>9</v>
      </c>
      <c r="G126" t="b">
        <v>0</v>
      </c>
      <c r="H126">
        <v>4</v>
      </c>
      <c r="I126">
        <v>1</v>
      </c>
      <c r="J126">
        <v>0.16</v>
      </c>
      <c r="K126">
        <v>0.13639999999999999</v>
      </c>
      <c r="L126">
        <v>0.47</v>
      </c>
      <c r="M126">
        <v>0.29849999999999999</v>
      </c>
      <c r="N126">
        <v>6</v>
      </c>
      <c r="O126">
        <v>127</v>
      </c>
      <c r="P126">
        <v>133</v>
      </c>
    </row>
    <row r="127" spans="1:16" x14ac:dyDescent="0.25">
      <c r="A127">
        <v>745</v>
      </c>
      <c r="B127" s="4">
        <v>40577</v>
      </c>
      <c r="C127">
        <v>1</v>
      </c>
      <c r="D127">
        <v>0</v>
      </c>
      <c r="E127">
        <v>2</v>
      </c>
      <c r="F127">
        <v>10</v>
      </c>
      <c r="G127" t="b">
        <v>0</v>
      </c>
      <c r="H127">
        <v>4</v>
      </c>
      <c r="I127">
        <v>1</v>
      </c>
      <c r="J127">
        <v>0.18</v>
      </c>
      <c r="K127">
        <v>0.1515</v>
      </c>
      <c r="L127">
        <v>0.43</v>
      </c>
      <c r="M127">
        <v>0.32840000000000003</v>
      </c>
      <c r="N127">
        <v>2</v>
      </c>
      <c r="O127">
        <v>50</v>
      </c>
      <c r="P127">
        <v>52</v>
      </c>
    </row>
    <row r="128" spans="1:16" x14ac:dyDescent="0.25">
      <c r="A128">
        <v>746</v>
      </c>
      <c r="B128" s="4">
        <v>40577</v>
      </c>
      <c r="C128">
        <v>1</v>
      </c>
      <c r="D128">
        <v>0</v>
      </c>
      <c r="E128">
        <v>2</v>
      </c>
      <c r="F128">
        <v>11</v>
      </c>
      <c r="G128" t="b">
        <v>0</v>
      </c>
      <c r="H128">
        <v>4</v>
      </c>
      <c r="I128">
        <v>1</v>
      </c>
      <c r="J128">
        <v>0.18</v>
      </c>
      <c r="K128">
        <v>0.13639999999999999</v>
      </c>
      <c r="L128">
        <v>0.43</v>
      </c>
      <c r="M128">
        <v>0.44779999999999998</v>
      </c>
      <c r="N128">
        <v>9</v>
      </c>
      <c r="O128">
        <v>55</v>
      </c>
      <c r="P128">
        <v>64</v>
      </c>
    </row>
    <row r="129" spans="1:16" x14ac:dyDescent="0.25">
      <c r="A129">
        <v>747</v>
      </c>
      <c r="B129" s="4">
        <v>40577</v>
      </c>
      <c r="C129">
        <v>1</v>
      </c>
      <c r="D129">
        <v>0</v>
      </c>
      <c r="E129">
        <v>2</v>
      </c>
      <c r="F129">
        <v>12</v>
      </c>
      <c r="G129" t="b">
        <v>0</v>
      </c>
      <c r="H129">
        <v>4</v>
      </c>
      <c r="I129">
        <v>1</v>
      </c>
      <c r="J129">
        <v>0.2</v>
      </c>
      <c r="K129">
        <v>0.18179999999999999</v>
      </c>
      <c r="L129">
        <v>0.4</v>
      </c>
      <c r="M129">
        <v>0.35820000000000002</v>
      </c>
      <c r="N129">
        <v>2</v>
      </c>
      <c r="O129">
        <v>67</v>
      </c>
      <c r="P129">
        <v>69</v>
      </c>
    </row>
    <row r="130" spans="1:16" x14ac:dyDescent="0.25">
      <c r="A130">
        <v>748</v>
      </c>
      <c r="B130" s="4">
        <v>40577</v>
      </c>
      <c r="C130">
        <v>1</v>
      </c>
      <c r="D130">
        <v>0</v>
      </c>
      <c r="E130">
        <v>2</v>
      </c>
      <c r="F130">
        <v>13</v>
      </c>
      <c r="G130" t="b">
        <v>0</v>
      </c>
      <c r="H130">
        <v>4</v>
      </c>
      <c r="I130">
        <v>1</v>
      </c>
      <c r="J130">
        <v>0.2</v>
      </c>
      <c r="K130">
        <v>0.16669999999999999</v>
      </c>
      <c r="L130">
        <v>0.4</v>
      </c>
      <c r="M130">
        <v>0.41789999999999999</v>
      </c>
      <c r="N130">
        <v>4</v>
      </c>
      <c r="O130">
        <v>47</v>
      </c>
      <c r="P130">
        <v>51</v>
      </c>
    </row>
    <row r="131" spans="1:16" x14ac:dyDescent="0.25">
      <c r="A131">
        <v>749</v>
      </c>
      <c r="B131" s="4">
        <v>40577</v>
      </c>
      <c r="C131">
        <v>1</v>
      </c>
      <c r="D131">
        <v>0</v>
      </c>
      <c r="E131">
        <v>2</v>
      </c>
      <c r="F131">
        <v>14</v>
      </c>
      <c r="G131" t="b">
        <v>0</v>
      </c>
      <c r="H131">
        <v>4</v>
      </c>
      <c r="I131">
        <v>1</v>
      </c>
      <c r="J131">
        <v>0.22</v>
      </c>
      <c r="K131">
        <v>0.19700000000000001</v>
      </c>
      <c r="L131">
        <v>0.37</v>
      </c>
      <c r="M131">
        <v>0.3881</v>
      </c>
      <c r="N131">
        <v>4</v>
      </c>
      <c r="O131">
        <v>43</v>
      </c>
      <c r="P131">
        <v>47</v>
      </c>
    </row>
    <row r="132" spans="1:16" x14ac:dyDescent="0.25">
      <c r="A132">
        <v>750</v>
      </c>
      <c r="B132" s="4">
        <v>40577</v>
      </c>
      <c r="C132">
        <v>1</v>
      </c>
      <c r="D132">
        <v>0</v>
      </c>
      <c r="E132">
        <v>2</v>
      </c>
      <c r="F132">
        <v>15</v>
      </c>
      <c r="G132" t="b">
        <v>0</v>
      </c>
      <c r="H132">
        <v>4</v>
      </c>
      <c r="I132">
        <v>1</v>
      </c>
      <c r="J132">
        <v>0.22</v>
      </c>
      <c r="K132">
        <v>0.19700000000000001</v>
      </c>
      <c r="L132">
        <v>0.37</v>
      </c>
      <c r="M132">
        <v>0.32840000000000003</v>
      </c>
      <c r="N132">
        <v>4</v>
      </c>
      <c r="O132">
        <v>56</v>
      </c>
      <c r="P132">
        <v>60</v>
      </c>
    </row>
    <row r="133" spans="1:16" x14ac:dyDescent="0.25">
      <c r="A133">
        <v>751</v>
      </c>
      <c r="B133" s="4">
        <v>40577</v>
      </c>
      <c r="C133">
        <v>1</v>
      </c>
      <c r="D133">
        <v>0</v>
      </c>
      <c r="E133">
        <v>2</v>
      </c>
      <c r="F133">
        <v>16</v>
      </c>
      <c r="G133" t="b">
        <v>0</v>
      </c>
      <c r="H133">
        <v>4</v>
      </c>
      <c r="I133">
        <v>1</v>
      </c>
      <c r="J133">
        <v>0.22</v>
      </c>
      <c r="K133">
        <v>0.21210000000000001</v>
      </c>
      <c r="L133">
        <v>0.37</v>
      </c>
      <c r="M133">
        <v>0.25369999999999998</v>
      </c>
      <c r="N133">
        <v>5</v>
      </c>
      <c r="O133">
        <v>73</v>
      </c>
      <c r="P133">
        <v>78</v>
      </c>
    </row>
    <row r="134" spans="1:16" x14ac:dyDescent="0.25">
      <c r="A134">
        <v>752</v>
      </c>
      <c r="B134" s="4">
        <v>40577</v>
      </c>
      <c r="C134">
        <v>1</v>
      </c>
      <c r="D134">
        <v>0</v>
      </c>
      <c r="E134">
        <v>2</v>
      </c>
      <c r="F134">
        <v>17</v>
      </c>
      <c r="G134" t="b">
        <v>0</v>
      </c>
      <c r="H134">
        <v>4</v>
      </c>
      <c r="I134">
        <v>1</v>
      </c>
      <c r="J134">
        <v>0.2</v>
      </c>
      <c r="K134">
        <v>0.19700000000000001</v>
      </c>
      <c r="L134">
        <v>0.4</v>
      </c>
      <c r="M134">
        <v>0.19400000000000001</v>
      </c>
      <c r="N134">
        <v>5</v>
      </c>
      <c r="O134">
        <v>170</v>
      </c>
      <c r="P134">
        <v>175</v>
      </c>
    </row>
    <row r="135" spans="1:16" x14ac:dyDescent="0.25">
      <c r="A135">
        <v>753</v>
      </c>
      <c r="B135" s="4">
        <v>40577</v>
      </c>
      <c r="C135">
        <v>1</v>
      </c>
      <c r="D135">
        <v>0</v>
      </c>
      <c r="E135">
        <v>2</v>
      </c>
      <c r="F135">
        <v>18</v>
      </c>
      <c r="G135" t="b">
        <v>0</v>
      </c>
      <c r="H135">
        <v>4</v>
      </c>
      <c r="I135">
        <v>1</v>
      </c>
      <c r="J135">
        <v>0.2</v>
      </c>
      <c r="K135">
        <v>0.21210000000000001</v>
      </c>
      <c r="L135">
        <v>0.4</v>
      </c>
      <c r="M135">
        <v>0.16420000000000001</v>
      </c>
      <c r="N135">
        <v>2</v>
      </c>
      <c r="O135">
        <v>145</v>
      </c>
      <c r="P135">
        <v>147</v>
      </c>
    </row>
    <row r="136" spans="1:16" x14ac:dyDescent="0.25">
      <c r="A136">
        <v>754</v>
      </c>
      <c r="B136" s="4">
        <v>40577</v>
      </c>
      <c r="C136">
        <v>1</v>
      </c>
      <c r="D136">
        <v>0</v>
      </c>
      <c r="E136">
        <v>2</v>
      </c>
      <c r="F136">
        <v>19</v>
      </c>
      <c r="G136" t="b">
        <v>0</v>
      </c>
      <c r="H136">
        <v>4</v>
      </c>
      <c r="I136">
        <v>1</v>
      </c>
      <c r="J136">
        <v>0.2</v>
      </c>
      <c r="K136">
        <v>0.2576</v>
      </c>
      <c r="L136">
        <v>0.4</v>
      </c>
      <c r="M136">
        <v>0</v>
      </c>
      <c r="N136">
        <v>4</v>
      </c>
      <c r="O136">
        <v>92</v>
      </c>
      <c r="P136">
        <v>96</v>
      </c>
    </row>
    <row r="137" spans="1:16" x14ac:dyDescent="0.25">
      <c r="A137">
        <v>755</v>
      </c>
      <c r="B137" s="4">
        <v>40577</v>
      </c>
      <c r="C137">
        <v>1</v>
      </c>
      <c r="D137">
        <v>0</v>
      </c>
      <c r="E137">
        <v>2</v>
      </c>
      <c r="F137">
        <v>20</v>
      </c>
      <c r="G137" t="b">
        <v>0</v>
      </c>
      <c r="H137">
        <v>4</v>
      </c>
      <c r="I137">
        <v>1</v>
      </c>
      <c r="J137">
        <v>0.2</v>
      </c>
      <c r="K137">
        <v>0.2273</v>
      </c>
      <c r="L137">
        <v>0.47</v>
      </c>
      <c r="M137">
        <v>8.9599999999999999E-2</v>
      </c>
      <c r="N137">
        <v>1</v>
      </c>
      <c r="O137">
        <v>108</v>
      </c>
      <c r="P137">
        <v>109</v>
      </c>
    </row>
    <row r="138" spans="1:16" x14ac:dyDescent="0.25">
      <c r="A138">
        <v>756</v>
      </c>
      <c r="B138" s="4">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25">
      <c r="A139">
        <v>757</v>
      </c>
      <c r="B139" s="4">
        <v>40577</v>
      </c>
      <c r="C139">
        <v>1</v>
      </c>
      <c r="D139">
        <v>0</v>
      </c>
      <c r="E139">
        <v>2</v>
      </c>
      <c r="F139">
        <v>22</v>
      </c>
      <c r="G139" t="b">
        <v>0</v>
      </c>
      <c r="H139">
        <v>4</v>
      </c>
      <c r="I139">
        <v>1</v>
      </c>
      <c r="J139">
        <v>0.18</v>
      </c>
      <c r="K139">
        <v>0.21210000000000001</v>
      </c>
      <c r="L139">
        <v>0.51</v>
      </c>
      <c r="M139">
        <v>8.9599999999999999E-2</v>
      </c>
      <c r="N139">
        <v>2</v>
      </c>
      <c r="O139">
        <v>39</v>
      </c>
      <c r="P139">
        <v>41</v>
      </c>
    </row>
    <row r="140" spans="1:16" x14ac:dyDescent="0.25">
      <c r="A140">
        <v>758</v>
      </c>
      <c r="B140" s="4">
        <v>40577</v>
      </c>
      <c r="C140">
        <v>1</v>
      </c>
      <c r="D140">
        <v>0</v>
      </c>
      <c r="E140">
        <v>2</v>
      </c>
      <c r="F140">
        <v>23</v>
      </c>
      <c r="G140" t="b">
        <v>0</v>
      </c>
      <c r="H140">
        <v>4</v>
      </c>
      <c r="I140">
        <v>1</v>
      </c>
      <c r="J140">
        <v>0.2</v>
      </c>
      <c r="K140">
        <v>0.2273</v>
      </c>
      <c r="L140">
        <v>0.47</v>
      </c>
      <c r="M140">
        <v>0.1045</v>
      </c>
      <c r="N140">
        <v>4</v>
      </c>
      <c r="O140">
        <v>34</v>
      </c>
      <c r="P140">
        <v>38</v>
      </c>
    </row>
    <row r="141" spans="1:16" x14ac:dyDescent="0.25">
      <c r="A141">
        <v>759</v>
      </c>
      <c r="B141" s="4">
        <v>40578</v>
      </c>
      <c r="C141">
        <v>1</v>
      </c>
      <c r="D141">
        <v>0</v>
      </c>
      <c r="E141">
        <v>2</v>
      </c>
      <c r="F141">
        <v>0</v>
      </c>
      <c r="G141" t="b">
        <v>0</v>
      </c>
      <c r="H141">
        <v>5</v>
      </c>
      <c r="I141">
        <v>2</v>
      </c>
      <c r="J141">
        <v>0.2</v>
      </c>
      <c r="K141">
        <v>0.2576</v>
      </c>
      <c r="L141">
        <v>0.44</v>
      </c>
      <c r="M141">
        <v>0</v>
      </c>
      <c r="N141">
        <v>3</v>
      </c>
      <c r="O141">
        <v>10</v>
      </c>
      <c r="P141">
        <v>13</v>
      </c>
    </row>
    <row r="142" spans="1:16" x14ac:dyDescent="0.25">
      <c r="A142">
        <v>760</v>
      </c>
      <c r="B142" s="4">
        <v>40578</v>
      </c>
      <c r="C142">
        <v>1</v>
      </c>
      <c r="D142">
        <v>0</v>
      </c>
      <c r="E142">
        <v>2</v>
      </c>
      <c r="F142">
        <v>1</v>
      </c>
      <c r="G142" t="b">
        <v>0</v>
      </c>
      <c r="H142">
        <v>5</v>
      </c>
      <c r="I142">
        <v>2</v>
      </c>
      <c r="J142">
        <v>0.16</v>
      </c>
      <c r="K142">
        <v>0.2273</v>
      </c>
      <c r="L142">
        <v>0.59</v>
      </c>
      <c r="M142">
        <v>0</v>
      </c>
      <c r="N142">
        <v>0</v>
      </c>
      <c r="O142">
        <v>7</v>
      </c>
      <c r="P142">
        <v>7</v>
      </c>
    </row>
    <row r="143" spans="1:16" x14ac:dyDescent="0.25">
      <c r="A143">
        <v>761</v>
      </c>
      <c r="B143" s="4">
        <v>40578</v>
      </c>
      <c r="C143">
        <v>1</v>
      </c>
      <c r="D143">
        <v>0</v>
      </c>
      <c r="E143">
        <v>2</v>
      </c>
      <c r="F143">
        <v>2</v>
      </c>
      <c r="G143" t="b">
        <v>0</v>
      </c>
      <c r="H143">
        <v>5</v>
      </c>
      <c r="I143">
        <v>2</v>
      </c>
      <c r="J143">
        <v>0.14000000000000001</v>
      </c>
      <c r="K143">
        <v>0.16669999999999999</v>
      </c>
      <c r="L143">
        <v>0.63</v>
      </c>
      <c r="M143">
        <v>0.1045</v>
      </c>
      <c r="N143">
        <v>0</v>
      </c>
      <c r="O143">
        <v>1</v>
      </c>
      <c r="P143">
        <v>1</v>
      </c>
    </row>
    <row r="144" spans="1:16" x14ac:dyDescent="0.25">
      <c r="A144">
        <v>762</v>
      </c>
      <c r="B144" s="4">
        <v>40578</v>
      </c>
      <c r="C144">
        <v>1</v>
      </c>
      <c r="D144">
        <v>0</v>
      </c>
      <c r="E144">
        <v>2</v>
      </c>
      <c r="F144">
        <v>3</v>
      </c>
      <c r="G144" t="b">
        <v>0</v>
      </c>
      <c r="H144">
        <v>5</v>
      </c>
      <c r="I144">
        <v>2</v>
      </c>
      <c r="J144">
        <v>0.14000000000000001</v>
      </c>
      <c r="K144">
        <v>0.16669999999999999</v>
      </c>
      <c r="L144">
        <v>0.63</v>
      </c>
      <c r="M144">
        <v>0.1045</v>
      </c>
      <c r="N144">
        <v>0</v>
      </c>
      <c r="O144">
        <v>1</v>
      </c>
      <c r="P144">
        <v>1</v>
      </c>
    </row>
    <row r="145" spans="1:16" x14ac:dyDescent="0.25">
      <c r="A145">
        <v>763</v>
      </c>
      <c r="B145" s="4">
        <v>40578</v>
      </c>
      <c r="C145">
        <v>1</v>
      </c>
      <c r="D145">
        <v>0</v>
      </c>
      <c r="E145">
        <v>2</v>
      </c>
      <c r="F145">
        <v>5</v>
      </c>
      <c r="G145" t="b">
        <v>0</v>
      </c>
      <c r="H145">
        <v>5</v>
      </c>
      <c r="I145">
        <v>2</v>
      </c>
      <c r="J145">
        <v>0.14000000000000001</v>
      </c>
      <c r="K145">
        <v>0.1515</v>
      </c>
      <c r="L145">
        <v>0.63</v>
      </c>
      <c r="M145">
        <v>0.1343</v>
      </c>
      <c r="N145">
        <v>0</v>
      </c>
      <c r="O145">
        <v>7</v>
      </c>
      <c r="P145">
        <v>7</v>
      </c>
    </row>
    <row r="146" spans="1:16" x14ac:dyDescent="0.25">
      <c r="A146">
        <v>764</v>
      </c>
      <c r="B146" s="4">
        <v>40578</v>
      </c>
      <c r="C146">
        <v>1</v>
      </c>
      <c r="D146">
        <v>0</v>
      </c>
      <c r="E146">
        <v>2</v>
      </c>
      <c r="F146">
        <v>6</v>
      </c>
      <c r="G146" t="b">
        <v>0</v>
      </c>
      <c r="H146">
        <v>5</v>
      </c>
      <c r="I146">
        <v>2</v>
      </c>
      <c r="J146">
        <v>0.16</v>
      </c>
      <c r="K146">
        <v>0.2273</v>
      </c>
      <c r="L146">
        <v>0.55000000000000004</v>
      </c>
      <c r="M146">
        <v>0</v>
      </c>
      <c r="N146">
        <v>2</v>
      </c>
      <c r="O146">
        <v>26</v>
      </c>
      <c r="P146">
        <v>28</v>
      </c>
    </row>
    <row r="147" spans="1:16" x14ac:dyDescent="0.25">
      <c r="A147">
        <v>765</v>
      </c>
      <c r="B147" s="4">
        <v>40578</v>
      </c>
      <c r="C147">
        <v>1</v>
      </c>
      <c r="D147">
        <v>0</v>
      </c>
      <c r="E147">
        <v>2</v>
      </c>
      <c r="F147">
        <v>7</v>
      </c>
      <c r="G147" t="b">
        <v>0</v>
      </c>
      <c r="H147">
        <v>5</v>
      </c>
      <c r="I147">
        <v>1</v>
      </c>
      <c r="J147">
        <v>0.14000000000000001</v>
      </c>
      <c r="K147">
        <v>0.21210000000000001</v>
      </c>
      <c r="L147">
        <v>0.59</v>
      </c>
      <c r="M147">
        <v>0</v>
      </c>
      <c r="N147">
        <v>0</v>
      </c>
      <c r="O147">
        <v>87</v>
      </c>
      <c r="P147">
        <v>87</v>
      </c>
    </row>
    <row r="148" spans="1:16" x14ac:dyDescent="0.25">
      <c r="A148">
        <v>766</v>
      </c>
      <c r="B148" s="4">
        <v>40578</v>
      </c>
      <c r="C148">
        <v>1</v>
      </c>
      <c r="D148">
        <v>0</v>
      </c>
      <c r="E148">
        <v>2</v>
      </c>
      <c r="F148">
        <v>8</v>
      </c>
      <c r="G148" t="b">
        <v>0</v>
      </c>
      <c r="H148">
        <v>5</v>
      </c>
      <c r="I148">
        <v>1</v>
      </c>
      <c r="J148">
        <v>0.14000000000000001</v>
      </c>
      <c r="K148">
        <v>0.1515</v>
      </c>
      <c r="L148">
        <v>0.74</v>
      </c>
      <c r="M148">
        <v>0.1343</v>
      </c>
      <c r="N148">
        <v>3</v>
      </c>
      <c r="O148">
        <v>217</v>
      </c>
      <c r="P148">
        <v>220</v>
      </c>
    </row>
    <row r="149" spans="1:16" x14ac:dyDescent="0.25">
      <c r="A149">
        <v>767</v>
      </c>
      <c r="B149" s="4">
        <v>40578</v>
      </c>
      <c r="C149">
        <v>1</v>
      </c>
      <c r="D149">
        <v>0</v>
      </c>
      <c r="E149">
        <v>2</v>
      </c>
      <c r="F149">
        <v>9</v>
      </c>
      <c r="G149" t="b">
        <v>0</v>
      </c>
      <c r="H149">
        <v>5</v>
      </c>
      <c r="I149">
        <v>2</v>
      </c>
      <c r="J149">
        <v>0.16</v>
      </c>
      <c r="K149">
        <v>0.18179999999999999</v>
      </c>
      <c r="L149">
        <v>0.8</v>
      </c>
      <c r="M149">
        <v>0.1343</v>
      </c>
      <c r="N149">
        <v>3</v>
      </c>
      <c r="O149">
        <v>124</v>
      </c>
      <c r="P149">
        <v>127</v>
      </c>
    </row>
    <row r="150" spans="1:16" x14ac:dyDescent="0.25">
      <c r="A150">
        <v>768</v>
      </c>
      <c r="B150" s="4">
        <v>40578</v>
      </c>
      <c r="C150">
        <v>1</v>
      </c>
      <c r="D150">
        <v>0</v>
      </c>
      <c r="E150">
        <v>2</v>
      </c>
      <c r="F150">
        <v>10</v>
      </c>
      <c r="G150" t="b">
        <v>0</v>
      </c>
      <c r="H150">
        <v>5</v>
      </c>
      <c r="I150">
        <v>2</v>
      </c>
      <c r="J150">
        <v>0.2</v>
      </c>
      <c r="K150">
        <v>0.21210000000000001</v>
      </c>
      <c r="L150">
        <v>0.51</v>
      </c>
      <c r="M150">
        <v>0.1343</v>
      </c>
      <c r="N150">
        <v>5</v>
      </c>
      <c r="O150">
        <v>46</v>
      </c>
      <c r="P150">
        <v>51</v>
      </c>
    </row>
    <row r="151" spans="1:16" x14ac:dyDescent="0.25">
      <c r="A151">
        <v>769</v>
      </c>
      <c r="B151" s="4">
        <v>40578</v>
      </c>
      <c r="C151">
        <v>1</v>
      </c>
      <c r="D151">
        <v>0</v>
      </c>
      <c r="E151">
        <v>2</v>
      </c>
      <c r="F151">
        <v>11</v>
      </c>
      <c r="G151" t="b">
        <v>0</v>
      </c>
      <c r="H151">
        <v>5</v>
      </c>
      <c r="I151">
        <v>1</v>
      </c>
      <c r="J151">
        <v>0.22</v>
      </c>
      <c r="K151">
        <v>0.2273</v>
      </c>
      <c r="L151">
        <v>0.51</v>
      </c>
      <c r="M151">
        <v>0.16420000000000001</v>
      </c>
      <c r="N151">
        <v>3</v>
      </c>
      <c r="O151">
        <v>61</v>
      </c>
      <c r="P151">
        <v>64</v>
      </c>
    </row>
    <row r="152" spans="1:16" x14ac:dyDescent="0.25">
      <c r="A152">
        <v>770</v>
      </c>
      <c r="B152" s="4">
        <v>40578</v>
      </c>
      <c r="C152">
        <v>1</v>
      </c>
      <c r="D152">
        <v>0</v>
      </c>
      <c r="E152">
        <v>2</v>
      </c>
      <c r="F152">
        <v>12</v>
      </c>
      <c r="G152" t="b">
        <v>0</v>
      </c>
      <c r="H152">
        <v>5</v>
      </c>
      <c r="I152">
        <v>2</v>
      </c>
      <c r="J152">
        <v>0.24</v>
      </c>
      <c r="K152">
        <v>0.2424</v>
      </c>
      <c r="L152">
        <v>0.48</v>
      </c>
      <c r="M152">
        <v>0.16420000000000001</v>
      </c>
      <c r="N152">
        <v>8</v>
      </c>
      <c r="O152">
        <v>78</v>
      </c>
      <c r="P152">
        <v>86</v>
      </c>
    </row>
    <row r="153" spans="1:16" x14ac:dyDescent="0.25">
      <c r="A153">
        <v>771</v>
      </c>
      <c r="B153" s="4">
        <v>40578</v>
      </c>
      <c r="C153">
        <v>1</v>
      </c>
      <c r="D153">
        <v>0</v>
      </c>
      <c r="E153">
        <v>2</v>
      </c>
      <c r="F153">
        <v>13</v>
      </c>
      <c r="G153" t="b">
        <v>0</v>
      </c>
      <c r="H153">
        <v>5</v>
      </c>
      <c r="I153">
        <v>2</v>
      </c>
      <c r="J153">
        <v>0.26</v>
      </c>
      <c r="K153">
        <v>0.2576</v>
      </c>
      <c r="L153">
        <v>0.5</v>
      </c>
      <c r="M153">
        <v>0.22389999999999999</v>
      </c>
      <c r="N153">
        <v>9</v>
      </c>
      <c r="O153">
        <v>73</v>
      </c>
      <c r="P153">
        <v>82</v>
      </c>
    </row>
    <row r="154" spans="1:16" x14ac:dyDescent="0.25">
      <c r="A154">
        <v>772</v>
      </c>
      <c r="B154" s="4">
        <v>40578</v>
      </c>
      <c r="C154">
        <v>1</v>
      </c>
      <c r="D154">
        <v>0</v>
      </c>
      <c r="E154">
        <v>2</v>
      </c>
      <c r="F154">
        <v>14</v>
      </c>
      <c r="G154" t="b">
        <v>0</v>
      </c>
      <c r="H154">
        <v>5</v>
      </c>
      <c r="I154">
        <v>2</v>
      </c>
      <c r="J154">
        <v>0.28000000000000003</v>
      </c>
      <c r="K154">
        <v>0.2727</v>
      </c>
      <c r="L154">
        <v>0.45</v>
      </c>
      <c r="M154">
        <v>0.16420000000000001</v>
      </c>
      <c r="N154">
        <v>15</v>
      </c>
      <c r="O154">
        <v>76</v>
      </c>
      <c r="P154">
        <v>91</v>
      </c>
    </row>
    <row r="155" spans="1:16" x14ac:dyDescent="0.25">
      <c r="A155">
        <v>773</v>
      </c>
      <c r="B155" s="4">
        <v>40578</v>
      </c>
      <c r="C155">
        <v>1</v>
      </c>
      <c r="D155">
        <v>0</v>
      </c>
      <c r="E155">
        <v>2</v>
      </c>
      <c r="F155">
        <v>15</v>
      </c>
      <c r="G155" t="b">
        <v>0</v>
      </c>
      <c r="H155">
        <v>5</v>
      </c>
      <c r="I155">
        <v>2</v>
      </c>
      <c r="J155">
        <v>0.28000000000000003</v>
      </c>
      <c r="K155">
        <v>0.2727</v>
      </c>
      <c r="L155">
        <v>0.48</v>
      </c>
      <c r="M155">
        <v>0.25369999999999998</v>
      </c>
      <c r="N155">
        <v>9</v>
      </c>
      <c r="O155">
        <v>81</v>
      </c>
      <c r="P155">
        <v>90</v>
      </c>
    </row>
    <row r="156" spans="1:16" x14ac:dyDescent="0.25">
      <c r="A156">
        <v>774</v>
      </c>
      <c r="B156" s="4">
        <v>40578</v>
      </c>
      <c r="C156">
        <v>1</v>
      </c>
      <c r="D156">
        <v>0</v>
      </c>
      <c r="E156">
        <v>2</v>
      </c>
      <c r="F156">
        <v>16</v>
      </c>
      <c r="G156" t="b">
        <v>0</v>
      </c>
      <c r="H156">
        <v>5</v>
      </c>
      <c r="I156">
        <v>2</v>
      </c>
      <c r="J156">
        <v>0.3</v>
      </c>
      <c r="K156">
        <v>0.28789999999999999</v>
      </c>
      <c r="L156">
        <v>0.42</v>
      </c>
      <c r="M156">
        <v>0.22389999999999999</v>
      </c>
      <c r="N156">
        <v>8</v>
      </c>
      <c r="O156">
        <v>91</v>
      </c>
      <c r="P156">
        <v>99</v>
      </c>
    </row>
    <row r="157" spans="1:16" x14ac:dyDescent="0.25">
      <c r="A157">
        <v>775</v>
      </c>
      <c r="B157" s="4">
        <v>40578</v>
      </c>
      <c r="C157">
        <v>1</v>
      </c>
      <c r="D157">
        <v>0</v>
      </c>
      <c r="E157">
        <v>2</v>
      </c>
      <c r="F157">
        <v>17</v>
      </c>
      <c r="G157" t="b">
        <v>0</v>
      </c>
      <c r="H157">
        <v>5</v>
      </c>
      <c r="I157">
        <v>2</v>
      </c>
      <c r="J157">
        <v>0.26</v>
      </c>
      <c r="K157">
        <v>0.2727</v>
      </c>
      <c r="L157">
        <v>0.56000000000000005</v>
      </c>
      <c r="M157">
        <v>0.1343</v>
      </c>
      <c r="N157">
        <v>10</v>
      </c>
      <c r="O157">
        <v>195</v>
      </c>
      <c r="P157">
        <v>205</v>
      </c>
    </row>
    <row r="158" spans="1:16" x14ac:dyDescent="0.25">
      <c r="A158">
        <v>776</v>
      </c>
      <c r="B158" s="4">
        <v>40578</v>
      </c>
      <c r="C158">
        <v>1</v>
      </c>
      <c r="D158">
        <v>0</v>
      </c>
      <c r="E158">
        <v>2</v>
      </c>
      <c r="F158">
        <v>18</v>
      </c>
      <c r="G158" t="b">
        <v>0</v>
      </c>
      <c r="H158">
        <v>5</v>
      </c>
      <c r="I158">
        <v>2</v>
      </c>
      <c r="J158">
        <v>0.24</v>
      </c>
      <c r="K158">
        <v>0.2576</v>
      </c>
      <c r="L158">
        <v>0.6</v>
      </c>
      <c r="M158">
        <v>0.1045</v>
      </c>
      <c r="N158">
        <v>3</v>
      </c>
      <c r="O158">
        <v>152</v>
      </c>
      <c r="P158">
        <v>155</v>
      </c>
    </row>
    <row r="159" spans="1:16" x14ac:dyDescent="0.25">
      <c r="A159">
        <v>777</v>
      </c>
      <c r="B159" s="4">
        <v>40578</v>
      </c>
      <c r="C159">
        <v>1</v>
      </c>
      <c r="D159">
        <v>0</v>
      </c>
      <c r="E159">
        <v>2</v>
      </c>
      <c r="F159">
        <v>19</v>
      </c>
      <c r="G159" t="b">
        <v>0</v>
      </c>
      <c r="H159">
        <v>5</v>
      </c>
      <c r="I159">
        <v>2</v>
      </c>
      <c r="J159">
        <v>0.24</v>
      </c>
      <c r="K159">
        <v>0.2424</v>
      </c>
      <c r="L159">
        <v>0.65</v>
      </c>
      <c r="M159">
        <v>0.1343</v>
      </c>
      <c r="N159">
        <v>1</v>
      </c>
      <c r="O159">
        <v>102</v>
      </c>
      <c r="P159">
        <v>103</v>
      </c>
    </row>
    <row r="160" spans="1:16" x14ac:dyDescent="0.25">
      <c r="A160">
        <v>778</v>
      </c>
      <c r="B160" s="4">
        <v>40578</v>
      </c>
      <c r="C160">
        <v>1</v>
      </c>
      <c r="D160">
        <v>0</v>
      </c>
      <c r="E160">
        <v>2</v>
      </c>
      <c r="F160">
        <v>20</v>
      </c>
      <c r="G160" t="b">
        <v>0</v>
      </c>
      <c r="H160">
        <v>5</v>
      </c>
      <c r="I160">
        <v>2</v>
      </c>
      <c r="J160">
        <v>0.24</v>
      </c>
      <c r="K160">
        <v>0.2424</v>
      </c>
      <c r="L160">
        <v>0.65</v>
      </c>
      <c r="M160">
        <v>0.16420000000000001</v>
      </c>
      <c r="N160">
        <v>2</v>
      </c>
      <c r="O160">
        <v>69</v>
      </c>
      <c r="P160">
        <v>71</v>
      </c>
    </row>
    <row r="161" spans="1:16" x14ac:dyDescent="0.25">
      <c r="A161">
        <v>779</v>
      </c>
      <c r="B161" s="4">
        <v>40578</v>
      </c>
      <c r="C161">
        <v>1</v>
      </c>
      <c r="D161">
        <v>0</v>
      </c>
      <c r="E161">
        <v>2</v>
      </c>
      <c r="F161">
        <v>21</v>
      </c>
      <c r="G161" t="b">
        <v>0</v>
      </c>
      <c r="H161">
        <v>5</v>
      </c>
      <c r="I161">
        <v>2</v>
      </c>
      <c r="J161">
        <v>0.24</v>
      </c>
      <c r="K161">
        <v>0.2424</v>
      </c>
      <c r="L161">
        <v>0.7</v>
      </c>
      <c r="M161">
        <v>0.16420000000000001</v>
      </c>
      <c r="N161">
        <v>2</v>
      </c>
      <c r="O161">
        <v>41</v>
      </c>
      <c r="P161">
        <v>43</v>
      </c>
    </row>
    <row r="162" spans="1:16" x14ac:dyDescent="0.25">
      <c r="A162">
        <v>780</v>
      </c>
      <c r="B162" s="4">
        <v>40578</v>
      </c>
      <c r="C162">
        <v>1</v>
      </c>
      <c r="D162">
        <v>0</v>
      </c>
      <c r="E162">
        <v>2</v>
      </c>
      <c r="F162">
        <v>22</v>
      </c>
      <c r="G162" t="b">
        <v>0</v>
      </c>
      <c r="H162">
        <v>5</v>
      </c>
      <c r="I162">
        <v>2</v>
      </c>
      <c r="J162">
        <v>0.24</v>
      </c>
      <c r="K162">
        <v>0.2424</v>
      </c>
      <c r="L162">
        <v>0.65</v>
      </c>
      <c r="M162">
        <v>0.16420000000000001</v>
      </c>
      <c r="N162">
        <v>1</v>
      </c>
      <c r="O162">
        <v>45</v>
      </c>
      <c r="P162">
        <v>46</v>
      </c>
    </row>
    <row r="163" spans="1:16" x14ac:dyDescent="0.25">
      <c r="A163">
        <v>781</v>
      </c>
      <c r="B163" s="4">
        <v>40578</v>
      </c>
      <c r="C163">
        <v>1</v>
      </c>
      <c r="D163">
        <v>0</v>
      </c>
      <c r="E163">
        <v>2</v>
      </c>
      <c r="F163">
        <v>23</v>
      </c>
      <c r="G163" t="b">
        <v>0</v>
      </c>
      <c r="H163">
        <v>5</v>
      </c>
      <c r="I163">
        <v>2</v>
      </c>
      <c r="J163">
        <v>0.24</v>
      </c>
      <c r="K163">
        <v>0.2424</v>
      </c>
      <c r="L163">
        <v>0.7</v>
      </c>
      <c r="M163">
        <v>0.1343</v>
      </c>
      <c r="N163">
        <v>1</v>
      </c>
      <c r="O163">
        <v>30</v>
      </c>
      <c r="P163">
        <v>31</v>
      </c>
    </row>
    <row r="164" spans="1:16" x14ac:dyDescent="0.25">
      <c r="A164">
        <v>782</v>
      </c>
      <c r="B164" s="4">
        <v>40579</v>
      </c>
      <c r="C164">
        <v>1</v>
      </c>
      <c r="D164">
        <v>0</v>
      </c>
      <c r="E164">
        <v>2</v>
      </c>
      <c r="F164">
        <v>0</v>
      </c>
      <c r="G164" t="b">
        <v>0</v>
      </c>
      <c r="H164">
        <v>6</v>
      </c>
      <c r="I164">
        <v>2</v>
      </c>
      <c r="J164">
        <v>0.24</v>
      </c>
      <c r="K164">
        <v>0.2424</v>
      </c>
      <c r="L164">
        <v>0.7</v>
      </c>
      <c r="M164">
        <v>0.16420000000000001</v>
      </c>
      <c r="N164">
        <v>3</v>
      </c>
      <c r="O164">
        <v>36</v>
      </c>
      <c r="P164">
        <v>39</v>
      </c>
    </row>
    <row r="165" spans="1:16" x14ac:dyDescent="0.25">
      <c r="A165">
        <v>783</v>
      </c>
      <c r="B165" s="4">
        <v>40579</v>
      </c>
      <c r="C165">
        <v>1</v>
      </c>
      <c r="D165">
        <v>0</v>
      </c>
      <c r="E165">
        <v>2</v>
      </c>
      <c r="F165">
        <v>1</v>
      </c>
      <c r="G165" t="b">
        <v>0</v>
      </c>
      <c r="H165">
        <v>6</v>
      </c>
      <c r="I165">
        <v>2</v>
      </c>
      <c r="J165">
        <v>0.24</v>
      </c>
      <c r="K165">
        <v>0.2424</v>
      </c>
      <c r="L165">
        <v>0.65</v>
      </c>
      <c r="M165">
        <v>0.16420000000000001</v>
      </c>
      <c r="N165">
        <v>1</v>
      </c>
      <c r="O165">
        <v>17</v>
      </c>
      <c r="P165">
        <v>18</v>
      </c>
    </row>
    <row r="166" spans="1:16" x14ac:dyDescent="0.25">
      <c r="A166">
        <v>784</v>
      </c>
      <c r="B166" s="4">
        <v>40579</v>
      </c>
      <c r="C166">
        <v>1</v>
      </c>
      <c r="D166">
        <v>0</v>
      </c>
      <c r="E166">
        <v>2</v>
      </c>
      <c r="F166">
        <v>2</v>
      </c>
      <c r="G166" t="b">
        <v>0</v>
      </c>
      <c r="H166">
        <v>6</v>
      </c>
      <c r="I166">
        <v>2</v>
      </c>
      <c r="J166">
        <v>0.24</v>
      </c>
      <c r="K166">
        <v>0.2424</v>
      </c>
      <c r="L166">
        <v>0.75</v>
      </c>
      <c r="M166">
        <v>0.16420000000000001</v>
      </c>
      <c r="N166">
        <v>5</v>
      </c>
      <c r="O166">
        <v>12</v>
      </c>
      <c r="P166">
        <v>17</v>
      </c>
    </row>
    <row r="167" spans="1:16" x14ac:dyDescent="0.25">
      <c r="A167">
        <v>785</v>
      </c>
      <c r="B167" s="4">
        <v>40579</v>
      </c>
      <c r="C167">
        <v>1</v>
      </c>
      <c r="D167">
        <v>0</v>
      </c>
      <c r="E167">
        <v>2</v>
      </c>
      <c r="F167">
        <v>3</v>
      </c>
      <c r="G167" t="b">
        <v>0</v>
      </c>
      <c r="H167">
        <v>6</v>
      </c>
      <c r="I167">
        <v>2</v>
      </c>
      <c r="J167">
        <v>0.24</v>
      </c>
      <c r="K167">
        <v>0.2424</v>
      </c>
      <c r="L167">
        <v>0.75</v>
      </c>
      <c r="M167">
        <v>0.16420000000000001</v>
      </c>
      <c r="N167">
        <v>1</v>
      </c>
      <c r="O167">
        <v>10</v>
      </c>
      <c r="P167">
        <v>11</v>
      </c>
    </row>
    <row r="168" spans="1:16" x14ac:dyDescent="0.25">
      <c r="A168">
        <v>786</v>
      </c>
      <c r="B168" s="4">
        <v>40579</v>
      </c>
      <c r="C168">
        <v>1</v>
      </c>
      <c r="D168">
        <v>0</v>
      </c>
      <c r="E168">
        <v>2</v>
      </c>
      <c r="F168">
        <v>4</v>
      </c>
      <c r="G168" t="b">
        <v>0</v>
      </c>
      <c r="H168">
        <v>6</v>
      </c>
      <c r="I168">
        <v>3</v>
      </c>
      <c r="J168">
        <v>0.22</v>
      </c>
      <c r="K168">
        <v>0.2273</v>
      </c>
      <c r="L168">
        <v>0.93</v>
      </c>
      <c r="M168">
        <v>0.1343</v>
      </c>
      <c r="N168">
        <v>0</v>
      </c>
      <c r="O168">
        <v>8</v>
      </c>
      <c r="P168">
        <v>8</v>
      </c>
    </row>
    <row r="169" spans="1:16" x14ac:dyDescent="0.25">
      <c r="A169">
        <v>787</v>
      </c>
      <c r="B169" s="4">
        <v>40579</v>
      </c>
      <c r="C169">
        <v>1</v>
      </c>
      <c r="D169">
        <v>0</v>
      </c>
      <c r="E169">
        <v>2</v>
      </c>
      <c r="F169">
        <v>5</v>
      </c>
      <c r="G169" t="b">
        <v>0</v>
      </c>
      <c r="H169">
        <v>6</v>
      </c>
      <c r="I169">
        <v>3</v>
      </c>
      <c r="J169">
        <v>0.2</v>
      </c>
      <c r="K169">
        <v>0.2273</v>
      </c>
      <c r="L169">
        <v>1</v>
      </c>
      <c r="M169">
        <v>8.9599999999999999E-2</v>
      </c>
      <c r="N169">
        <v>0</v>
      </c>
      <c r="O169">
        <v>9</v>
      </c>
      <c r="P169">
        <v>9</v>
      </c>
    </row>
    <row r="170" spans="1:16" x14ac:dyDescent="0.25">
      <c r="A170">
        <v>788</v>
      </c>
      <c r="B170" s="4">
        <v>40579</v>
      </c>
      <c r="C170">
        <v>1</v>
      </c>
      <c r="D170">
        <v>0</v>
      </c>
      <c r="E170">
        <v>2</v>
      </c>
      <c r="F170">
        <v>6</v>
      </c>
      <c r="G170" t="b">
        <v>0</v>
      </c>
      <c r="H170">
        <v>6</v>
      </c>
      <c r="I170">
        <v>3</v>
      </c>
      <c r="J170">
        <v>0.2</v>
      </c>
      <c r="K170">
        <v>0.2576</v>
      </c>
      <c r="L170">
        <v>1</v>
      </c>
      <c r="M170">
        <v>0</v>
      </c>
      <c r="N170">
        <v>0</v>
      </c>
      <c r="O170">
        <v>4</v>
      </c>
      <c r="P170">
        <v>4</v>
      </c>
    </row>
    <row r="171" spans="1:16" x14ac:dyDescent="0.25">
      <c r="A171">
        <v>789</v>
      </c>
      <c r="B171" s="4">
        <v>40579</v>
      </c>
      <c r="C171">
        <v>1</v>
      </c>
      <c r="D171">
        <v>0</v>
      </c>
      <c r="E171">
        <v>2</v>
      </c>
      <c r="F171">
        <v>7</v>
      </c>
      <c r="G171" t="b">
        <v>0</v>
      </c>
      <c r="H171">
        <v>6</v>
      </c>
      <c r="I171">
        <v>3</v>
      </c>
      <c r="J171">
        <v>0.22</v>
      </c>
      <c r="K171">
        <v>0.2576</v>
      </c>
      <c r="L171">
        <v>0.93</v>
      </c>
      <c r="M171">
        <v>8.9599999999999999E-2</v>
      </c>
      <c r="N171">
        <v>0</v>
      </c>
      <c r="O171">
        <v>4</v>
      </c>
      <c r="P171">
        <v>4</v>
      </c>
    </row>
    <row r="172" spans="1:16" x14ac:dyDescent="0.25">
      <c r="A172">
        <v>790</v>
      </c>
      <c r="B172" s="4">
        <v>40579</v>
      </c>
      <c r="C172">
        <v>1</v>
      </c>
      <c r="D172">
        <v>0</v>
      </c>
      <c r="E172">
        <v>2</v>
      </c>
      <c r="F172">
        <v>8</v>
      </c>
      <c r="G172" t="b">
        <v>0</v>
      </c>
      <c r="H172">
        <v>6</v>
      </c>
      <c r="I172">
        <v>3</v>
      </c>
      <c r="J172">
        <v>0.2</v>
      </c>
      <c r="K172">
        <v>0.2273</v>
      </c>
      <c r="L172">
        <v>1</v>
      </c>
      <c r="M172">
        <v>8.9599999999999999E-2</v>
      </c>
      <c r="N172">
        <v>0</v>
      </c>
      <c r="O172">
        <v>10</v>
      </c>
      <c r="P172">
        <v>10</v>
      </c>
    </row>
    <row r="173" spans="1:16" x14ac:dyDescent="0.25">
      <c r="A173">
        <v>791</v>
      </c>
      <c r="B173" s="4">
        <v>40579</v>
      </c>
      <c r="C173">
        <v>1</v>
      </c>
      <c r="D173">
        <v>0</v>
      </c>
      <c r="E173">
        <v>2</v>
      </c>
      <c r="F173">
        <v>9</v>
      </c>
      <c r="G173" t="b">
        <v>0</v>
      </c>
      <c r="H173">
        <v>6</v>
      </c>
      <c r="I173">
        <v>3</v>
      </c>
      <c r="J173">
        <v>0.2</v>
      </c>
      <c r="K173">
        <v>0.2273</v>
      </c>
      <c r="L173">
        <v>1</v>
      </c>
      <c r="M173">
        <v>8.9599999999999999E-2</v>
      </c>
      <c r="N173">
        <v>3</v>
      </c>
      <c r="O173">
        <v>17</v>
      </c>
      <c r="P173">
        <v>20</v>
      </c>
    </row>
    <row r="174" spans="1:16" x14ac:dyDescent="0.25">
      <c r="A174">
        <v>792</v>
      </c>
      <c r="B174" s="4">
        <v>40579</v>
      </c>
      <c r="C174">
        <v>1</v>
      </c>
      <c r="D174">
        <v>0</v>
      </c>
      <c r="E174">
        <v>2</v>
      </c>
      <c r="F174">
        <v>10</v>
      </c>
      <c r="G174" t="b">
        <v>0</v>
      </c>
      <c r="H174">
        <v>6</v>
      </c>
      <c r="I174">
        <v>3</v>
      </c>
      <c r="J174">
        <v>0.2</v>
      </c>
      <c r="K174">
        <v>0.21210000000000001</v>
      </c>
      <c r="L174">
        <v>1</v>
      </c>
      <c r="M174">
        <v>0.1343</v>
      </c>
      <c r="N174">
        <v>3</v>
      </c>
      <c r="O174">
        <v>31</v>
      </c>
      <c r="P174">
        <v>34</v>
      </c>
    </row>
    <row r="175" spans="1:16" x14ac:dyDescent="0.25">
      <c r="A175">
        <v>793</v>
      </c>
      <c r="B175" s="4">
        <v>40579</v>
      </c>
      <c r="C175">
        <v>1</v>
      </c>
      <c r="D175">
        <v>0</v>
      </c>
      <c r="E175">
        <v>2</v>
      </c>
      <c r="F175">
        <v>11</v>
      </c>
      <c r="G175" t="b">
        <v>0</v>
      </c>
      <c r="H175">
        <v>6</v>
      </c>
      <c r="I175">
        <v>3</v>
      </c>
      <c r="J175">
        <v>0.22</v>
      </c>
      <c r="K175">
        <v>0.2273</v>
      </c>
      <c r="L175">
        <v>1</v>
      </c>
      <c r="M175">
        <v>0.1343</v>
      </c>
      <c r="N175">
        <v>1</v>
      </c>
      <c r="O175">
        <v>46</v>
      </c>
      <c r="P175">
        <v>47</v>
      </c>
    </row>
    <row r="176" spans="1:16" x14ac:dyDescent="0.25">
      <c r="A176">
        <v>794</v>
      </c>
      <c r="B176" s="4">
        <v>40579</v>
      </c>
      <c r="C176">
        <v>1</v>
      </c>
      <c r="D176">
        <v>0</v>
      </c>
      <c r="E176">
        <v>2</v>
      </c>
      <c r="F176">
        <v>12</v>
      </c>
      <c r="G176" t="b">
        <v>0</v>
      </c>
      <c r="H176">
        <v>6</v>
      </c>
      <c r="I176">
        <v>3</v>
      </c>
      <c r="J176">
        <v>0.22</v>
      </c>
      <c r="K176">
        <v>0.2273</v>
      </c>
      <c r="L176">
        <v>1</v>
      </c>
      <c r="M176">
        <v>0.16420000000000001</v>
      </c>
      <c r="N176">
        <v>10</v>
      </c>
      <c r="O176">
        <v>42</v>
      </c>
      <c r="P176">
        <v>52</v>
      </c>
    </row>
    <row r="177" spans="1:16" x14ac:dyDescent="0.25">
      <c r="A177">
        <v>795</v>
      </c>
      <c r="B177" s="4">
        <v>40579</v>
      </c>
      <c r="C177">
        <v>1</v>
      </c>
      <c r="D177">
        <v>0</v>
      </c>
      <c r="E177">
        <v>2</v>
      </c>
      <c r="F177">
        <v>13</v>
      </c>
      <c r="G177" t="b">
        <v>0</v>
      </c>
      <c r="H177">
        <v>6</v>
      </c>
      <c r="I177">
        <v>3</v>
      </c>
      <c r="J177">
        <v>0.22</v>
      </c>
      <c r="K177">
        <v>0.2273</v>
      </c>
      <c r="L177">
        <v>1</v>
      </c>
      <c r="M177">
        <v>0.16420000000000001</v>
      </c>
      <c r="N177">
        <v>10</v>
      </c>
      <c r="O177">
        <v>62</v>
      </c>
      <c r="P177">
        <v>72</v>
      </c>
    </row>
    <row r="178" spans="1:16" x14ac:dyDescent="0.25">
      <c r="A178">
        <v>796</v>
      </c>
      <c r="B178" s="4">
        <v>40579</v>
      </c>
      <c r="C178">
        <v>1</v>
      </c>
      <c r="D178">
        <v>0</v>
      </c>
      <c r="E178">
        <v>2</v>
      </c>
      <c r="F178">
        <v>14</v>
      </c>
      <c r="G178" t="b">
        <v>0</v>
      </c>
      <c r="H178">
        <v>6</v>
      </c>
      <c r="I178">
        <v>3</v>
      </c>
      <c r="J178">
        <v>0.22</v>
      </c>
      <c r="K178">
        <v>0.2727</v>
      </c>
      <c r="L178">
        <v>1</v>
      </c>
      <c r="M178">
        <v>0</v>
      </c>
      <c r="N178">
        <v>5</v>
      </c>
      <c r="O178">
        <v>50</v>
      </c>
      <c r="P178">
        <v>55</v>
      </c>
    </row>
    <row r="179" spans="1:16" x14ac:dyDescent="0.25">
      <c r="A179">
        <v>797</v>
      </c>
      <c r="B179" s="4">
        <v>40579</v>
      </c>
      <c r="C179">
        <v>1</v>
      </c>
      <c r="D179">
        <v>0</v>
      </c>
      <c r="E179">
        <v>2</v>
      </c>
      <c r="F179">
        <v>15</v>
      </c>
      <c r="G179" t="b">
        <v>0</v>
      </c>
      <c r="H179">
        <v>6</v>
      </c>
      <c r="I179">
        <v>3</v>
      </c>
      <c r="J179">
        <v>0.22</v>
      </c>
      <c r="K179">
        <v>0.2727</v>
      </c>
      <c r="L179">
        <v>1</v>
      </c>
      <c r="M179">
        <v>0</v>
      </c>
      <c r="N179">
        <v>11</v>
      </c>
      <c r="O179">
        <v>49</v>
      </c>
      <c r="P179">
        <v>60</v>
      </c>
    </row>
    <row r="180" spans="1:16" x14ac:dyDescent="0.25">
      <c r="A180">
        <v>798</v>
      </c>
      <c r="B180" s="4">
        <v>40579</v>
      </c>
      <c r="C180">
        <v>1</v>
      </c>
      <c r="D180">
        <v>0</v>
      </c>
      <c r="E180">
        <v>2</v>
      </c>
      <c r="F180">
        <v>16</v>
      </c>
      <c r="G180" t="b">
        <v>0</v>
      </c>
      <c r="H180">
        <v>6</v>
      </c>
      <c r="I180">
        <v>3</v>
      </c>
      <c r="J180">
        <v>0.22</v>
      </c>
      <c r="K180">
        <v>0.2273</v>
      </c>
      <c r="L180">
        <v>1</v>
      </c>
      <c r="M180">
        <v>0.1343</v>
      </c>
      <c r="N180">
        <v>8</v>
      </c>
      <c r="O180">
        <v>63</v>
      </c>
      <c r="P180">
        <v>71</v>
      </c>
    </row>
    <row r="181" spans="1:16" x14ac:dyDescent="0.25">
      <c r="A181">
        <v>799</v>
      </c>
      <c r="B181" s="4">
        <v>40579</v>
      </c>
      <c r="C181">
        <v>1</v>
      </c>
      <c r="D181">
        <v>0</v>
      </c>
      <c r="E181">
        <v>2</v>
      </c>
      <c r="F181">
        <v>17</v>
      </c>
      <c r="G181" t="b">
        <v>0</v>
      </c>
      <c r="H181">
        <v>6</v>
      </c>
      <c r="I181">
        <v>2</v>
      </c>
      <c r="J181">
        <v>0.24</v>
      </c>
      <c r="K181">
        <v>0.21210000000000001</v>
      </c>
      <c r="L181">
        <v>1</v>
      </c>
      <c r="M181">
        <v>0.28360000000000002</v>
      </c>
      <c r="N181">
        <v>14</v>
      </c>
      <c r="O181">
        <v>64</v>
      </c>
      <c r="P181">
        <v>78</v>
      </c>
    </row>
    <row r="182" spans="1:16" x14ac:dyDescent="0.25">
      <c r="A182">
        <v>800</v>
      </c>
      <c r="B182" s="4">
        <v>40579</v>
      </c>
      <c r="C182">
        <v>1</v>
      </c>
      <c r="D182">
        <v>0</v>
      </c>
      <c r="E182">
        <v>2</v>
      </c>
      <c r="F182">
        <v>18</v>
      </c>
      <c r="G182" t="b">
        <v>0</v>
      </c>
      <c r="H182">
        <v>6</v>
      </c>
      <c r="I182">
        <v>2</v>
      </c>
      <c r="J182">
        <v>0.28000000000000003</v>
      </c>
      <c r="K182">
        <v>0.2424</v>
      </c>
      <c r="L182">
        <v>0.93</v>
      </c>
      <c r="M182">
        <v>0.44779999999999998</v>
      </c>
      <c r="N182">
        <v>2</v>
      </c>
      <c r="O182">
        <v>81</v>
      </c>
      <c r="P182">
        <v>83</v>
      </c>
    </row>
    <row r="183" spans="1:16" x14ac:dyDescent="0.25">
      <c r="A183">
        <v>801</v>
      </c>
      <c r="B183" s="4">
        <v>40579</v>
      </c>
      <c r="C183">
        <v>1</v>
      </c>
      <c r="D183">
        <v>0</v>
      </c>
      <c r="E183">
        <v>2</v>
      </c>
      <c r="F183">
        <v>19</v>
      </c>
      <c r="G183" t="b">
        <v>0</v>
      </c>
      <c r="H183">
        <v>6</v>
      </c>
      <c r="I183">
        <v>2</v>
      </c>
      <c r="J183">
        <v>0.28000000000000003</v>
      </c>
      <c r="K183">
        <v>0.2424</v>
      </c>
      <c r="L183">
        <v>0.93</v>
      </c>
      <c r="M183">
        <v>0.44779999999999998</v>
      </c>
      <c r="N183">
        <v>6</v>
      </c>
      <c r="O183">
        <v>78</v>
      </c>
      <c r="P183">
        <v>84</v>
      </c>
    </row>
    <row r="184" spans="1:16" x14ac:dyDescent="0.25">
      <c r="A184">
        <v>802</v>
      </c>
      <c r="B184" s="4">
        <v>40579</v>
      </c>
      <c r="C184">
        <v>1</v>
      </c>
      <c r="D184">
        <v>0</v>
      </c>
      <c r="E184">
        <v>2</v>
      </c>
      <c r="F184">
        <v>20</v>
      </c>
      <c r="G184" t="b">
        <v>0</v>
      </c>
      <c r="H184">
        <v>6</v>
      </c>
      <c r="I184">
        <v>1</v>
      </c>
      <c r="J184">
        <v>0.3</v>
      </c>
      <c r="K184">
        <v>0.28789999999999999</v>
      </c>
      <c r="L184">
        <v>0.87</v>
      </c>
      <c r="M184">
        <v>0.25369999999999998</v>
      </c>
      <c r="N184">
        <v>5</v>
      </c>
      <c r="O184">
        <v>64</v>
      </c>
      <c r="P184">
        <v>69</v>
      </c>
    </row>
    <row r="185" spans="1:16" x14ac:dyDescent="0.25">
      <c r="A185">
        <v>803</v>
      </c>
      <c r="B185" s="4">
        <v>40579</v>
      </c>
      <c r="C185">
        <v>1</v>
      </c>
      <c r="D185">
        <v>0</v>
      </c>
      <c r="E185">
        <v>2</v>
      </c>
      <c r="F185">
        <v>21</v>
      </c>
      <c r="G185" t="b">
        <v>0</v>
      </c>
      <c r="H185">
        <v>6</v>
      </c>
      <c r="I185">
        <v>1</v>
      </c>
      <c r="J185">
        <v>0.26</v>
      </c>
      <c r="K185">
        <v>0.2576</v>
      </c>
      <c r="L185">
        <v>1</v>
      </c>
      <c r="M185">
        <v>0.19400000000000001</v>
      </c>
      <c r="N185">
        <v>3</v>
      </c>
      <c r="O185">
        <v>53</v>
      </c>
      <c r="P185">
        <v>56</v>
      </c>
    </row>
    <row r="186" spans="1:16" x14ac:dyDescent="0.25">
      <c r="A186">
        <v>804</v>
      </c>
      <c r="B186" s="4">
        <v>40579</v>
      </c>
      <c r="C186">
        <v>1</v>
      </c>
      <c r="D186">
        <v>0</v>
      </c>
      <c r="E186">
        <v>2</v>
      </c>
      <c r="F186">
        <v>22</v>
      </c>
      <c r="G186" t="b">
        <v>0</v>
      </c>
      <c r="H186">
        <v>6</v>
      </c>
      <c r="I186">
        <v>1</v>
      </c>
      <c r="J186">
        <v>0.26</v>
      </c>
      <c r="K186">
        <v>0.2727</v>
      </c>
      <c r="L186">
        <v>0.93</v>
      </c>
      <c r="M186">
        <v>0.1343</v>
      </c>
      <c r="N186">
        <v>2</v>
      </c>
      <c r="O186">
        <v>43</v>
      </c>
      <c r="P186">
        <v>45</v>
      </c>
    </row>
    <row r="187" spans="1:16" x14ac:dyDescent="0.25">
      <c r="A187">
        <v>805</v>
      </c>
      <c r="B187" s="4">
        <v>40579</v>
      </c>
      <c r="C187">
        <v>1</v>
      </c>
      <c r="D187">
        <v>0</v>
      </c>
      <c r="E187">
        <v>2</v>
      </c>
      <c r="F187">
        <v>23</v>
      </c>
      <c r="G187" t="b">
        <v>0</v>
      </c>
      <c r="H187">
        <v>6</v>
      </c>
      <c r="I187">
        <v>1</v>
      </c>
      <c r="J187">
        <v>0.26</v>
      </c>
      <c r="K187">
        <v>0.2576</v>
      </c>
      <c r="L187">
        <v>0.93</v>
      </c>
      <c r="M187">
        <v>0.22389999999999999</v>
      </c>
      <c r="N187">
        <v>7</v>
      </c>
      <c r="O187">
        <v>52</v>
      </c>
      <c r="P187">
        <v>59</v>
      </c>
    </row>
    <row r="188" spans="1:16" x14ac:dyDescent="0.25">
      <c r="A188">
        <v>806</v>
      </c>
      <c r="B188" s="4">
        <v>40580</v>
      </c>
      <c r="C188">
        <v>1</v>
      </c>
      <c r="D188">
        <v>0</v>
      </c>
      <c r="E188">
        <v>2</v>
      </c>
      <c r="F188">
        <v>0</v>
      </c>
      <c r="G188" t="b">
        <v>0</v>
      </c>
      <c r="H188">
        <v>0</v>
      </c>
      <c r="I188">
        <v>1</v>
      </c>
      <c r="J188">
        <v>0.26</v>
      </c>
      <c r="K188">
        <v>0.2576</v>
      </c>
      <c r="L188">
        <v>0.7</v>
      </c>
      <c r="M188">
        <v>0.19400000000000001</v>
      </c>
      <c r="N188">
        <v>2</v>
      </c>
      <c r="O188">
        <v>37</v>
      </c>
      <c r="P188">
        <v>39</v>
      </c>
    </row>
    <row r="189" spans="1:16" x14ac:dyDescent="0.25">
      <c r="A189">
        <v>807</v>
      </c>
      <c r="B189" s="4">
        <v>40580</v>
      </c>
      <c r="C189">
        <v>1</v>
      </c>
      <c r="D189">
        <v>0</v>
      </c>
      <c r="E189">
        <v>2</v>
      </c>
      <c r="F189">
        <v>1</v>
      </c>
      <c r="G189" t="b">
        <v>0</v>
      </c>
      <c r="H189">
        <v>0</v>
      </c>
      <c r="I189">
        <v>1</v>
      </c>
      <c r="J189">
        <v>0.26</v>
      </c>
      <c r="K189">
        <v>0.2273</v>
      </c>
      <c r="L189">
        <v>0.65</v>
      </c>
      <c r="M189">
        <v>0.41789999999999999</v>
      </c>
      <c r="N189">
        <v>4</v>
      </c>
      <c r="O189">
        <v>40</v>
      </c>
      <c r="P189">
        <v>44</v>
      </c>
    </row>
    <row r="190" spans="1:16" x14ac:dyDescent="0.25">
      <c r="A190">
        <v>808</v>
      </c>
      <c r="B190" s="4">
        <v>40580</v>
      </c>
      <c r="C190">
        <v>1</v>
      </c>
      <c r="D190">
        <v>0</v>
      </c>
      <c r="E190">
        <v>2</v>
      </c>
      <c r="F190">
        <v>2</v>
      </c>
      <c r="G190" t="b">
        <v>0</v>
      </c>
      <c r="H190">
        <v>0</v>
      </c>
      <c r="I190">
        <v>1</v>
      </c>
      <c r="J190">
        <v>0.26</v>
      </c>
      <c r="K190">
        <v>0.2273</v>
      </c>
      <c r="L190">
        <v>0.6</v>
      </c>
      <c r="M190">
        <v>0.32840000000000003</v>
      </c>
      <c r="N190">
        <v>0</v>
      </c>
      <c r="O190">
        <v>20</v>
      </c>
      <c r="P190">
        <v>20</v>
      </c>
    </row>
    <row r="191" spans="1:16" x14ac:dyDescent="0.25">
      <c r="A191">
        <v>809</v>
      </c>
      <c r="B191" s="4">
        <v>40580</v>
      </c>
      <c r="C191">
        <v>1</v>
      </c>
      <c r="D191">
        <v>0</v>
      </c>
      <c r="E191">
        <v>2</v>
      </c>
      <c r="F191">
        <v>3</v>
      </c>
      <c r="G191" t="b">
        <v>0</v>
      </c>
      <c r="H191">
        <v>0</v>
      </c>
      <c r="I191">
        <v>1</v>
      </c>
      <c r="J191">
        <v>0.26</v>
      </c>
      <c r="K191">
        <v>0.28789999999999999</v>
      </c>
      <c r="L191">
        <v>0.6</v>
      </c>
      <c r="M191">
        <v>8.9599999999999999E-2</v>
      </c>
      <c r="N191">
        <v>3</v>
      </c>
      <c r="O191">
        <v>10</v>
      </c>
      <c r="P191">
        <v>13</v>
      </c>
    </row>
    <row r="192" spans="1:16" x14ac:dyDescent="0.25">
      <c r="A192">
        <v>810</v>
      </c>
      <c r="B192" s="4">
        <v>40580</v>
      </c>
      <c r="C192">
        <v>1</v>
      </c>
      <c r="D192">
        <v>0</v>
      </c>
      <c r="E192">
        <v>2</v>
      </c>
      <c r="F192">
        <v>4</v>
      </c>
      <c r="G192" t="b">
        <v>0</v>
      </c>
      <c r="H192">
        <v>0</v>
      </c>
      <c r="I192">
        <v>1</v>
      </c>
      <c r="J192">
        <v>0.26</v>
      </c>
      <c r="K192">
        <v>0.2273</v>
      </c>
      <c r="L192">
        <v>0.6</v>
      </c>
      <c r="M192">
        <v>0.35820000000000002</v>
      </c>
      <c r="N192">
        <v>0</v>
      </c>
      <c r="O192">
        <v>2</v>
      </c>
      <c r="P192">
        <v>2</v>
      </c>
    </row>
    <row r="193" spans="1:16" x14ac:dyDescent="0.25">
      <c r="A193">
        <v>811</v>
      </c>
      <c r="B193" s="4">
        <v>40580</v>
      </c>
      <c r="C193">
        <v>1</v>
      </c>
      <c r="D193">
        <v>0</v>
      </c>
      <c r="E193">
        <v>2</v>
      </c>
      <c r="F193">
        <v>5</v>
      </c>
      <c r="G193" t="b">
        <v>0</v>
      </c>
      <c r="H193">
        <v>0</v>
      </c>
      <c r="I193">
        <v>1</v>
      </c>
      <c r="J193">
        <v>0.26</v>
      </c>
      <c r="K193">
        <v>0.2576</v>
      </c>
      <c r="L193">
        <v>0.6</v>
      </c>
      <c r="M193">
        <v>0.22389999999999999</v>
      </c>
      <c r="N193">
        <v>0</v>
      </c>
      <c r="O193">
        <v>1</v>
      </c>
      <c r="P193">
        <v>1</v>
      </c>
    </row>
    <row r="194" spans="1:16" x14ac:dyDescent="0.25">
      <c r="A194">
        <v>812</v>
      </c>
      <c r="B194" s="4">
        <v>40580</v>
      </c>
      <c r="C194">
        <v>1</v>
      </c>
      <c r="D194">
        <v>0</v>
      </c>
      <c r="E194">
        <v>2</v>
      </c>
      <c r="F194">
        <v>6</v>
      </c>
      <c r="G194" t="b">
        <v>0</v>
      </c>
      <c r="H194">
        <v>0</v>
      </c>
      <c r="I194">
        <v>1</v>
      </c>
      <c r="J194">
        <v>0.26</v>
      </c>
      <c r="K194">
        <v>0.2576</v>
      </c>
      <c r="L194">
        <v>0.6</v>
      </c>
      <c r="M194">
        <v>0.22389999999999999</v>
      </c>
      <c r="N194">
        <v>0</v>
      </c>
      <c r="O194">
        <v>1</v>
      </c>
      <c r="P194">
        <v>1</v>
      </c>
    </row>
    <row r="195" spans="1:16" x14ac:dyDescent="0.25">
      <c r="A195">
        <v>813</v>
      </c>
      <c r="B195" s="4">
        <v>40580</v>
      </c>
      <c r="C195">
        <v>1</v>
      </c>
      <c r="D195">
        <v>0</v>
      </c>
      <c r="E195">
        <v>2</v>
      </c>
      <c r="F195">
        <v>7</v>
      </c>
      <c r="G195" t="b">
        <v>0</v>
      </c>
      <c r="H195">
        <v>0</v>
      </c>
      <c r="I195">
        <v>1</v>
      </c>
      <c r="J195">
        <v>0.24</v>
      </c>
      <c r="K195">
        <v>0.2424</v>
      </c>
      <c r="L195">
        <v>0.65</v>
      </c>
      <c r="M195">
        <v>0.16420000000000001</v>
      </c>
      <c r="N195">
        <v>0</v>
      </c>
      <c r="O195">
        <v>8</v>
      </c>
      <c r="P195">
        <v>8</v>
      </c>
    </row>
    <row r="196" spans="1:16" x14ac:dyDescent="0.25">
      <c r="A196">
        <v>814</v>
      </c>
      <c r="B196" s="4">
        <v>40580</v>
      </c>
      <c r="C196">
        <v>1</v>
      </c>
      <c r="D196">
        <v>0</v>
      </c>
      <c r="E196">
        <v>2</v>
      </c>
      <c r="F196">
        <v>8</v>
      </c>
      <c r="G196" t="b">
        <v>0</v>
      </c>
      <c r="H196">
        <v>0</v>
      </c>
      <c r="I196">
        <v>1</v>
      </c>
      <c r="J196">
        <v>0.24</v>
      </c>
      <c r="K196">
        <v>0.2576</v>
      </c>
      <c r="L196">
        <v>0.65</v>
      </c>
      <c r="M196">
        <v>0.1045</v>
      </c>
      <c r="N196">
        <v>2</v>
      </c>
      <c r="O196">
        <v>21</v>
      </c>
      <c r="P196">
        <v>23</v>
      </c>
    </row>
    <row r="197" spans="1:16" x14ac:dyDescent="0.25">
      <c r="A197">
        <v>815</v>
      </c>
      <c r="B197" s="4">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x14ac:dyDescent="0.25">
      <c r="A198">
        <v>816</v>
      </c>
      <c r="B198" s="4">
        <v>40580</v>
      </c>
      <c r="C198">
        <v>1</v>
      </c>
      <c r="D198">
        <v>0</v>
      </c>
      <c r="E198">
        <v>2</v>
      </c>
      <c r="F198">
        <v>10</v>
      </c>
      <c r="G198" t="b">
        <v>0</v>
      </c>
      <c r="H198">
        <v>0</v>
      </c>
      <c r="I198">
        <v>1</v>
      </c>
      <c r="J198">
        <v>0.3</v>
      </c>
      <c r="K198">
        <v>0.28789999999999999</v>
      </c>
      <c r="L198">
        <v>0.52</v>
      </c>
      <c r="M198">
        <v>0.25369999999999998</v>
      </c>
      <c r="N198">
        <v>15</v>
      </c>
      <c r="O198">
        <v>74</v>
      </c>
      <c r="P198">
        <v>89</v>
      </c>
    </row>
    <row r="199" spans="1:16" x14ac:dyDescent="0.25">
      <c r="A199">
        <v>817</v>
      </c>
      <c r="B199" s="4">
        <v>40580</v>
      </c>
      <c r="C199">
        <v>1</v>
      </c>
      <c r="D199">
        <v>0</v>
      </c>
      <c r="E199">
        <v>2</v>
      </c>
      <c r="F199">
        <v>11</v>
      </c>
      <c r="G199" t="b">
        <v>0</v>
      </c>
      <c r="H199">
        <v>0</v>
      </c>
      <c r="I199">
        <v>1</v>
      </c>
      <c r="J199">
        <v>0.32</v>
      </c>
      <c r="K199">
        <v>0.30299999999999999</v>
      </c>
      <c r="L199">
        <v>0.49</v>
      </c>
      <c r="M199">
        <v>0.25369999999999998</v>
      </c>
      <c r="N199">
        <v>28</v>
      </c>
      <c r="O199">
        <v>89</v>
      </c>
      <c r="P199">
        <v>117</v>
      </c>
    </row>
    <row r="200" spans="1:16" x14ac:dyDescent="0.25">
      <c r="A200">
        <v>818</v>
      </c>
      <c r="B200" s="4">
        <v>40580</v>
      </c>
      <c r="C200">
        <v>1</v>
      </c>
      <c r="D200">
        <v>0</v>
      </c>
      <c r="E200">
        <v>2</v>
      </c>
      <c r="F200">
        <v>12</v>
      </c>
      <c r="G200" t="b">
        <v>0</v>
      </c>
      <c r="H200">
        <v>0</v>
      </c>
      <c r="I200">
        <v>1</v>
      </c>
      <c r="J200">
        <v>0.34</v>
      </c>
      <c r="K200">
        <v>0.33329999999999999</v>
      </c>
      <c r="L200">
        <v>0.46</v>
      </c>
      <c r="M200">
        <v>0</v>
      </c>
      <c r="N200">
        <v>48</v>
      </c>
      <c r="O200">
        <v>126</v>
      </c>
      <c r="P200">
        <v>174</v>
      </c>
    </row>
    <row r="201" spans="1:16" x14ac:dyDescent="0.25">
      <c r="A201">
        <v>819</v>
      </c>
      <c r="B201" s="4">
        <v>40580</v>
      </c>
      <c r="C201">
        <v>1</v>
      </c>
      <c r="D201">
        <v>0</v>
      </c>
      <c r="E201">
        <v>2</v>
      </c>
      <c r="F201">
        <v>13</v>
      </c>
      <c r="G201" t="b">
        <v>0</v>
      </c>
      <c r="H201">
        <v>0</v>
      </c>
      <c r="I201">
        <v>1</v>
      </c>
      <c r="J201">
        <v>0.34</v>
      </c>
      <c r="K201">
        <v>0.36359999999999998</v>
      </c>
      <c r="L201">
        <v>0.46</v>
      </c>
      <c r="M201">
        <v>0</v>
      </c>
      <c r="N201">
        <v>47</v>
      </c>
      <c r="O201">
        <v>135</v>
      </c>
      <c r="P201">
        <v>182</v>
      </c>
    </row>
    <row r="202" spans="1:16" x14ac:dyDescent="0.25">
      <c r="A202">
        <v>820</v>
      </c>
      <c r="B202" s="4">
        <v>40580</v>
      </c>
      <c r="C202">
        <v>1</v>
      </c>
      <c r="D202">
        <v>0</v>
      </c>
      <c r="E202">
        <v>2</v>
      </c>
      <c r="F202">
        <v>14</v>
      </c>
      <c r="G202" t="b">
        <v>0</v>
      </c>
      <c r="H202">
        <v>0</v>
      </c>
      <c r="I202">
        <v>1</v>
      </c>
      <c r="J202">
        <v>0.34</v>
      </c>
      <c r="K202">
        <v>0.34849999999999998</v>
      </c>
      <c r="L202">
        <v>0.46</v>
      </c>
      <c r="M202">
        <v>8.9599999999999999E-2</v>
      </c>
      <c r="N202">
        <v>47</v>
      </c>
      <c r="O202">
        <v>114</v>
      </c>
      <c r="P202">
        <v>161</v>
      </c>
    </row>
    <row r="203" spans="1:16" x14ac:dyDescent="0.25">
      <c r="A203">
        <v>821</v>
      </c>
      <c r="B203" s="4">
        <v>40580</v>
      </c>
      <c r="C203">
        <v>1</v>
      </c>
      <c r="D203">
        <v>0</v>
      </c>
      <c r="E203">
        <v>2</v>
      </c>
      <c r="F203">
        <v>15</v>
      </c>
      <c r="G203" t="b">
        <v>0</v>
      </c>
      <c r="H203">
        <v>0</v>
      </c>
      <c r="I203">
        <v>1</v>
      </c>
      <c r="J203">
        <v>0.34</v>
      </c>
      <c r="K203">
        <v>0.34849999999999998</v>
      </c>
      <c r="L203">
        <v>0.46</v>
      </c>
      <c r="M203">
        <v>8.9599999999999999E-2</v>
      </c>
      <c r="N203">
        <v>52</v>
      </c>
      <c r="O203">
        <v>130</v>
      </c>
      <c r="P203">
        <v>182</v>
      </c>
    </row>
    <row r="204" spans="1:16" x14ac:dyDescent="0.25">
      <c r="A204">
        <v>822</v>
      </c>
      <c r="B204" s="4">
        <v>40580</v>
      </c>
      <c r="C204">
        <v>1</v>
      </c>
      <c r="D204">
        <v>0</v>
      </c>
      <c r="E204">
        <v>2</v>
      </c>
      <c r="F204">
        <v>16</v>
      </c>
      <c r="G204" t="b">
        <v>0</v>
      </c>
      <c r="H204">
        <v>0</v>
      </c>
      <c r="I204">
        <v>1</v>
      </c>
      <c r="J204">
        <v>0.34</v>
      </c>
      <c r="K204">
        <v>0.34849999999999998</v>
      </c>
      <c r="L204">
        <v>0.49</v>
      </c>
      <c r="M204">
        <v>0.1045</v>
      </c>
      <c r="N204">
        <v>42</v>
      </c>
      <c r="O204">
        <v>115</v>
      </c>
      <c r="P204">
        <v>157</v>
      </c>
    </row>
    <row r="205" spans="1:16" x14ac:dyDescent="0.25">
      <c r="A205">
        <v>823</v>
      </c>
      <c r="B205" s="4">
        <v>40580</v>
      </c>
      <c r="C205">
        <v>1</v>
      </c>
      <c r="D205">
        <v>0</v>
      </c>
      <c r="E205">
        <v>2</v>
      </c>
      <c r="F205">
        <v>17</v>
      </c>
      <c r="G205" t="b">
        <v>0</v>
      </c>
      <c r="H205">
        <v>0</v>
      </c>
      <c r="I205">
        <v>1</v>
      </c>
      <c r="J205">
        <v>0.34</v>
      </c>
      <c r="K205">
        <v>0.36359999999999998</v>
      </c>
      <c r="L205">
        <v>0.46</v>
      </c>
      <c r="M205">
        <v>0</v>
      </c>
      <c r="N205">
        <v>24</v>
      </c>
      <c r="O205">
        <v>97</v>
      </c>
      <c r="P205">
        <v>121</v>
      </c>
    </row>
    <row r="206" spans="1:16" x14ac:dyDescent="0.25">
      <c r="A206">
        <v>824</v>
      </c>
      <c r="B206" s="4">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x14ac:dyDescent="0.25">
      <c r="A207">
        <v>825</v>
      </c>
      <c r="B207" s="4">
        <v>40580</v>
      </c>
      <c r="C207">
        <v>1</v>
      </c>
      <c r="D207">
        <v>0</v>
      </c>
      <c r="E207">
        <v>2</v>
      </c>
      <c r="F207">
        <v>19</v>
      </c>
      <c r="G207" t="b">
        <v>0</v>
      </c>
      <c r="H207">
        <v>0</v>
      </c>
      <c r="I207">
        <v>1</v>
      </c>
      <c r="J207">
        <v>0.28000000000000003</v>
      </c>
      <c r="K207">
        <v>0.28789999999999999</v>
      </c>
      <c r="L207">
        <v>0.61</v>
      </c>
      <c r="M207">
        <v>0.1343</v>
      </c>
      <c r="N207">
        <v>1</v>
      </c>
      <c r="O207">
        <v>20</v>
      </c>
      <c r="P207">
        <v>21</v>
      </c>
    </row>
    <row r="208" spans="1:16" x14ac:dyDescent="0.25">
      <c r="A208">
        <v>826</v>
      </c>
      <c r="B208" s="4">
        <v>40580</v>
      </c>
      <c r="C208">
        <v>1</v>
      </c>
      <c r="D208">
        <v>0</v>
      </c>
      <c r="E208">
        <v>2</v>
      </c>
      <c r="F208">
        <v>20</v>
      </c>
      <c r="G208" t="b">
        <v>0</v>
      </c>
      <c r="H208">
        <v>0</v>
      </c>
      <c r="I208">
        <v>1</v>
      </c>
      <c r="J208">
        <v>0.28000000000000003</v>
      </c>
      <c r="K208">
        <v>0.28789999999999999</v>
      </c>
      <c r="L208">
        <v>0.61</v>
      </c>
      <c r="M208">
        <v>0.1045</v>
      </c>
      <c r="N208">
        <v>5</v>
      </c>
      <c r="O208">
        <v>21</v>
      </c>
      <c r="P208">
        <v>26</v>
      </c>
    </row>
    <row r="209" spans="1:16" x14ac:dyDescent="0.25">
      <c r="A209">
        <v>827</v>
      </c>
      <c r="B209" s="4">
        <v>40580</v>
      </c>
      <c r="C209">
        <v>1</v>
      </c>
      <c r="D209">
        <v>0</v>
      </c>
      <c r="E209">
        <v>2</v>
      </c>
      <c r="F209">
        <v>21</v>
      </c>
      <c r="G209" t="b">
        <v>0</v>
      </c>
      <c r="H209">
        <v>0</v>
      </c>
      <c r="I209">
        <v>1</v>
      </c>
      <c r="J209">
        <v>0.26</v>
      </c>
      <c r="K209">
        <v>0.30299999999999999</v>
      </c>
      <c r="L209">
        <v>0.6</v>
      </c>
      <c r="M209">
        <v>0</v>
      </c>
      <c r="N209">
        <v>5</v>
      </c>
      <c r="O209">
        <v>22</v>
      </c>
      <c r="P209">
        <v>27</v>
      </c>
    </row>
    <row r="210" spans="1:16" x14ac:dyDescent="0.25">
      <c r="A210">
        <v>828</v>
      </c>
      <c r="B210" s="4">
        <v>40580</v>
      </c>
      <c r="C210">
        <v>1</v>
      </c>
      <c r="D210">
        <v>0</v>
      </c>
      <c r="E210">
        <v>2</v>
      </c>
      <c r="F210">
        <v>22</v>
      </c>
      <c r="G210" t="b">
        <v>0</v>
      </c>
      <c r="H210">
        <v>0</v>
      </c>
      <c r="I210">
        <v>1</v>
      </c>
      <c r="J210">
        <v>0.26</v>
      </c>
      <c r="K210">
        <v>0.30299999999999999</v>
      </c>
      <c r="L210">
        <v>0.6</v>
      </c>
      <c r="M210">
        <v>0</v>
      </c>
      <c r="N210">
        <v>5</v>
      </c>
      <c r="O210">
        <v>57</v>
      </c>
      <c r="P210">
        <v>62</v>
      </c>
    </row>
    <row r="211" spans="1:16" x14ac:dyDescent="0.25">
      <c r="A211">
        <v>829</v>
      </c>
      <c r="B211" s="4">
        <v>40580</v>
      </c>
      <c r="C211">
        <v>1</v>
      </c>
      <c r="D211">
        <v>0</v>
      </c>
      <c r="E211">
        <v>2</v>
      </c>
      <c r="F211">
        <v>23</v>
      </c>
      <c r="G211" t="b">
        <v>0</v>
      </c>
      <c r="H211">
        <v>0</v>
      </c>
      <c r="I211">
        <v>1</v>
      </c>
      <c r="J211">
        <v>0.24</v>
      </c>
      <c r="K211">
        <v>0.28789999999999999</v>
      </c>
      <c r="L211">
        <v>0.65</v>
      </c>
      <c r="M211">
        <v>0</v>
      </c>
      <c r="N211">
        <v>4</v>
      </c>
      <c r="O211">
        <v>26</v>
      </c>
      <c r="P211">
        <v>30</v>
      </c>
    </row>
    <row r="212" spans="1:16" x14ac:dyDescent="0.25">
      <c r="A212">
        <v>830</v>
      </c>
      <c r="B212" s="4">
        <v>40581</v>
      </c>
      <c r="C212">
        <v>1</v>
      </c>
      <c r="D212">
        <v>0</v>
      </c>
      <c r="E212">
        <v>2</v>
      </c>
      <c r="F212">
        <v>0</v>
      </c>
      <c r="G212" t="b">
        <v>0</v>
      </c>
      <c r="H212">
        <v>1</v>
      </c>
      <c r="I212">
        <v>1</v>
      </c>
      <c r="J212">
        <v>0.24</v>
      </c>
      <c r="K212">
        <v>0.28789999999999999</v>
      </c>
      <c r="L212">
        <v>0.65</v>
      </c>
      <c r="M212">
        <v>0</v>
      </c>
      <c r="N212">
        <v>1</v>
      </c>
      <c r="O212">
        <v>14</v>
      </c>
      <c r="P212">
        <v>15</v>
      </c>
    </row>
    <row r="213" spans="1:16" x14ac:dyDescent="0.25">
      <c r="A213">
        <v>831</v>
      </c>
      <c r="B213" s="4">
        <v>40581</v>
      </c>
      <c r="C213">
        <v>1</v>
      </c>
      <c r="D213">
        <v>0</v>
      </c>
      <c r="E213">
        <v>2</v>
      </c>
      <c r="F213">
        <v>1</v>
      </c>
      <c r="G213" t="b">
        <v>0</v>
      </c>
      <c r="H213">
        <v>1</v>
      </c>
      <c r="I213">
        <v>1</v>
      </c>
      <c r="J213">
        <v>0.22</v>
      </c>
      <c r="K213">
        <v>0.2727</v>
      </c>
      <c r="L213">
        <v>0.75</v>
      </c>
      <c r="M213">
        <v>0</v>
      </c>
      <c r="N213">
        <v>1</v>
      </c>
      <c r="O213">
        <v>4</v>
      </c>
      <c r="P213">
        <v>5</v>
      </c>
    </row>
    <row r="214" spans="1:16" x14ac:dyDescent="0.25">
      <c r="A214">
        <v>832</v>
      </c>
      <c r="B214" s="4">
        <v>40581</v>
      </c>
      <c r="C214">
        <v>1</v>
      </c>
      <c r="D214">
        <v>0</v>
      </c>
      <c r="E214">
        <v>2</v>
      </c>
      <c r="F214">
        <v>2</v>
      </c>
      <c r="G214" t="b">
        <v>0</v>
      </c>
      <c r="H214">
        <v>1</v>
      </c>
      <c r="I214">
        <v>1</v>
      </c>
      <c r="J214">
        <v>0.2</v>
      </c>
      <c r="K214">
        <v>0.2576</v>
      </c>
      <c r="L214">
        <v>0.8</v>
      </c>
      <c r="M214">
        <v>0</v>
      </c>
      <c r="N214">
        <v>0</v>
      </c>
      <c r="O214">
        <v>3</v>
      </c>
      <c r="P214">
        <v>3</v>
      </c>
    </row>
    <row r="215" spans="1:16" x14ac:dyDescent="0.25">
      <c r="A215">
        <v>833</v>
      </c>
      <c r="B215" s="4">
        <v>40581</v>
      </c>
      <c r="C215">
        <v>1</v>
      </c>
      <c r="D215">
        <v>0</v>
      </c>
      <c r="E215">
        <v>2</v>
      </c>
      <c r="F215">
        <v>3</v>
      </c>
      <c r="G215" t="b">
        <v>0</v>
      </c>
      <c r="H215">
        <v>1</v>
      </c>
      <c r="I215">
        <v>1</v>
      </c>
      <c r="J215">
        <v>0.2</v>
      </c>
      <c r="K215">
        <v>0.2576</v>
      </c>
      <c r="L215">
        <v>0.86</v>
      </c>
      <c r="M215">
        <v>0</v>
      </c>
      <c r="N215">
        <v>0</v>
      </c>
      <c r="O215">
        <v>1</v>
      </c>
      <c r="P215">
        <v>1</v>
      </c>
    </row>
    <row r="216" spans="1:16" x14ac:dyDescent="0.25">
      <c r="A216">
        <v>834</v>
      </c>
      <c r="B216" s="4">
        <v>40581</v>
      </c>
      <c r="C216">
        <v>1</v>
      </c>
      <c r="D216">
        <v>0</v>
      </c>
      <c r="E216">
        <v>2</v>
      </c>
      <c r="F216">
        <v>4</v>
      </c>
      <c r="G216" t="b">
        <v>0</v>
      </c>
      <c r="H216">
        <v>1</v>
      </c>
      <c r="I216">
        <v>1</v>
      </c>
      <c r="J216">
        <v>0.2</v>
      </c>
      <c r="K216">
        <v>0.2576</v>
      </c>
      <c r="L216">
        <v>0.86</v>
      </c>
      <c r="M216">
        <v>0</v>
      </c>
      <c r="N216">
        <v>1</v>
      </c>
      <c r="O216">
        <v>1</v>
      </c>
      <c r="P216">
        <v>2</v>
      </c>
    </row>
    <row r="217" spans="1:16" x14ac:dyDescent="0.25">
      <c r="A217">
        <v>835</v>
      </c>
      <c r="B217" s="4">
        <v>40581</v>
      </c>
      <c r="C217">
        <v>1</v>
      </c>
      <c r="D217">
        <v>0</v>
      </c>
      <c r="E217">
        <v>2</v>
      </c>
      <c r="F217">
        <v>5</v>
      </c>
      <c r="G217" t="b">
        <v>0</v>
      </c>
      <c r="H217">
        <v>1</v>
      </c>
      <c r="I217">
        <v>1</v>
      </c>
      <c r="J217">
        <v>0.2</v>
      </c>
      <c r="K217">
        <v>0.2576</v>
      </c>
      <c r="L217">
        <v>0.86</v>
      </c>
      <c r="M217">
        <v>0</v>
      </c>
      <c r="N217">
        <v>1</v>
      </c>
      <c r="O217">
        <v>9</v>
      </c>
      <c r="P217">
        <v>10</v>
      </c>
    </row>
    <row r="218" spans="1:16" x14ac:dyDescent="0.25">
      <c r="A218">
        <v>836</v>
      </c>
      <c r="B218" s="4">
        <v>40581</v>
      </c>
      <c r="C218">
        <v>1</v>
      </c>
      <c r="D218">
        <v>0</v>
      </c>
      <c r="E218">
        <v>2</v>
      </c>
      <c r="F218">
        <v>6</v>
      </c>
      <c r="G218" t="b">
        <v>0</v>
      </c>
      <c r="H218">
        <v>1</v>
      </c>
      <c r="I218">
        <v>1</v>
      </c>
      <c r="J218">
        <v>0.18</v>
      </c>
      <c r="K218">
        <v>0.2424</v>
      </c>
      <c r="L218">
        <v>0.93</v>
      </c>
      <c r="M218">
        <v>0</v>
      </c>
      <c r="N218">
        <v>1</v>
      </c>
      <c r="O218">
        <v>29</v>
      </c>
      <c r="P218">
        <v>30</v>
      </c>
    </row>
    <row r="219" spans="1:16" x14ac:dyDescent="0.25">
      <c r="A219">
        <v>837</v>
      </c>
      <c r="B219" s="4">
        <v>40581</v>
      </c>
      <c r="C219">
        <v>1</v>
      </c>
      <c r="D219">
        <v>0</v>
      </c>
      <c r="E219">
        <v>2</v>
      </c>
      <c r="F219">
        <v>7</v>
      </c>
      <c r="G219" t="b">
        <v>0</v>
      </c>
      <c r="H219">
        <v>1</v>
      </c>
      <c r="I219">
        <v>1</v>
      </c>
      <c r="J219">
        <v>0.18</v>
      </c>
      <c r="K219">
        <v>0.2424</v>
      </c>
      <c r="L219">
        <v>0.86</v>
      </c>
      <c r="M219">
        <v>0</v>
      </c>
      <c r="N219">
        <v>6</v>
      </c>
      <c r="O219">
        <v>89</v>
      </c>
      <c r="P219">
        <v>95</v>
      </c>
    </row>
    <row r="220" spans="1:16" x14ac:dyDescent="0.25">
      <c r="A220">
        <v>838</v>
      </c>
      <c r="B220" s="4">
        <v>40581</v>
      </c>
      <c r="C220">
        <v>1</v>
      </c>
      <c r="D220">
        <v>0</v>
      </c>
      <c r="E220">
        <v>2</v>
      </c>
      <c r="F220">
        <v>8</v>
      </c>
      <c r="G220" t="b">
        <v>0</v>
      </c>
      <c r="H220">
        <v>1</v>
      </c>
      <c r="I220">
        <v>2</v>
      </c>
      <c r="J220">
        <v>0.16</v>
      </c>
      <c r="K220">
        <v>0.2273</v>
      </c>
      <c r="L220">
        <v>1</v>
      </c>
      <c r="M220">
        <v>0</v>
      </c>
      <c r="N220">
        <v>7</v>
      </c>
      <c r="O220">
        <v>223</v>
      </c>
      <c r="P220">
        <v>230</v>
      </c>
    </row>
    <row r="221" spans="1:16" x14ac:dyDescent="0.25">
      <c r="A221">
        <v>839</v>
      </c>
      <c r="B221" s="4">
        <v>40581</v>
      </c>
      <c r="C221">
        <v>1</v>
      </c>
      <c r="D221">
        <v>0</v>
      </c>
      <c r="E221">
        <v>2</v>
      </c>
      <c r="F221">
        <v>9</v>
      </c>
      <c r="G221" t="b">
        <v>0</v>
      </c>
      <c r="H221">
        <v>1</v>
      </c>
      <c r="I221">
        <v>1</v>
      </c>
      <c r="J221">
        <v>0.22</v>
      </c>
      <c r="K221">
        <v>0.2727</v>
      </c>
      <c r="L221">
        <v>0.8</v>
      </c>
      <c r="M221">
        <v>0</v>
      </c>
      <c r="N221">
        <v>3</v>
      </c>
      <c r="O221">
        <v>115</v>
      </c>
      <c r="P221">
        <v>118</v>
      </c>
    </row>
    <row r="222" spans="1:16" x14ac:dyDescent="0.25">
      <c r="A222">
        <v>840</v>
      </c>
      <c r="B222" s="4">
        <v>40581</v>
      </c>
      <c r="C222">
        <v>1</v>
      </c>
      <c r="D222">
        <v>0</v>
      </c>
      <c r="E222">
        <v>2</v>
      </c>
      <c r="F222">
        <v>10</v>
      </c>
      <c r="G222" t="b">
        <v>0</v>
      </c>
      <c r="H222">
        <v>1</v>
      </c>
      <c r="I222">
        <v>1</v>
      </c>
      <c r="J222">
        <v>0.24</v>
      </c>
      <c r="K222">
        <v>0.2576</v>
      </c>
      <c r="L222">
        <v>0.75</v>
      </c>
      <c r="M222">
        <v>0.1045</v>
      </c>
      <c r="N222">
        <v>6</v>
      </c>
      <c r="O222">
        <v>49</v>
      </c>
      <c r="P222">
        <v>55</v>
      </c>
    </row>
    <row r="223" spans="1:16" x14ac:dyDescent="0.25">
      <c r="A223">
        <v>841</v>
      </c>
      <c r="B223" s="4">
        <v>40581</v>
      </c>
      <c r="C223">
        <v>1</v>
      </c>
      <c r="D223">
        <v>0</v>
      </c>
      <c r="E223">
        <v>2</v>
      </c>
      <c r="F223">
        <v>11</v>
      </c>
      <c r="G223" t="b">
        <v>0</v>
      </c>
      <c r="H223">
        <v>1</v>
      </c>
      <c r="I223">
        <v>1</v>
      </c>
      <c r="J223">
        <v>0.3</v>
      </c>
      <c r="K223">
        <v>0.31819999999999998</v>
      </c>
      <c r="L223">
        <v>0.65</v>
      </c>
      <c r="M223">
        <v>8.9599999999999999E-2</v>
      </c>
      <c r="N223">
        <v>11</v>
      </c>
      <c r="O223">
        <v>36</v>
      </c>
      <c r="P223">
        <v>47</v>
      </c>
    </row>
    <row r="224" spans="1:16" x14ac:dyDescent="0.25">
      <c r="A224">
        <v>842</v>
      </c>
      <c r="B224" s="4">
        <v>40581</v>
      </c>
      <c r="C224">
        <v>1</v>
      </c>
      <c r="D224">
        <v>0</v>
      </c>
      <c r="E224">
        <v>2</v>
      </c>
      <c r="F224">
        <v>12</v>
      </c>
      <c r="G224" t="b">
        <v>0</v>
      </c>
      <c r="H224">
        <v>1</v>
      </c>
      <c r="I224">
        <v>2</v>
      </c>
      <c r="J224">
        <v>0.32</v>
      </c>
      <c r="K224">
        <v>0.34849999999999998</v>
      </c>
      <c r="L224">
        <v>0.62</v>
      </c>
      <c r="M224">
        <v>0</v>
      </c>
      <c r="N224">
        <v>7</v>
      </c>
      <c r="O224">
        <v>59</v>
      </c>
      <c r="P224">
        <v>66</v>
      </c>
    </row>
    <row r="225" spans="1:16" x14ac:dyDescent="0.25">
      <c r="A225">
        <v>843</v>
      </c>
      <c r="B225" s="4">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x14ac:dyDescent="0.25">
      <c r="A226">
        <v>844</v>
      </c>
      <c r="B226" s="4">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x14ac:dyDescent="0.25">
      <c r="A227">
        <v>845</v>
      </c>
      <c r="B227" s="4">
        <v>40581</v>
      </c>
      <c r="C227">
        <v>1</v>
      </c>
      <c r="D227">
        <v>0</v>
      </c>
      <c r="E227">
        <v>2</v>
      </c>
      <c r="F227">
        <v>15</v>
      </c>
      <c r="G227" t="b">
        <v>0</v>
      </c>
      <c r="H227">
        <v>1</v>
      </c>
      <c r="I227">
        <v>2</v>
      </c>
      <c r="J227">
        <v>0.38</v>
      </c>
      <c r="K227">
        <v>0.39389999999999997</v>
      </c>
      <c r="L227">
        <v>0.54</v>
      </c>
      <c r="M227">
        <v>8.9599999999999999E-2</v>
      </c>
      <c r="N227">
        <v>4</v>
      </c>
      <c r="O227">
        <v>46</v>
      </c>
      <c r="P227">
        <v>50</v>
      </c>
    </row>
    <row r="228" spans="1:16" x14ac:dyDescent="0.25">
      <c r="A228">
        <v>846</v>
      </c>
      <c r="B228" s="4">
        <v>40581</v>
      </c>
      <c r="C228">
        <v>1</v>
      </c>
      <c r="D228">
        <v>0</v>
      </c>
      <c r="E228">
        <v>2</v>
      </c>
      <c r="F228">
        <v>16</v>
      </c>
      <c r="G228" t="b">
        <v>0</v>
      </c>
      <c r="H228">
        <v>1</v>
      </c>
      <c r="I228">
        <v>2</v>
      </c>
      <c r="J228">
        <v>0.36</v>
      </c>
      <c r="K228">
        <v>0.34849999999999998</v>
      </c>
      <c r="L228">
        <v>0.56999999999999995</v>
      </c>
      <c r="M228">
        <v>0.1343</v>
      </c>
      <c r="N228">
        <v>16</v>
      </c>
      <c r="O228">
        <v>98</v>
      </c>
      <c r="P228">
        <v>114</v>
      </c>
    </row>
    <row r="229" spans="1:16" x14ac:dyDescent="0.25">
      <c r="A229">
        <v>847</v>
      </c>
      <c r="B229" s="4">
        <v>40581</v>
      </c>
      <c r="C229">
        <v>1</v>
      </c>
      <c r="D229">
        <v>0</v>
      </c>
      <c r="E229">
        <v>2</v>
      </c>
      <c r="F229">
        <v>17</v>
      </c>
      <c r="G229" t="b">
        <v>0</v>
      </c>
      <c r="H229">
        <v>1</v>
      </c>
      <c r="I229">
        <v>2</v>
      </c>
      <c r="J229">
        <v>0.32</v>
      </c>
      <c r="K229">
        <v>0.31819999999999998</v>
      </c>
      <c r="L229">
        <v>0.7</v>
      </c>
      <c r="M229">
        <v>0.16420000000000001</v>
      </c>
      <c r="N229">
        <v>9</v>
      </c>
      <c r="O229">
        <v>207</v>
      </c>
      <c r="P229">
        <v>216</v>
      </c>
    </row>
    <row r="230" spans="1:16" x14ac:dyDescent="0.25">
      <c r="A230">
        <v>848</v>
      </c>
      <c r="B230" s="4">
        <v>40581</v>
      </c>
      <c r="C230">
        <v>1</v>
      </c>
      <c r="D230">
        <v>0</v>
      </c>
      <c r="E230">
        <v>2</v>
      </c>
      <c r="F230">
        <v>18</v>
      </c>
      <c r="G230" t="b">
        <v>0</v>
      </c>
      <c r="H230">
        <v>1</v>
      </c>
      <c r="I230">
        <v>2</v>
      </c>
      <c r="J230">
        <v>0.34</v>
      </c>
      <c r="K230">
        <v>0.33329999999999999</v>
      </c>
      <c r="L230">
        <v>0.66</v>
      </c>
      <c r="M230">
        <v>0.1343</v>
      </c>
      <c r="N230">
        <v>5</v>
      </c>
      <c r="O230">
        <v>170</v>
      </c>
      <c r="P230">
        <v>175</v>
      </c>
    </row>
    <row r="231" spans="1:16" x14ac:dyDescent="0.25">
      <c r="A231">
        <v>849</v>
      </c>
      <c r="B231" s="4">
        <v>40581</v>
      </c>
      <c r="C231">
        <v>1</v>
      </c>
      <c r="D231">
        <v>0</v>
      </c>
      <c r="E231">
        <v>2</v>
      </c>
      <c r="F231">
        <v>19</v>
      </c>
      <c r="G231" t="b">
        <v>0</v>
      </c>
      <c r="H231">
        <v>1</v>
      </c>
      <c r="I231">
        <v>2</v>
      </c>
      <c r="J231">
        <v>0.32</v>
      </c>
      <c r="K231">
        <v>0.34849999999999998</v>
      </c>
      <c r="L231">
        <v>0.7</v>
      </c>
      <c r="M231">
        <v>0</v>
      </c>
      <c r="N231">
        <v>5</v>
      </c>
      <c r="O231">
        <v>123</v>
      </c>
      <c r="P231">
        <v>128</v>
      </c>
    </row>
    <row r="232" spans="1:16" x14ac:dyDescent="0.25">
      <c r="A232">
        <v>850</v>
      </c>
      <c r="B232" s="4">
        <v>40581</v>
      </c>
      <c r="C232">
        <v>1</v>
      </c>
      <c r="D232">
        <v>0</v>
      </c>
      <c r="E232">
        <v>2</v>
      </c>
      <c r="F232">
        <v>20</v>
      </c>
      <c r="G232" t="b">
        <v>0</v>
      </c>
      <c r="H232">
        <v>1</v>
      </c>
      <c r="I232">
        <v>2</v>
      </c>
      <c r="J232">
        <v>0.32</v>
      </c>
      <c r="K232">
        <v>0.33329999999999999</v>
      </c>
      <c r="L232">
        <v>0.7</v>
      </c>
      <c r="M232">
        <v>0.1045</v>
      </c>
      <c r="N232">
        <v>6</v>
      </c>
      <c r="O232">
        <v>82</v>
      </c>
      <c r="P232">
        <v>88</v>
      </c>
    </row>
    <row r="233" spans="1:16" x14ac:dyDescent="0.25">
      <c r="A233">
        <v>851</v>
      </c>
      <c r="B233" s="4">
        <v>40581</v>
      </c>
      <c r="C233">
        <v>1</v>
      </c>
      <c r="D233">
        <v>0</v>
      </c>
      <c r="E233">
        <v>2</v>
      </c>
      <c r="F233">
        <v>21</v>
      </c>
      <c r="G233" t="b">
        <v>0</v>
      </c>
      <c r="H233">
        <v>1</v>
      </c>
      <c r="I233">
        <v>1</v>
      </c>
      <c r="J233">
        <v>0.32</v>
      </c>
      <c r="K233">
        <v>0.34849999999999998</v>
      </c>
      <c r="L233">
        <v>0.7</v>
      </c>
      <c r="M233">
        <v>0</v>
      </c>
      <c r="N233">
        <v>3</v>
      </c>
      <c r="O233">
        <v>75</v>
      </c>
      <c r="P233">
        <v>78</v>
      </c>
    </row>
    <row r="234" spans="1:16" x14ac:dyDescent="0.25">
      <c r="A234">
        <v>852</v>
      </c>
      <c r="B234" s="4">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x14ac:dyDescent="0.25">
      <c r="A235">
        <v>853</v>
      </c>
      <c r="B235" s="4">
        <v>40581</v>
      </c>
      <c r="C235">
        <v>1</v>
      </c>
      <c r="D235">
        <v>0</v>
      </c>
      <c r="E235">
        <v>2</v>
      </c>
      <c r="F235">
        <v>23</v>
      </c>
      <c r="G235" t="b">
        <v>0</v>
      </c>
      <c r="H235">
        <v>1</v>
      </c>
      <c r="I235">
        <v>2</v>
      </c>
      <c r="J235">
        <v>0.3</v>
      </c>
      <c r="K235">
        <v>0.33329999999999999</v>
      </c>
      <c r="L235">
        <v>0.81</v>
      </c>
      <c r="M235">
        <v>0</v>
      </c>
      <c r="N235">
        <v>6</v>
      </c>
      <c r="O235">
        <v>19</v>
      </c>
      <c r="P235">
        <v>25</v>
      </c>
    </row>
    <row r="236" spans="1:16" x14ac:dyDescent="0.25">
      <c r="A236">
        <v>854</v>
      </c>
      <c r="B236" s="4">
        <v>40582</v>
      </c>
      <c r="C236">
        <v>1</v>
      </c>
      <c r="D236">
        <v>0</v>
      </c>
      <c r="E236">
        <v>2</v>
      </c>
      <c r="F236">
        <v>0</v>
      </c>
      <c r="G236" t="b">
        <v>0</v>
      </c>
      <c r="H236">
        <v>2</v>
      </c>
      <c r="I236">
        <v>2</v>
      </c>
      <c r="J236">
        <v>0.28000000000000003</v>
      </c>
      <c r="K236">
        <v>0.31819999999999998</v>
      </c>
      <c r="L236">
        <v>0.87</v>
      </c>
      <c r="M236">
        <v>0</v>
      </c>
      <c r="N236">
        <v>4</v>
      </c>
      <c r="O236">
        <v>6</v>
      </c>
      <c r="P236">
        <v>10</v>
      </c>
    </row>
    <row r="237" spans="1:16" x14ac:dyDescent="0.25">
      <c r="A237">
        <v>855</v>
      </c>
      <c r="B237" s="4">
        <v>40582</v>
      </c>
      <c r="C237">
        <v>1</v>
      </c>
      <c r="D237">
        <v>0</v>
      </c>
      <c r="E237">
        <v>2</v>
      </c>
      <c r="F237">
        <v>1</v>
      </c>
      <c r="G237" t="b">
        <v>0</v>
      </c>
      <c r="H237">
        <v>2</v>
      </c>
      <c r="I237">
        <v>2</v>
      </c>
      <c r="J237">
        <v>0.28000000000000003</v>
      </c>
      <c r="K237">
        <v>0.31819999999999998</v>
      </c>
      <c r="L237">
        <v>0.87</v>
      </c>
      <c r="M237">
        <v>0</v>
      </c>
      <c r="N237">
        <v>0</v>
      </c>
      <c r="O237">
        <v>4</v>
      </c>
      <c r="P237">
        <v>4</v>
      </c>
    </row>
    <row r="238" spans="1:16" x14ac:dyDescent="0.25">
      <c r="A238">
        <v>856</v>
      </c>
      <c r="B238" s="4">
        <v>40582</v>
      </c>
      <c r="C238">
        <v>1</v>
      </c>
      <c r="D238">
        <v>0</v>
      </c>
      <c r="E238">
        <v>2</v>
      </c>
      <c r="F238">
        <v>2</v>
      </c>
      <c r="G238" t="b">
        <v>0</v>
      </c>
      <c r="H238">
        <v>2</v>
      </c>
      <c r="I238">
        <v>2</v>
      </c>
      <c r="J238">
        <v>0.26</v>
      </c>
      <c r="K238">
        <v>0.2727</v>
      </c>
      <c r="L238">
        <v>0.93</v>
      </c>
      <c r="M238">
        <v>0.1045</v>
      </c>
      <c r="N238">
        <v>1</v>
      </c>
      <c r="O238">
        <v>1</v>
      </c>
      <c r="P238">
        <v>2</v>
      </c>
    </row>
    <row r="239" spans="1:16" x14ac:dyDescent="0.25">
      <c r="A239">
        <v>857</v>
      </c>
      <c r="B239" s="4">
        <v>40582</v>
      </c>
      <c r="C239">
        <v>1</v>
      </c>
      <c r="D239">
        <v>0</v>
      </c>
      <c r="E239">
        <v>2</v>
      </c>
      <c r="F239">
        <v>3</v>
      </c>
      <c r="G239" t="b">
        <v>0</v>
      </c>
      <c r="H239">
        <v>2</v>
      </c>
      <c r="I239">
        <v>3</v>
      </c>
      <c r="J239">
        <v>0.28000000000000003</v>
      </c>
      <c r="K239">
        <v>0.2727</v>
      </c>
      <c r="L239">
        <v>0.93</v>
      </c>
      <c r="M239">
        <v>0.16420000000000001</v>
      </c>
      <c r="N239">
        <v>0</v>
      </c>
      <c r="O239">
        <v>1</v>
      </c>
      <c r="P239">
        <v>1</v>
      </c>
    </row>
    <row r="240" spans="1:16" x14ac:dyDescent="0.25">
      <c r="A240">
        <v>858</v>
      </c>
      <c r="B240" s="4">
        <v>40582</v>
      </c>
      <c r="C240">
        <v>1</v>
      </c>
      <c r="D240">
        <v>0</v>
      </c>
      <c r="E240">
        <v>2</v>
      </c>
      <c r="F240">
        <v>4</v>
      </c>
      <c r="G240" t="b">
        <v>0</v>
      </c>
      <c r="H240">
        <v>2</v>
      </c>
      <c r="I240">
        <v>1</v>
      </c>
      <c r="J240">
        <v>0.26</v>
      </c>
      <c r="K240">
        <v>0.2576</v>
      </c>
      <c r="L240">
        <v>0.93</v>
      </c>
      <c r="M240">
        <v>0.16420000000000001</v>
      </c>
      <c r="N240">
        <v>0</v>
      </c>
      <c r="O240">
        <v>3</v>
      </c>
      <c r="P240">
        <v>3</v>
      </c>
    </row>
    <row r="241" spans="1:16" x14ac:dyDescent="0.25">
      <c r="A241">
        <v>859</v>
      </c>
      <c r="B241" s="4">
        <v>40582</v>
      </c>
      <c r="C241">
        <v>1</v>
      </c>
      <c r="D241">
        <v>0</v>
      </c>
      <c r="E241">
        <v>2</v>
      </c>
      <c r="F241">
        <v>5</v>
      </c>
      <c r="G241" t="b">
        <v>0</v>
      </c>
      <c r="H241">
        <v>2</v>
      </c>
      <c r="I241">
        <v>1</v>
      </c>
      <c r="J241">
        <v>0.26</v>
      </c>
      <c r="K241">
        <v>0.2273</v>
      </c>
      <c r="L241">
        <v>0.81</v>
      </c>
      <c r="M241">
        <v>0.32840000000000003</v>
      </c>
      <c r="N241">
        <v>0</v>
      </c>
      <c r="O241">
        <v>2</v>
      </c>
      <c r="P241">
        <v>2</v>
      </c>
    </row>
    <row r="242" spans="1:16" x14ac:dyDescent="0.25">
      <c r="A242">
        <v>860</v>
      </c>
      <c r="B242" s="4">
        <v>40582</v>
      </c>
      <c r="C242">
        <v>1</v>
      </c>
      <c r="D242">
        <v>0</v>
      </c>
      <c r="E242">
        <v>2</v>
      </c>
      <c r="F242">
        <v>6</v>
      </c>
      <c r="G242" t="b">
        <v>0</v>
      </c>
      <c r="H242">
        <v>2</v>
      </c>
      <c r="I242">
        <v>1</v>
      </c>
      <c r="J242">
        <v>0.26</v>
      </c>
      <c r="K242">
        <v>0.2273</v>
      </c>
      <c r="L242">
        <v>0.7</v>
      </c>
      <c r="M242">
        <v>0.32840000000000003</v>
      </c>
      <c r="N242">
        <v>0</v>
      </c>
      <c r="O242">
        <v>39</v>
      </c>
      <c r="P242">
        <v>39</v>
      </c>
    </row>
    <row r="243" spans="1:16" x14ac:dyDescent="0.25">
      <c r="A243">
        <v>861</v>
      </c>
      <c r="B243" s="4">
        <v>40582</v>
      </c>
      <c r="C243">
        <v>1</v>
      </c>
      <c r="D243">
        <v>0</v>
      </c>
      <c r="E243">
        <v>2</v>
      </c>
      <c r="F243">
        <v>7</v>
      </c>
      <c r="G243" t="b">
        <v>0</v>
      </c>
      <c r="H243">
        <v>2</v>
      </c>
      <c r="I243">
        <v>1</v>
      </c>
      <c r="J243">
        <v>0.24</v>
      </c>
      <c r="K243">
        <v>0.19700000000000001</v>
      </c>
      <c r="L243">
        <v>0.65</v>
      </c>
      <c r="M243">
        <v>0.41789999999999999</v>
      </c>
      <c r="N243">
        <v>3</v>
      </c>
      <c r="O243">
        <v>97</v>
      </c>
      <c r="P243">
        <v>100</v>
      </c>
    </row>
    <row r="244" spans="1:16" x14ac:dyDescent="0.25">
      <c r="A244">
        <v>862</v>
      </c>
      <c r="B244" s="4">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x14ac:dyDescent="0.25">
      <c r="A245">
        <v>863</v>
      </c>
      <c r="B245" s="4">
        <v>40582</v>
      </c>
      <c r="C245">
        <v>1</v>
      </c>
      <c r="D245">
        <v>0</v>
      </c>
      <c r="E245">
        <v>2</v>
      </c>
      <c r="F245">
        <v>9</v>
      </c>
      <c r="G245" t="b">
        <v>0</v>
      </c>
      <c r="H245">
        <v>2</v>
      </c>
      <c r="I245">
        <v>1</v>
      </c>
      <c r="J245">
        <v>0.24</v>
      </c>
      <c r="K245">
        <v>0.19700000000000001</v>
      </c>
      <c r="L245">
        <v>0.52</v>
      </c>
      <c r="M245">
        <v>0.49249999999999999</v>
      </c>
      <c r="N245">
        <v>7</v>
      </c>
      <c r="O245">
        <v>128</v>
      </c>
      <c r="P245">
        <v>135</v>
      </c>
    </row>
    <row r="246" spans="1:16" x14ac:dyDescent="0.25">
      <c r="A246">
        <v>864</v>
      </c>
      <c r="B246" s="4">
        <v>40582</v>
      </c>
      <c r="C246">
        <v>1</v>
      </c>
      <c r="D246">
        <v>0</v>
      </c>
      <c r="E246">
        <v>2</v>
      </c>
      <c r="F246">
        <v>10</v>
      </c>
      <c r="G246" t="b">
        <v>0</v>
      </c>
      <c r="H246">
        <v>2</v>
      </c>
      <c r="I246">
        <v>1</v>
      </c>
      <c r="J246">
        <v>0.22</v>
      </c>
      <c r="K246">
        <v>0.18179999999999999</v>
      </c>
      <c r="L246">
        <v>0.47</v>
      </c>
      <c r="M246">
        <v>0.55220000000000002</v>
      </c>
      <c r="N246">
        <v>4</v>
      </c>
      <c r="O246">
        <v>44</v>
      </c>
      <c r="P246">
        <v>48</v>
      </c>
    </row>
    <row r="247" spans="1:16" x14ac:dyDescent="0.25">
      <c r="A247">
        <v>865</v>
      </c>
      <c r="B247" s="4">
        <v>40582</v>
      </c>
      <c r="C247">
        <v>1</v>
      </c>
      <c r="D247">
        <v>0</v>
      </c>
      <c r="E247">
        <v>2</v>
      </c>
      <c r="F247">
        <v>11</v>
      </c>
      <c r="G247" t="b">
        <v>0</v>
      </c>
      <c r="H247">
        <v>2</v>
      </c>
      <c r="I247">
        <v>1</v>
      </c>
      <c r="J247">
        <v>0.22</v>
      </c>
      <c r="K247">
        <v>0.18179999999999999</v>
      </c>
      <c r="L247">
        <v>0.47</v>
      </c>
      <c r="M247">
        <v>0.4627</v>
      </c>
      <c r="N247">
        <v>1</v>
      </c>
      <c r="O247">
        <v>49</v>
      </c>
      <c r="P247">
        <v>50</v>
      </c>
    </row>
    <row r="248" spans="1:16" x14ac:dyDescent="0.25">
      <c r="A248">
        <v>866</v>
      </c>
      <c r="B248" s="4">
        <v>40582</v>
      </c>
      <c r="C248">
        <v>1</v>
      </c>
      <c r="D248">
        <v>0</v>
      </c>
      <c r="E248">
        <v>2</v>
      </c>
      <c r="F248">
        <v>12</v>
      </c>
      <c r="G248" t="b">
        <v>0</v>
      </c>
      <c r="H248">
        <v>2</v>
      </c>
      <c r="I248">
        <v>1</v>
      </c>
      <c r="J248">
        <v>0.24</v>
      </c>
      <c r="K248">
        <v>0.19700000000000001</v>
      </c>
      <c r="L248">
        <v>0.38</v>
      </c>
      <c r="M248">
        <v>0.49249999999999999</v>
      </c>
      <c r="N248">
        <v>2</v>
      </c>
      <c r="O248">
        <v>63</v>
      </c>
      <c r="P248">
        <v>65</v>
      </c>
    </row>
    <row r="249" spans="1:16" x14ac:dyDescent="0.25">
      <c r="A249">
        <v>867</v>
      </c>
      <c r="B249" s="4">
        <v>40582</v>
      </c>
      <c r="C249">
        <v>1</v>
      </c>
      <c r="D249">
        <v>0</v>
      </c>
      <c r="E249">
        <v>2</v>
      </c>
      <c r="F249">
        <v>13</v>
      </c>
      <c r="G249" t="b">
        <v>0</v>
      </c>
      <c r="H249">
        <v>2</v>
      </c>
      <c r="I249">
        <v>2</v>
      </c>
      <c r="J249">
        <v>0.24</v>
      </c>
      <c r="K249">
        <v>0.19700000000000001</v>
      </c>
      <c r="L249">
        <v>0.32</v>
      </c>
      <c r="M249">
        <v>0.44779999999999998</v>
      </c>
      <c r="N249">
        <v>2</v>
      </c>
      <c r="O249">
        <v>48</v>
      </c>
      <c r="P249">
        <v>50</v>
      </c>
    </row>
    <row r="250" spans="1:16" x14ac:dyDescent="0.25">
      <c r="A250">
        <v>868</v>
      </c>
      <c r="B250" s="4">
        <v>40582</v>
      </c>
      <c r="C250">
        <v>1</v>
      </c>
      <c r="D250">
        <v>0</v>
      </c>
      <c r="E250">
        <v>2</v>
      </c>
      <c r="F250">
        <v>14</v>
      </c>
      <c r="G250" t="b">
        <v>0</v>
      </c>
      <c r="H250">
        <v>2</v>
      </c>
      <c r="I250">
        <v>1</v>
      </c>
      <c r="J250">
        <v>0.22</v>
      </c>
      <c r="K250">
        <v>0.19700000000000001</v>
      </c>
      <c r="L250">
        <v>0.37</v>
      </c>
      <c r="M250">
        <v>0.41789999999999999</v>
      </c>
      <c r="N250">
        <v>3</v>
      </c>
      <c r="O250">
        <v>61</v>
      </c>
      <c r="P250">
        <v>64</v>
      </c>
    </row>
    <row r="251" spans="1:16" x14ac:dyDescent="0.25">
      <c r="A251">
        <v>869</v>
      </c>
      <c r="B251" s="4">
        <v>40582</v>
      </c>
      <c r="C251">
        <v>1</v>
      </c>
      <c r="D251">
        <v>0</v>
      </c>
      <c r="E251">
        <v>2</v>
      </c>
      <c r="F251">
        <v>15</v>
      </c>
      <c r="G251" t="b">
        <v>0</v>
      </c>
      <c r="H251">
        <v>2</v>
      </c>
      <c r="I251">
        <v>1</v>
      </c>
      <c r="J251">
        <v>0.22</v>
      </c>
      <c r="K251">
        <v>0.19700000000000001</v>
      </c>
      <c r="L251">
        <v>0.35</v>
      </c>
      <c r="M251">
        <v>0.3881</v>
      </c>
      <c r="N251">
        <v>6</v>
      </c>
      <c r="O251">
        <v>45</v>
      </c>
      <c r="P251">
        <v>51</v>
      </c>
    </row>
    <row r="252" spans="1:16" x14ac:dyDescent="0.25">
      <c r="A252">
        <v>870</v>
      </c>
      <c r="B252" s="4">
        <v>40582</v>
      </c>
      <c r="C252">
        <v>1</v>
      </c>
      <c r="D252">
        <v>0</v>
      </c>
      <c r="E252">
        <v>2</v>
      </c>
      <c r="F252">
        <v>16</v>
      </c>
      <c r="G252" t="b">
        <v>0</v>
      </c>
      <c r="H252">
        <v>2</v>
      </c>
      <c r="I252">
        <v>1</v>
      </c>
      <c r="J252">
        <v>0.22</v>
      </c>
      <c r="K252">
        <v>0.18179999999999999</v>
      </c>
      <c r="L252">
        <v>0.35</v>
      </c>
      <c r="M252">
        <v>0.52239999999999998</v>
      </c>
      <c r="N252">
        <v>4</v>
      </c>
      <c r="O252">
        <v>79</v>
      </c>
      <c r="P252">
        <v>83</v>
      </c>
    </row>
    <row r="253" spans="1:16" x14ac:dyDescent="0.25">
      <c r="A253">
        <v>871</v>
      </c>
      <c r="B253" s="4">
        <v>40582</v>
      </c>
      <c r="C253">
        <v>1</v>
      </c>
      <c r="D253">
        <v>0</v>
      </c>
      <c r="E253">
        <v>2</v>
      </c>
      <c r="F253">
        <v>17</v>
      </c>
      <c r="G253" t="b">
        <v>0</v>
      </c>
      <c r="H253">
        <v>2</v>
      </c>
      <c r="I253">
        <v>1</v>
      </c>
      <c r="J253">
        <v>0.22</v>
      </c>
      <c r="K253">
        <v>0.18179999999999999</v>
      </c>
      <c r="L253">
        <v>0.32</v>
      </c>
      <c r="M253">
        <v>0.58209999999999995</v>
      </c>
      <c r="N253">
        <v>4</v>
      </c>
      <c r="O253">
        <v>172</v>
      </c>
      <c r="P253">
        <v>176</v>
      </c>
    </row>
    <row r="254" spans="1:16" x14ac:dyDescent="0.25">
      <c r="A254">
        <v>872</v>
      </c>
      <c r="B254" s="4">
        <v>40582</v>
      </c>
      <c r="C254">
        <v>1</v>
      </c>
      <c r="D254">
        <v>0</v>
      </c>
      <c r="E254">
        <v>2</v>
      </c>
      <c r="F254">
        <v>18</v>
      </c>
      <c r="G254" t="b">
        <v>0</v>
      </c>
      <c r="H254">
        <v>2</v>
      </c>
      <c r="I254">
        <v>1</v>
      </c>
      <c r="J254">
        <v>0.2</v>
      </c>
      <c r="K254">
        <v>0.18179999999999999</v>
      </c>
      <c r="L254">
        <v>0.32</v>
      </c>
      <c r="M254">
        <v>0.3881</v>
      </c>
      <c r="N254">
        <v>1</v>
      </c>
      <c r="O254">
        <v>151</v>
      </c>
      <c r="P254">
        <v>152</v>
      </c>
    </row>
    <row r="255" spans="1:16" x14ac:dyDescent="0.25">
      <c r="A255">
        <v>873</v>
      </c>
      <c r="B255" s="4">
        <v>40582</v>
      </c>
      <c r="C255">
        <v>1</v>
      </c>
      <c r="D255">
        <v>0</v>
      </c>
      <c r="E255">
        <v>2</v>
      </c>
      <c r="F255">
        <v>19</v>
      </c>
      <c r="G255" t="b">
        <v>0</v>
      </c>
      <c r="H255">
        <v>2</v>
      </c>
      <c r="I255">
        <v>1</v>
      </c>
      <c r="J255">
        <v>0.16</v>
      </c>
      <c r="K255">
        <v>0.1212</v>
      </c>
      <c r="L255">
        <v>0.4</v>
      </c>
      <c r="M255">
        <v>0.4627</v>
      </c>
      <c r="N255">
        <v>1</v>
      </c>
      <c r="O255">
        <v>100</v>
      </c>
      <c r="P255">
        <v>101</v>
      </c>
    </row>
    <row r="256" spans="1:16" x14ac:dyDescent="0.25">
      <c r="A256">
        <v>874</v>
      </c>
      <c r="B256" s="4">
        <v>40582</v>
      </c>
      <c r="C256">
        <v>1</v>
      </c>
      <c r="D256">
        <v>0</v>
      </c>
      <c r="E256">
        <v>2</v>
      </c>
      <c r="F256">
        <v>20</v>
      </c>
      <c r="G256" t="b">
        <v>0</v>
      </c>
      <c r="H256">
        <v>2</v>
      </c>
      <c r="I256">
        <v>1</v>
      </c>
      <c r="J256">
        <v>0.16</v>
      </c>
      <c r="K256">
        <v>0.13639999999999999</v>
      </c>
      <c r="L256">
        <v>0.4</v>
      </c>
      <c r="M256">
        <v>0.32840000000000003</v>
      </c>
      <c r="N256">
        <v>3</v>
      </c>
      <c r="O256">
        <v>53</v>
      </c>
      <c r="P256">
        <v>56</v>
      </c>
    </row>
    <row r="257" spans="1:16" x14ac:dyDescent="0.25">
      <c r="A257">
        <v>875</v>
      </c>
      <c r="B257" s="4">
        <v>40582</v>
      </c>
      <c r="C257">
        <v>1</v>
      </c>
      <c r="D257">
        <v>0</v>
      </c>
      <c r="E257">
        <v>2</v>
      </c>
      <c r="F257">
        <v>21</v>
      </c>
      <c r="G257" t="b">
        <v>0</v>
      </c>
      <c r="H257">
        <v>2</v>
      </c>
      <c r="I257">
        <v>1</v>
      </c>
      <c r="J257">
        <v>0.14000000000000001</v>
      </c>
      <c r="K257">
        <v>0.1061</v>
      </c>
      <c r="L257">
        <v>0.33</v>
      </c>
      <c r="M257">
        <v>0.4627</v>
      </c>
      <c r="N257">
        <v>8</v>
      </c>
      <c r="O257">
        <v>46</v>
      </c>
      <c r="P257">
        <v>54</v>
      </c>
    </row>
    <row r="258" spans="1:16" x14ac:dyDescent="0.25">
      <c r="A258">
        <v>876</v>
      </c>
      <c r="B258" s="4">
        <v>40582</v>
      </c>
      <c r="C258">
        <v>1</v>
      </c>
      <c r="D258">
        <v>0</v>
      </c>
      <c r="E258">
        <v>2</v>
      </c>
      <c r="F258">
        <v>22</v>
      </c>
      <c r="G258" t="b">
        <v>0</v>
      </c>
      <c r="H258">
        <v>2</v>
      </c>
      <c r="I258">
        <v>1</v>
      </c>
      <c r="J258">
        <v>0.12</v>
      </c>
      <c r="K258">
        <v>0.1061</v>
      </c>
      <c r="L258">
        <v>0.33</v>
      </c>
      <c r="M258">
        <v>0.35820000000000002</v>
      </c>
      <c r="N258">
        <v>0</v>
      </c>
      <c r="O258">
        <v>29</v>
      </c>
      <c r="P258">
        <v>29</v>
      </c>
    </row>
    <row r="259" spans="1:16" x14ac:dyDescent="0.25">
      <c r="A259">
        <v>877</v>
      </c>
      <c r="B259" s="4">
        <v>40582</v>
      </c>
      <c r="C259">
        <v>1</v>
      </c>
      <c r="D259">
        <v>0</v>
      </c>
      <c r="E259">
        <v>2</v>
      </c>
      <c r="F259">
        <v>23</v>
      </c>
      <c r="G259" t="b">
        <v>0</v>
      </c>
      <c r="H259">
        <v>2</v>
      </c>
      <c r="I259">
        <v>1</v>
      </c>
      <c r="J259">
        <v>0.12</v>
      </c>
      <c r="K259">
        <v>0.1061</v>
      </c>
      <c r="L259">
        <v>0.33</v>
      </c>
      <c r="M259">
        <v>0.32840000000000003</v>
      </c>
      <c r="N259">
        <v>3</v>
      </c>
      <c r="O259">
        <v>9</v>
      </c>
      <c r="P259">
        <v>12</v>
      </c>
    </row>
    <row r="260" spans="1:16" x14ac:dyDescent="0.25">
      <c r="A260">
        <v>878</v>
      </c>
      <c r="B260" s="4">
        <v>40583</v>
      </c>
      <c r="C260">
        <v>1</v>
      </c>
      <c r="D260">
        <v>0</v>
      </c>
      <c r="E260">
        <v>2</v>
      </c>
      <c r="F260">
        <v>0</v>
      </c>
      <c r="G260" t="b">
        <v>0</v>
      </c>
      <c r="H260">
        <v>3</v>
      </c>
      <c r="I260">
        <v>1</v>
      </c>
      <c r="J260">
        <v>0.1</v>
      </c>
      <c r="K260">
        <v>7.5800000000000006E-2</v>
      </c>
      <c r="L260">
        <v>0.36</v>
      </c>
      <c r="M260">
        <v>0.35820000000000002</v>
      </c>
      <c r="N260">
        <v>0</v>
      </c>
      <c r="O260">
        <v>17</v>
      </c>
      <c r="P260">
        <v>17</v>
      </c>
    </row>
    <row r="261" spans="1:16" x14ac:dyDescent="0.25">
      <c r="A261">
        <v>879</v>
      </c>
      <c r="B261" s="4">
        <v>40583</v>
      </c>
      <c r="C261">
        <v>1</v>
      </c>
      <c r="D261">
        <v>0</v>
      </c>
      <c r="E261">
        <v>2</v>
      </c>
      <c r="F261">
        <v>1</v>
      </c>
      <c r="G261" t="b">
        <v>0</v>
      </c>
      <c r="H261">
        <v>3</v>
      </c>
      <c r="I261">
        <v>1</v>
      </c>
      <c r="J261">
        <v>0.1</v>
      </c>
      <c r="K261">
        <v>0.1061</v>
      </c>
      <c r="L261">
        <v>0.36</v>
      </c>
      <c r="M261">
        <v>0.22389999999999999</v>
      </c>
      <c r="N261">
        <v>0</v>
      </c>
      <c r="O261">
        <v>7</v>
      </c>
      <c r="P261">
        <v>7</v>
      </c>
    </row>
    <row r="262" spans="1:16" x14ac:dyDescent="0.25">
      <c r="A262">
        <v>880</v>
      </c>
      <c r="B262" s="4">
        <v>40583</v>
      </c>
      <c r="C262">
        <v>1</v>
      </c>
      <c r="D262">
        <v>0</v>
      </c>
      <c r="E262">
        <v>2</v>
      </c>
      <c r="F262">
        <v>2</v>
      </c>
      <c r="G262" t="b">
        <v>0</v>
      </c>
      <c r="H262">
        <v>3</v>
      </c>
      <c r="I262">
        <v>1</v>
      </c>
      <c r="J262">
        <v>0.08</v>
      </c>
      <c r="K262">
        <v>7.5800000000000006E-2</v>
      </c>
      <c r="L262">
        <v>0.38</v>
      </c>
      <c r="M262">
        <v>0.28360000000000002</v>
      </c>
      <c r="N262">
        <v>1</v>
      </c>
      <c r="O262">
        <v>2</v>
      </c>
      <c r="P262">
        <v>3</v>
      </c>
    </row>
    <row r="263" spans="1:16" x14ac:dyDescent="0.25">
      <c r="A263">
        <v>881</v>
      </c>
      <c r="B263" s="4">
        <v>40583</v>
      </c>
      <c r="C263">
        <v>1</v>
      </c>
      <c r="D263">
        <v>0</v>
      </c>
      <c r="E263">
        <v>2</v>
      </c>
      <c r="F263">
        <v>3</v>
      </c>
      <c r="G263" t="b">
        <v>0</v>
      </c>
      <c r="H263">
        <v>3</v>
      </c>
      <c r="I263">
        <v>1</v>
      </c>
      <c r="J263">
        <v>0.06</v>
      </c>
      <c r="K263">
        <v>7.5800000000000006E-2</v>
      </c>
      <c r="L263">
        <v>0.45</v>
      </c>
      <c r="M263">
        <v>0.1343</v>
      </c>
      <c r="N263">
        <v>0</v>
      </c>
      <c r="O263">
        <v>2</v>
      </c>
      <c r="P263">
        <v>2</v>
      </c>
    </row>
    <row r="264" spans="1:16" x14ac:dyDescent="0.25">
      <c r="A264">
        <v>882</v>
      </c>
      <c r="B264" s="4">
        <v>40583</v>
      </c>
      <c r="C264">
        <v>1</v>
      </c>
      <c r="D264">
        <v>0</v>
      </c>
      <c r="E264">
        <v>2</v>
      </c>
      <c r="F264">
        <v>5</v>
      </c>
      <c r="G264" t="b">
        <v>0</v>
      </c>
      <c r="H264">
        <v>3</v>
      </c>
      <c r="I264">
        <v>1</v>
      </c>
      <c r="J264">
        <v>0.06</v>
      </c>
      <c r="K264">
        <v>0.1061</v>
      </c>
      <c r="L264">
        <v>0.45</v>
      </c>
      <c r="M264">
        <v>0.1045</v>
      </c>
      <c r="N264">
        <v>0</v>
      </c>
      <c r="O264">
        <v>7</v>
      </c>
      <c r="P264">
        <v>7</v>
      </c>
    </row>
    <row r="265" spans="1:16" x14ac:dyDescent="0.25">
      <c r="A265">
        <v>883</v>
      </c>
      <c r="B265" s="4">
        <v>40583</v>
      </c>
      <c r="C265">
        <v>1</v>
      </c>
      <c r="D265">
        <v>0</v>
      </c>
      <c r="E265">
        <v>2</v>
      </c>
      <c r="F265">
        <v>6</v>
      </c>
      <c r="G265" t="b">
        <v>0</v>
      </c>
      <c r="H265">
        <v>3</v>
      </c>
      <c r="I265">
        <v>1</v>
      </c>
      <c r="J265">
        <v>0.06</v>
      </c>
      <c r="K265">
        <v>0.1515</v>
      </c>
      <c r="L265">
        <v>0.45</v>
      </c>
      <c r="M265">
        <v>0</v>
      </c>
      <c r="N265">
        <v>0</v>
      </c>
      <c r="O265">
        <v>43</v>
      </c>
      <c r="P265">
        <v>43</v>
      </c>
    </row>
    <row r="266" spans="1:16" x14ac:dyDescent="0.25">
      <c r="A266">
        <v>884</v>
      </c>
      <c r="B266" s="4">
        <v>40583</v>
      </c>
      <c r="C266">
        <v>1</v>
      </c>
      <c r="D266">
        <v>0</v>
      </c>
      <c r="E266">
        <v>2</v>
      </c>
      <c r="F266">
        <v>7</v>
      </c>
      <c r="G266" t="b">
        <v>0</v>
      </c>
      <c r="H266">
        <v>3</v>
      </c>
      <c r="I266">
        <v>1</v>
      </c>
      <c r="J266">
        <v>0.06</v>
      </c>
      <c r="K266">
        <v>0.1061</v>
      </c>
      <c r="L266">
        <v>0.49</v>
      </c>
      <c r="M266">
        <v>0.1045</v>
      </c>
      <c r="N266">
        <v>4</v>
      </c>
      <c r="O266">
        <v>95</v>
      </c>
      <c r="P266">
        <v>99</v>
      </c>
    </row>
    <row r="267" spans="1:16" x14ac:dyDescent="0.25">
      <c r="A267">
        <v>885</v>
      </c>
      <c r="B267" s="4">
        <v>40583</v>
      </c>
      <c r="C267">
        <v>1</v>
      </c>
      <c r="D267">
        <v>0</v>
      </c>
      <c r="E267">
        <v>2</v>
      </c>
      <c r="F267">
        <v>8</v>
      </c>
      <c r="G267" t="b">
        <v>0</v>
      </c>
      <c r="H267">
        <v>3</v>
      </c>
      <c r="I267">
        <v>1</v>
      </c>
      <c r="J267">
        <v>0.1</v>
      </c>
      <c r="K267">
        <v>0.13639999999999999</v>
      </c>
      <c r="L267">
        <v>0.42</v>
      </c>
      <c r="M267">
        <v>0</v>
      </c>
      <c r="N267">
        <v>1</v>
      </c>
      <c r="O267">
        <v>198</v>
      </c>
      <c r="P267">
        <v>199</v>
      </c>
    </row>
    <row r="268" spans="1:16" x14ac:dyDescent="0.25">
      <c r="A268">
        <v>886</v>
      </c>
      <c r="B268" s="4">
        <v>40583</v>
      </c>
      <c r="C268">
        <v>1</v>
      </c>
      <c r="D268">
        <v>0</v>
      </c>
      <c r="E268">
        <v>2</v>
      </c>
      <c r="F268">
        <v>9</v>
      </c>
      <c r="G268" t="b">
        <v>0</v>
      </c>
      <c r="H268">
        <v>3</v>
      </c>
      <c r="I268">
        <v>1</v>
      </c>
      <c r="J268">
        <v>0.12</v>
      </c>
      <c r="K268">
        <v>0.13639999999999999</v>
      </c>
      <c r="L268">
        <v>0.39</v>
      </c>
      <c r="M268">
        <v>0.16420000000000001</v>
      </c>
      <c r="N268">
        <v>4</v>
      </c>
      <c r="O268">
        <v>119</v>
      </c>
      <c r="P268">
        <v>123</v>
      </c>
    </row>
    <row r="269" spans="1:16" x14ac:dyDescent="0.25">
      <c r="A269">
        <v>887</v>
      </c>
      <c r="B269" s="4">
        <v>40583</v>
      </c>
      <c r="C269">
        <v>1</v>
      </c>
      <c r="D269">
        <v>0</v>
      </c>
      <c r="E269">
        <v>2</v>
      </c>
      <c r="F269">
        <v>10</v>
      </c>
      <c r="G269" t="b">
        <v>0</v>
      </c>
      <c r="H269">
        <v>3</v>
      </c>
      <c r="I269">
        <v>1</v>
      </c>
      <c r="J269">
        <v>0.14000000000000001</v>
      </c>
      <c r="K269">
        <v>0.18179999999999999</v>
      </c>
      <c r="L269">
        <v>0.36</v>
      </c>
      <c r="M269">
        <v>0</v>
      </c>
      <c r="N269">
        <v>8</v>
      </c>
      <c r="O269">
        <v>51</v>
      </c>
      <c r="P269">
        <v>59</v>
      </c>
    </row>
    <row r="270" spans="1:16" x14ac:dyDescent="0.25">
      <c r="A270">
        <v>888</v>
      </c>
      <c r="B270" s="4">
        <v>40583</v>
      </c>
      <c r="C270">
        <v>1</v>
      </c>
      <c r="D270">
        <v>0</v>
      </c>
      <c r="E270">
        <v>2</v>
      </c>
      <c r="F270">
        <v>11</v>
      </c>
      <c r="G270" t="b">
        <v>0</v>
      </c>
      <c r="H270">
        <v>3</v>
      </c>
      <c r="I270">
        <v>2</v>
      </c>
      <c r="J270">
        <v>0.14000000000000001</v>
      </c>
      <c r="K270">
        <v>0.1515</v>
      </c>
      <c r="L270">
        <v>0.43</v>
      </c>
      <c r="M270">
        <v>0.16420000000000001</v>
      </c>
      <c r="N270">
        <v>1</v>
      </c>
      <c r="O270">
        <v>40</v>
      </c>
      <c r="P270">
        <v>41</v>
      </c>
    </row>
    <row r="271" spans="1:16" x14ac:dyDescent="0.25">
      <c r="A271">
        <v>889</v>
      </c>
      <c r="B271" s="4">
        <v>40583</v>
      </c>
      <c r="C271">
        <v>1</v>
      </c>
      <c r="D271">
        <v>0</v>
      </c>
      <c r="E271">
        <v>2</v>
      </c>
      <c r="F271">
        <v>12</v>
      </c>
      <c r="G271" t="b">
        <v>0</v>
      </c>
      <c r="H271">
        <v>3</v>
      </c>
      <c r="I271">
        <v>2</v>
      </c>
      <c r="J271">
        <v>0.18</v>
      </c>
      <c r="K271">
        <v>0.18179999999999999</v>
      </c>
      <c r="L271">
        <v>0.4</v>
      </c>
      <c r="M271">
        <v>0.22389999999999999</v>
      </c>
      <c r="N271">
        <v>4</v>
      </c>
      <c r="O271">
        <v>57</v>
      </c>
      <c r="P271">
        <v>61</v>
      </c>
    </row>
    <row r="272" spans="1:16" x14ac:dyDescent="0.25">
      <c r="A272">
        <v>890</v>
      </c>
      <c r="B272" s="4">
        <v>40583</v>
      </c>
      <c r="C272">
        <v>1</v>
      </c>
      <c r="D272">
        <v>0</v>
      </c>
      <c r="E272">
        <v>2</v>
      </c>
      <c r="F272">
        <v>13</v>
      </c>
      <c r="G272" t="b">
        <v>0</v>
      </c>
      <c r="H272">
        <v>3</v>
      </c>
      <c r="I272">
        <v>1</v>
      </c>
      <c r="J272">
        <v>0.18</v>
      </c>
      <c r="K272">
        <v>0.16669999999999999</v>
      </c>
      <c r="L272">
        <v>0.4</v>
      </c>
      <c r="M272">
        <v>0.25369999999999998</v>
      </c>
      <c r="N272">
        <v>2</v>
      </c>
      <c r="O272">
        <v>67</v>
      </c>
      <c r="P272">
        <v>69</v>
      </c>
    </row>
    <row r="273" spans="1:16" x14ac:dyDescent="0.25">
      <c r="A273">
        <v>891</v>
      </c>
      <c r="B273" s="4">
        <v>40583</v>
      </c>
      <c r="C273">
        <v>1</v>
      </c>
      <c r="D273">
        <v>0</v>
      </c>
      <c r="E273">
        <v>2</v>
      </c>
      <c r="F273">
        <v>14</v>
      </c>
      <c r="G273" t="b">
        <v>0</v>
      </c>
      <c r="H273">
        <v>3</v>
      </c>
      <c r="I273">
        <v>1</v>
      </c>
      <c r="J273">
        <v>0.2</v>
      </c>
      <c r="K273">
        <v>0.18179999999999999</v>
      </c>
      <c r="L273">
        <v>0.34</v>
      </c>
      <c r="M273">
        <v>0.29849999999999999</v>
      </c>
      <c r="N273">
        <v>2</v>
      </c>
      <c r="O273">
        <v>56</v>
      </c>
      <c r="P273">
        <v>58</v>
      </c>
    </row>
    <row r="274" spans="1:16" x14ac:dyDescent="0.25">
      <c r="A274">
        <v>892</v>
      </c>
      <c r="B274" s="4">
        <v>40583</v>
      </c>
      <c r="C274">
        <v>1</v>
      </c>
      <c r="D274">
        <v>0</v>
      </c>
      <c r="E274">
        <v>2</v>
      </c>
      <c r="F274">
        <v>15</v>
      </c>
      <c r="G274" t="b">
        <v>0</v>
      </c>
      <c r="H274">
        <v>3</v>
      </c>
      <c r="I274">
        <v>2</v>
      </c>
      <c r="J274">
        <v>0.2</v>
      </c>
      <c r="K274">
        <v>0.18179999999999999</v>
      </c>
      <c r="L274">
        <v>0.34</v>
      </c>
      <c r="M274">
        <v>0.28360000000000002</v>
      </c>
      <c r="N274">
        <v>3</v>
      </c>
      <c r="O274">
        <v>61</v>
      </c>
      <c r="P274">
        <v>64</v>
      </c>
    </row>
    <row r="275" spans="1:16" x14ac:dyDescent="0.25">
      <c r="A275">
        <v>893</v>
      </c>
      <c r="B275" s="4">
        <v>40583</v>
      </c>
      <c r="C275">
        <v>1</v>
      </c>
      <c r="D275">
        <v>0</v>
      </c>
      <c r="E275">
        <v>2</v>
      </c>
      <c r="F275">
        <v>16</v>
      </c>
      <c r="G275" t="b">
        <v>0</v>
      </c>
      <c r="H275">
        <v>3</v>
      </c>
      <c r="I275">
        <v>2</v>
      </c>
      <c r="J275">
        <v>0.2</v>
      </c>
      <c r="K275">
        <v>0.19700000000000001</v>
      </c>
      <c r="L275">
        <v>0.37</v>
      </c>
      <c r="M275">
        <v>0.25369999999999998</v>
      </c>
      <c r="N275">
        <v>7</v>
      </c>
      <c r="O275">
        <v>72</v>
      </c>
      <c r="P275">
        <v>79</v>
      </c>
    </row>
    <row r="276" spans="1:16" x14ac:dyDescent="0.25">
      <c r="A276">
        <v>894</v>
      </c>
      <c r="B276" s="4">
        <v>40583</v>
      </c>
      <c r="C276">
        <v>1</v>
      </c>
      <c r="D276">
        <v>0</v>
      </c>
      <c r="E276">
        <v>2</v>
      </c>
      <c r="F276">
        <v>17</v>
      </c>
      <c r="G276" t="b">
        <v>0</v>
      </c>
      <c r="H276">
        <v>3</v>
      </c>
      <c r="I276">
        <v>2</v>
      </c>
      <c r="J276">
        <v>0.2</v>
      </c>
      <c r="K276">
        <v>0.19700000000000001</v>
      </c>
      <c r="L276">
        <v>0.34</v>
      </c>
      <c r="M276">
        <v>0.25369999999999998</v>
      </c>
      <c r="N276">
        <v>9</v>
      </c>
      <c r="O276">
        <v>157</v>
      </c>
      <c r="P276">
        <v>166</v>
      </c>
    </row>
    <row r="277" spans="1:16" x14ac:dyDescent="0.25">
      <c r="A277">
        <v>895</v>
      </c>
      <c r="B277" s="4">
        <v>40583</v>
      </c>
      <c r="C277">
        <v>1</v>
      </c>
      <c r="D277">
        <v>0</v>
      </c>
      <c r="E277">
        <v>2</v>
      </c>
      <c r="F277">
        <v>18</v>
      </c>
      <c r="G277" t="b">
        <v>0</v>
      </c>
      <c r="H277">
        <v>3</v>
      </c>
      <c r="I277">
        <v>2</v>
      </c>
      <c r="J277">
        <v>0.18</v>
      </c>
      <c r="K277">
        <v>0.16669999999999999</v>
      </c>
      <c r="L277">
        <v>0.47</v>
      </c>
      <c r="M277">
        <v>0.29849999999999999</v>
      </c>
      <c r="N277">
        <v>2</v>
      </c>
      <c r="O277">
        <v>168</v>
      </c>
      <c r="P277">
        <v>170</v>
      </c>
    </row>
    <row r="278" spans="1:16" x14ac:dyDescent="0.25">
      <c r="A278">
        <v>896</v>
      </c>
      <c r="B278" s="4">
        <v>40583</v>
      </c>
      <c r="C278">
        <v>1</v>
      </c>
      <c r="D278">
        <v>0</v>
      </c>
      <c r="E278">
        <v>2</v>
      </c>
      <c r="F278">
        <v>19</v>
      </c>
      <c r="G278" t="b">
        <v>0</v>
      </c>
      <c r="H278">
        <v>3</v>
      </c>
      <c r="I278">
        <v>3</v>
      </c>
      <c r="J278">
        <v>0.14000000000000001</v>
      </c>
      <c r="K278">
        <v>0.1212</v>
      </c>
      <c r="L278">
        <v>0.86</v>
      </c>
      <c r="M278">
        <v>0.25369999999999998</v>
      </c>
      <c r="N278">
        <v>1</v>
      </c>
      <c r="O278">
        <v>87</v>
      </c>
      <c r="P278">
        <v>88</v>
      </c>
    </row>
    <row r="279" spans="1:16" x14ac:dyDescent="0.25">
      <c r="A279">
        <v>897</v>
      </c>
      <c r="B279" s="4">
        <v>40583</v>
      </c>
      <c r="C279">
        <v>1</v>
      </c>
      <c r="D279">
        <v>0</v>
      </c>
      <c r="E279">
        <v>2</v>
      </c>
      <c r="F279">
        <v>20</v>
      </c>
      <c r="G279" t="b">
        <v>0</v>
      </c>
      <c r="H279">
        <v>3</v>
      </c>
      <c r="I279">
        <v>3</v>
      </c>
      <c r="J279">
        <v>0.14000000000000001</v>
      </c>
      <c r="K279">
        <v>0.1515</v>
      </c>
      <c r="L279">
        <v>0.86</v>
      </c>
      <c r="M279">
        <v>0.16420000000000001</v>
      </c>
      <c r="N279">
        <v>0</v>
      </c>
      <c r="O279">
        <v>84</v>
      </c>
      <c r="P279">
        <v>84</v>
      </c>
    </row>
    <row r="280" spans="1:16" x14ac:dyDescent="0.25">
      <c r="A280">
        <v>898</v>
      </c>
      <c r="B280" s="4">
        <v>40583</v>
      </c>
      <c r="C280">
        <v>1</v>
      </c>
      <c r="D280">
        <v>0</v>
      </c>
      <c r="E280">
        <v>2</v>
      </c>
      <c r="F280">
        <v>21</v>
      </c>
      <c r="G280" t="b">
        <v>0</v>
      </c>
      <c r="H280">
        <v>3</v>
      </c>
      <c r="I280">
        <v>2</v>
      </c>
      <c r="J280">
        <v>0.14000000000000001</v>
      </c>
      <c r="K280">
        <v>0.1515</v>
      </c>
      <c r="L280">
        <v>0.86</v>
      </c>
      <c r="M280">
        <v>0.16420000000000001</v>
      </c>
      <c r="N280">
        <v>0</v>
      </c>
      <c r="O280">
        <v>83</v>
      </c>
      <c r="P280">
        <v>83</v>
      </c>
    </row>
    <row r="281" spans="1:16" x14ac:dyDescent="0.25">
      <c r="A281">
        <v>899</v>
      </c>
      <c r="B281" s="4">
        <v>40583</v>
      </c>
      <c r="C281">
        <v>1</v>
      </c>
      <c r="D281">
        <v>0</v>
      </c>
      <c r="E281">
        <v>2</v>
      </c>
      <c r="F281">
        <v>22</v>
      </c>
      <c r="G281" t="b">
        <v>0</v>
      </c>
      <c r="H281">
        <v>3</v>
      </c>
      <c r="I281">
        <v>3</v>
      </c>
      <c r="J281">
        <v>0.16</v>
      </c>
      <c r="K281">
        <v>0.16669999999999999</v>
      </c>
      <c r="L281">
        <v>0.8</v>
      </c>
      <c r="M281">
        <v>0.16420000000000001</v>
      </c>
      <c r="N281">
        <v>4</v>
      </c>
      <c r="O281">
        <v>42</v>
      </c>
      <c r="P281">
        <v>46</v>
      </c>
    </row>
    <row r="282" spans="1:16" x14ac:dyDescent="0.25">
      <c r="A282">
        <v>900</v>
      </c>
      <c r="B282" s="4">
        <v>40583</v>
      </c>
      <c r="C282">
        <v>1</v>
      </c>
      <c r="D282">
        <v>0</v>
      </c>
      <c r="E282">
        <v>2</v>
      </c>
      <c r="F282">
        <v>23</v>
      </c>
      <c r="G282" t="b">
        <v>0</v>
      </c>
      <c r="H282">
        <v>3</v>
      </c>
      <c r="I282">
        <v>3</v>
      </c>
      <c r="J282">
        <v>0.16</v>
      </c>
      <c r="K282">
        <v>0.1515</v>
      </c>
      <c r="L282">
        <v>0.8</v>
      </c>
      <c r="M282">
        <v>0.19400000000000001</v>
      </c>
      <c r="N282">
        <v>0</v>
      </c>
      <c r="O282">
        <v>37</v>
      </c>
      <c r="P282">
        <v>37</v>
      </c>
    </row>
    <row r="283" spans="1:16" x14ac:dyDescent="0.25">
      <c r="A283">
        <v>901</v>
      </c>
      <c r="B283" s="4">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x14ac:dyDescent="0.25">
      <c r="A284">
        <v>902</v>
      </c>
      <c r="B284" s="4">
        <v>40584</v>
      </c>
      <c r="C284">
        <v>1</v>
      </c>
      <c r="D284">
        <v>0</v>
      </c>
      <c r="E284">
        <v>2</v>
      </c>
      <c r="F284">
        <v>1</v>
      </c>
      <c r="G284" t="b">
        <v>0</v>
      </c>
      <c r="H284">
        <v>4</v>
      </c>
      <c r="I284">
        <v>3</v>
      </c>
      <c r="J284">
        <v>0.14000000000000001</v>
      </c>
      <c r="K284">
        <v>0.1515</v>
      </c>
      <c r="L284">
        <v>0.8</v>
      </c>
      <c r="M284">
        <v>0.1343</v>
      </c>
      <c r="N284">
        <v>0</v>
      </c>
      <c r="O284">
        <v>7</v>
      </c>
      <c r="P284">
        <v>7</v>
      </c>
    </row>
    <row r="285" spans="1:16" x14ac:dyDescent="0.25">
      <c r="A285">
        <v>903</v>
      </c>
      <c r="B285" s="4">
        <v>40584</v>
      </c>
      <c r="C285">
        <v>1</v>
      </c>
      <c r="D285">
        <v>0</v>
      </c>
      <c r="E285">
        <v>2</v>
      </c>
      <c r="F285">
        <v>2</v>
      </c>
      <c r="G285" t="b">
        <v>0</v>
      </c>
      <c r="H285">
        <v>4</v>
      </c>
      <c r="I285">
        <v>3</v>
      </c>
      <c r="J285">
        <v>0.14000000000000001</v>
      </c>
      <c r="K285">
        <v>0.1515</v>
      </c>
      <c r="L285">
        <v>0.8</v>
      </c>
      <c r="M285">
        <v>0.1343</v>
      </c>
      <c r="N285">
        <v>0</v>
      </c>
      <c r="O285">
        <v>3</v>
      </c>
      <c r="P285">
        <v>3</v>
      </c>
    </row>
    <row r="286" spans="1:16" x14ac:dyDescent="0.25">
      <c r="A286">
        <v>904</v>
      </c>
      <c r="B286" s="4">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x14ac:dyDescent="0.25">
      <c r="A287">
        <v>905</v>
      </c>
      <c r="B287" s="4">
        <v>40584</v>
      </c>
      <c r="C287">
        <v>1</v>
      </c>
      <c r="D287">
        <v>0</v>
      </c>
      <c r="E287">
        <v>2</v>
      </c>
      <c r="F287">
        <v>5</v>
      </c>
      <c r="G287" t="b">
        <v>0</v>
      </c>
      <c r="H287">
        <v>4</v>
      </c>
      <c r="I287">
        <v>2</v>
      </c>
      <c r="J287">
        <v>0.12</v>
      </c>
      <c r="K287">
        <v>0.1212</v>
      </c>
      <c r="L287">
        <v>0.5</v>
      </c>
      <c r="M287">
        <v>0.22389999999999999</v>
      </c>
      <c r="N287">
        <v>0</v>
      </c>
      <c r="O287">
        <v>6</v>
      </c>
      <c r="P287">
        <v>6</v>
      </c>
    </row>
    <row r="288" spans="1:16" x14ac:dyDescent="0.25">
      <c r="A288">
        <v>906</v>
      </c>
      <c r="B288" s="4">
        <v>40584</v>
      </c>
      <c r="C288">
        <v>1</v>
      </c>
      <c r="D288">
        <v>0</v>
      </c>
      <c r="E288">
        <v>2</v>
      </c>
      <c r="F288">
        <v>6</v>
      </c>
      <c r="G288" t="b">
        <v>0</v>
      </c>
      <c r="H288">
        <v>4</v>
      </c>
      <c r="I288">
        <v>2</v>
      </c>
      <c r="J288">
        <v>0.12</v>
      </c>
      <c r="K288">
        <v>0.1212</v>
      </c>
      <c r="L288">
        <v>0.54</v>
      </c>
      <c r="M288">
        <v>0.28360000000000002</v>
      </c>
      <c r="N288">
        <v>0</v>
      </c>
      <c r="O288">
        <v>26</v>
      </c>
      <c r="P288">
        <v>26</v>
      </c>
    </row>
    <row r="289" spans="1:16" x14ac:dyDescent="0.25">
      <c r="A289">
        <v>907</v>
      </c>
      <c r="B289" s="4">
        <v>40584</v>
      </c>
      <c r="C289">
        <v>1</v>
      </c>
      <c r="D289">
        <v>0</v>
      </c>
      <c r="E289">
        <v>2</v>
      </c>
      <c r="F289">
        <v>7</v>
      </c>
      <c r="G289" t="b">
        <v>0</v>
      </c>
      <c r="H289">
        <v>4</v>
      </c>
      <c r="I289">
        <v>1</v>
      </c>
      <c r="J289">
        <v>0.1</v>
      </c>
      <c r="K289">
        <v>7.5800000000000006E-2</v>
      </c>
      <c r="L289">
        <v>0.5</v>
      </c>
      <c r="M289">
        <v>0.41789999999999999</v>
      </c>
      <c r="N289">
        <v>0</v>
      </c>
      <c r="O289">
        <v>99</v>
      </c>
      <c r="P289">
        <v>99</v>
      </c>
    </row>
    <row r="290" spans="1:16" x14ac:dyDescent="0.25">
      <c r="A290">
        <v>908</v>
      </c>
      <c r="B290" s="4">
        <v>40584</v>
      </c>
      <c r="C290">
        <v>1</v>
      </c>
      <c r="D290">
        <v>0</v>
      </c>
      <c r="E290">
        <v>2</v>
      </c>
      <c r="F290">
        <v>8</v>
      </c>
      <c r="G290" t="b">
        <v>0</v>
      </c>
      <c r="H290">
        <v>4</v>
      </c>
      <c r="I290">
        <v>1</v>
      </c>
      <c r="J290">
        <v>0.1</v>
      </c>
      <c r="K290">
        <v>7.5800000000000006E-2</v>
      </c>
      <c r="L290">
        <v>0.49</v>
      </c>
      <c r="M290">
        <v>0.32840000000000003</v>
      </c>
      <c r="N290">
        <v>5</v>
      </c>
      <c r="O290">
        <v>173</v>
      </c>
      <c r="P290">
        <v>178</v>
      </c>
    </row>
    <row r="291" spans="1:16" x14ac:dyDescent="0.25">
      <c r="A291">
        <v>909</v>
      </c>
      <c r="B291" s="4">
        <v>40584</v>
      </c>
      <c r="C291">
        <v>1</v>
      </c>
      <c r="D291">
        <v>0</v>
      </c>
      <c r="E291">
        <v>2</v>
      </c>
      <c r="F291">
        <v>9</v>
      </c>
      <c r="G291" t="b">
        <v>0</v>
      </c>
      <c r="H291">
        <v>4</v>
      </c>
      <c r="I291">
        <v>1</v>
      </c>
      <c r="J291">
        <v>0.12</v>
      </c>
      <c r="K291">
        <v>0.1061</v>
      </c>
      <c r="L291">
        <v>0.42</v>
      </c>
      <c r="M291">
        <v>0.35820000000000002</v>
      </c>
      <c r="N291">
        <v>1</v>
      </c>
      <c r="O291">
        <v>121</v>
      </c>
      <c r="P291">
        <v>122</v>
      </c>
    </row>
    <row r="292" spans="1:16" x14ac:dyDescent="0.25">
      <c r="A292">
        <v>910</v>
      </c>
      <c r="B292" s="4">
        <v>40584</v>
      </c>
      <c r="C292">
        <v>1</v>
      </c>
      <c r="D292">
        <v>0</v>
      </c>
      <c r="E292">
        <v>2</v>
      </c>
      <c r="F292">
        <v>10</v>
      </c>
      <c r="G292" t="b">
        <v>0</v>
      </c>
      <c r="H292">
        <v>4</v>
      </c>
      <c r="I292">
        <v>1</v>
      </c>
      <c r="J292">
        <v>0.12</v>
      </c>
      <c r="K292">
        <v>0.1061</v>
      </c>
      <c r="L292">
        <v>0.42</v>
      </c>
      <c r="M292">
        <v>0.29849999999999999</v>
      </c>
      <c r="N292">
        <v>1</v>
      </c>
      <c r="O292">
        <v>34</v>
      </c>
      <c r="P292">
        <v>35</v>
      </c>
    </row>
    <row r="293" spans="1:16" x14ac:dyDescent="0.25">
      <c r="A293">
        <v>911</v>
      </c>
      <c r="B293" s="4">
        <v>40584</v>
      </c>
      <c r="C293">
        <v>1</v>
      </c>
      <c r="D293">
        <v>0</v>
      </c>
      <c r="E293">
        <v>2</v>
      </c>
      <c r="F293">
        <v>11</v>
      </c>
      <c r="G293" t="b">
        <v>0</v>
      </c>
      <c r="H293">
        <v>4</v>
      </c>
      <c r="I293">
        <v>1</v>
      </c>
      <c r="J293">
        <v>0.14000000000000001</v>
      </c>
      <c r="K293">
        <v>0.1212</v>
      </c>
      <c r="L293">
        <v>0.39</v>
      </c>
      <c r="M293">
        <v>0.35820000000000002</v>
      </c>
      <c r="N293">
        <v>1</v>
      </c>
      <c r="O293">
        <v>44</v>
      </c>
      <c r="P293">
        <v>45</v>
      </c>
    </row>
    <row r="294" spans="1:16" x14ac:dyDescent="0.25">
      <c r="A294">
        <v>912</v>
      </c>
      <c r="B294" s="4">
        <v>40584</v>
      </c>
      <c r="C294">
        <v>1</v>
      </c>
      <c r="D294">
        <v>0</v>
      </c>
      <c r="E294">
        <v>2</v>
      </c>
      <c r="F294">
        <v>12</v>
      </c>
      <c r="G294" t="b">
        <v>0</v>
      </c>
      <c r="H294">
        <v>4</v>
      </c>
      <c r="I294">
        <v>1</v>
      </c>
      <c r="J294">
        <v>0.16</v>
      </c>
      <c r="K294">
        <v>0.13639999999999999</v>
      </c>
      <c r="L294">
        <v>0.34</v>
      </c>
      <c r="M294">
        <v>0.3881</v>
      </c>
      <c r="N294">
        <v>4</v>
      </c>
      <c r="O294">
        <v>65</v>
      </c>
      <c r="P294">
        <v>69</v>
      </c>
    </row>
    <row r="295" spans="1:16" x14ac:dyDescent="0.25">
      <c r="A295">
        <v>913</v>
      </c>
      <c r="B295" s="4">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x14ac:dyDescent="0.25">
      <c r="A296">
        <v>914</v>
      </c>
      <c r="B296" s="4">
        <v>40584</v>
      </c>
      <c r="C296">
        <v>1</v>
      </c>
      <c r="D296">
        <v>0</v>
      </c>
      <c r="E296">
        <v>2</v>
      </c>
      <c r="F296">
        <v>14</v>
      </c>
      <c r="G296" t="b">
        <v>0</v>
      </c>
      <c r="H296">
        <v>4</v>
      </c>
      <c r="I296">
        <v>1</v>
      </c>
      <c r="J296">
        <v>0.2</v>
      </c>
      <c r="K296">
        <v>0.18179999999999999</v>
      </c>
      <c r="L296">
        <v>0.27</v>
      </c>
      <c r="M296">
        <v>0.28360000000000002</v>
      </c>
      <c r="N296">
        <v>6</v>
      </c>
      <c r="O296">
        <v>42</v>
      </c>
      <c r="P296">
        <v>48</v>
      </c>
    </row>
    <row r="297" spans="1:16" x14ac:dyDescent="0.25">
      <c r="A297">
        <v>915</v>
      </c>
      <c r="B297" s="4">
        <v>40584</v>
      </c>
      <c r="C297">
        <v>1</v>
      </c>
      <c r="D297">
        <v>0</v>
      </c>
      <c r="E297">
        <v>2</v>
      </c>
      <c r="F297">
        <v>15</v>
      </c>
      <c r="G297" t="b">
        <v>0</v>
      </c>
      <c r="H297">
        <v>4</v>
      </c>
      <c r="I297">
        <v>1</v>
      </c>
      <c r="J297">
        <v>0.2</v>
      </c>
      <c r="K297">
        <v>0.19700000000000001</v>
      </c>
      <c r="L297">
        <v>0.25</v>
      </c>
      <c r="M297">
        <v>0.25369999999999998</v>
      </c>
      <c r="N297">
        <v>0</v>
      </c>
      <c r="O297">
        <v>50</v>
      </c>
      <c r="P297">
        <v>50</v>
      </c>
    </row>
    <row r="298" spans="1:16" x14ac:dyDescent="0.25">
      <c r="A298">
        <v>916</v>
      </c>
      <c r="B298" s="4">
        <v>40584</v>
      </c>
      <c r="C298">
        <v>1</v>
      </c>
      <c r="D298">
        <v>0</v>
      </c>
      <c r="E298">
        <v>2</v>
      </c>
      <c r="F298">
        <v>16</v>
      </c>
      <c r="G298" t="b">
        <v>0</v>
      </c>
      <c r="H298">
        <v>4</v>
      </c>
      <c r="I298">
        <v>1</v>
      </c>
      <c r="J298">
        <v>0.2</v>
      </c>
      <c r="K298">
        <v>0.18179999999999999</v>
      </c>
      <c r="L298">
        <v>0.27</v>
      </c>
      <c r="M298">
        <v>0.29849999999999999</v>
      </c>
      <c r="N298">
        <v>4</v>
      </c>
      <c r="O298">
        <v>76</v>
      </c>
      <c r="P298">
        <v>80</v>
      </c>
    </row>
    <row r="299" spans="1:16" x14ac:dyDescent="0.25">
      <c r="A299">
        <v>917</v>
      </c>
      <c r="B299" s="4">
        <v>40584</v>
      </c>
      <c r="C299">
        <v>1</v>
      </c>
      <c r="D299">
        <v>0</v>
      </c>
      <c r="E299">
        <v>2</v>
      </c>
      <c r="F299">
        <v>17</v>
      </c>
      <c r="G299" t="b">
        <v>0</v>
      </c>
      <c r="H299">
        <v>4</v>
      </c>
      <c r="I299">
        <v>1</v>
      </c>
      <c r="J299">
        <v>0.18</v>
      </c>
      <c r="K299">
        <v>0.18179999999999999</v>
      </c>
      <c r="L299">
        <v>0.26</v>
      </c>
      <c r="M299">
        <v>0.19400000000000001</v>
      </c>
      <c r="N299">
        <v>6</v>
      </c>
      <c r="O299">
        <v>159</v>
      </c>
      <c r="P299">
        <v>165</v>
      </c>
    </row>
    <row r="300" spans="1:16" x14ac:dyDescent="0.25">
      <c r="A300">
        <v>918</v>
      </c>
      <c r="B300" s="4">
        <v>40584</v>
      </c>
      <c r="C300">
        <v>1</v>
      </c>
      <c r="D300">
        <v>0</v>
      </c>
      <c r="E300">
        <v>2</v>
      </c>
      <c r="F300">
        <v>18</v>
      </c>
      <c r="G300" t="b">
        <v>0</v>
      </c>
      <c r="H300">
        <v>4</v>
      </c>
      <c r="I300">
        <v>1</v>
      </c>
      <c r="J300">
        <v>0.16</v>
      </c>
      <c r="K300">
        <v>0.18179999999999999</v>
      </c>
      <c r="L300">
        <v>0.28000000000000003</v>
      </c>
      <c r="M300">
        <v>0.1343</v>
      </c>
      <c r="N300">
        <v>3</v>
      </c>
      <c r="O300">
        <v>157</v>
      </c>
      <c r="P300">
        <v>160</v>
      </c>
    </row>
    <row r="301" spans="1:16" x14ac:dyDescent="0.25">
      <c r="A301">
        <v>919</v>
      </c>
      <c r="B301" s="4">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x14ac:dyDescent="0.25">
      <c r="A302">
        <v>920</v>
      </c>
      <c r="B302" s="4">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x14ac:dyDescent="0.25">
      <c r="A303">
        <v>921</v>
      </c>
      <c r="B303" s="4">
        <v>40584</v>
      </c>
      <c r="C303">
        <v>1</v>
      </c>
      <c r="D303">
        <v>0</v>
      </c>
      <c r="E303">
        <v>2</v>
      </c>
      <c r="F303">
        <v>21</v>
      </c>
      <c r="G303" t="b">
        <v>0</v>
      </c>
      <c r="H303">
        <v>4</v>
      </c>
      <c r="I303">
        <v>1</v>
      </c>
      <c r="J303">
        <v>0.14000000000000001</v>
      </c>
      <c r="K303">
        <v>0.21210000000000001</v>
      </c>
      <c r="L303">
        <v>0.39</v>
      </c>
      <c r="M303">
        <v>0</v>
      </c>
      <c r="N303">
        <v>2</v>
      </c>
      <c r="O303">
        <v>70</v>
      </c>
      <c r="P303">
        <v>72</v>
      </c>
    </row>
    <row r="304" spans="1:16" x14ac:dyDescent="0.25">
      <c r="A304">
        <v>922</v>
      </c>
      <c r="B304" s="4">
        <v>40584</v>
      </c>
      <c r="C304">
        <v>1</v>
      </c>
      <c r="D304">
        <v>0</v>
      </c>
      <c r="E304">
        <v>2</v>
      </c>
      <c r="F304">
        <v>22</v>
      </c>
      <c r="G304" t="b">
        <v>0</v>
      </c>
      <c r="H304">
        <v>4</v>
      </c>
      <c r="I304">
        <v>1</v>
      </c>
      <c r="J304">
        <v>0.12</v>
      </c>
      <c r="K304">
        <v>0.19700000000000001</v>
      </c>
      <c r="L304">
        <v>0.39</v>
      </c>
      <c r="M304">
        <v>0</v>
      </c>
      <c r="N304">
        <v>4</v>
      </c>
      <c r="O304">
        <v>47</v>
      </c>
      <c r="P304">
        <v>51</v>
      </c>
    </row>
    <row r="305" spans="1:16" x14ac:dyDescent="0.25">
      <c r="A305">
        <v>923</v>
      </c>
      <c r="B305" s="4">
        <v>40584</v>
      </c>
      <c r="C305">
        <v>1</v>
      </c>
      <c r="D305">
        <v>0</v>
      </c>
      <c r="E305">
        <v>2</v>
      </c>
      <c r="F305">
        <v>23</v>
      </c>
      <c r="G305" t="b">
        <v>0</v>
      </c>
      <c r="H305">
        <v>4</v>
      </c>
      <c r="I305">
        <v>1</v>
      </c>
      <c r="J305">
        <v>0.12</v>
      </c>
      <c r="K305">
        <v>0.1515</v>
      </c>
      <c r="L305">
        <v>0.42</v>
      </c>
      <c r="M305">
        <v>0.1045</v>
      </c>
      <c r="N305">
        <v>1</v>
      </c>
      <c r="O305">
        <v>33</v>
      </c>
      <c r="P305">
        <v>34</v>
      </c>
    </row>
    <row r="306" spans="1:16" x14ac:dyDescent="0.25">
      <c r="A306">
        <v>924</v>
      </c>
      <c r="B306" s="4">
        <v>40585</v>
      </c>
      <c r="C306">
        <v>1</v>
      </c>
      <c r="D306">
        <v>0</v>
      </c>
      <c r="E306">
        <v>2</v>
      </c>
      <c r="F306">
        <v>0</v>
      </c>
      <c r="G306" t="b">
        <v>0</v>
      </c>
      <c r="H306">
        <v>5</v>
      </c>
      <c r="I306">
        <v>1</v>
      </c>
      <c r="J306">
        <v>0.1</v>
      </c>
      <c r="K306">
        <v>0.13639999999999999</v>
      </c>
      <c r="L306">
        <v>0.49</v>
      </c>
      <c r="M306">
        <v>0.1045</v>
      </c>
      <c r="N306">
        <v>2</v>
      </c>
      <c r="O306">
        <v>12</v>
      </c>
      <c r="P306">
        <v>14</v>
      </c>
    </row>
    <row r="307" spans="1:16" x14ac:dyDescent="0.25">
      <c r="A307">
        <v>925</v>
      </c>
      <c r="B307" s="4">
        <v>40585</v>
      </c>
      <c r="C307">
        <v>1</v>
      </c>
      <c r="D307">
        <v>0</v>
      </c>
      <c r="E307">
        <v>2</v>
      </c>
      <c r="F307">
        <v>1</v>
      </c>
      <c r="G307" t="b">
        <v>0</v>
      </c>
      <c r="H307">
        <v>5</v>
      </c>
      <c r="I307">
        <v>1</v>
      </c>
      <c r="J307">
        <v>0.1</v>
      </c>
      <c r="K307">
        <v>0.13639999999999999</v>
      </c>
      <c r="L307">
        <v>0.54</v>
      </c>
      <c r="M307">
        <v>8.9599999999999999E-2</v>
      </c>
      <c r="N307">
        <v>1</v>
      </c>
      <c r="O307">
        <v>6</v>
      </c>
      <c r="P307">
        <v>7</v>
      </c>
    </row>
    <row r="308" spans="1:16" x14ac:dyDescent="0.25">
      <c r="A308">
        <v>926</v>
      </c>
      <c r="B308" s="4">
        <v>40585</v>
      </c>
      <c r="C308">
        <v>1</v>
      </c>
      <c r="D308">
        <v>0</v>
      </c>
      <c r="E308">
        <v>2</v>
      </c>
      <c r="F308">
        <v>2</v>
      </c>
      <c r="G308" t="b">
        <v>0</v>
      </c>
      <c r="H308">
        <v>5</v>
      </c>
      <c r="I308">
        <v>1</v>
      </c>
      <c r="J308">
        <v>0.1</v>
      </c>
      <c r="K308">
        <v>0.13639999999999999</v>
      </c>
      <c r="L308">
        <v>0.54</v>
      </c>
      <c r="M308">
        <v>8.9599999999999999E-2</v>
      </c>
      <c r="N308">
        <v>0</v>
      </c>
      <c r="O308">
        <v>3</v>
      </c>
      <c r="P308">
        <v>3</v>
      </c>
    </row>
    <row r="309" spans="1:16" x14ac:dyDescent="0.25">
      <c r="A309">
        <v>927</v>
      </c>
      <c r="B309" s="4">
        <v>40585</v>
      </c>
      <c r="C309">
        <v>1</v>
      </c>
      <c r="D309">
        <v>0</v>
      </c>
      <c r="E309">
        <v>2</v>
      </c>
      <c r="F309">
        <v>5</v>
      </c>
      <c r="G309" t="b">
        <v>0</v>
      </c>
      <c r="H309">
        <v>5</v>
      </c>
      <c r="I309">
        <v>1</v>
      </c>
      <c r="J309">
        <v>0.08</v>
      </c>
      <c r="K309">
        <v>0.1212</v>
      </c>
      <c r="L309">
        <v>0.63</v>
      </c>
      <c r="M309">
        <v>8.9599999999999999E-2</v>
      </c>
      <c r="N309">
        <v>0</v>
      </c>
      <c r="O309">
        <v>4</v>
      </c>
      <c r="P309">
        <v>4</v>
      </c>
    </row>
    <row r="310" spans="1:16" x14ac:dyDescent="0.25">
      <c r="A310">
        <v>928</v>
      </c>
      <c r="B310" s="4">
        <v>40585</v>
      </c>
      <c r="C310">
        <v>1</v>
      </c>
      <c r="D310">
        <v>0</v>
      </c>
      <c r="E310">
        <v>2</v>
      </c>
      <c r="F310">
        <v>6</v>
      </c>
      <c r="G310" t="b">
        <v>0</v>
      </c>
      <c r="H310">
        <v>5</v>
      </c>
      <c r="I310">
        <v>1</v>
      </c>
      <c r="J310">
        <v>0.1</v>
      </c>
      <c r="K310">
        <v>0.18179999999999999</v>
      </c>
      <c r="L310">
        <v>0.68</v>
      </c>
      <c r="M310">
        <v>0</v>
      </c>
      <c r="N310">
        <v>1</v>
      </c>
      <c r="O310">
        <v>23</v>
      </c>
      <c r="P310">
        <v>24</v>
      </c>
    </row>
    <row r="311" spans="1:16" x14ac:dyDescent="0.25">
      <c r="A311">
        <v>929</v>
      </c>
      <c r="B311" s="4">
        <v>40585</v>
      </c>
      <c r="C311">
        <v>1</v>
      </c>
      <c r="D311">
        <v>0</v>
      </c>
      <c r="E311">
        <v>2</v>
      </c>
      <c r="F311">
        <v>7</v>
      </c>
      <c r="G311" t="b">
        <v>0</v>
      </c>
      <c r="H311">
        <v>5</v>
      </c>
      <c r="I311">
        <v>1</v>
      </c>
      <c r="J311">
        <v>0.08</v>
      </c>
      <c r="K311">
        <v>0.16669999999999999</v>
      </c>
      <c r="L311">
        <v>0.73</v>
      </c>
      <c r="M311">
        <v>0</v>
      </c>
      <c r="N311">
        <v>1</v>
      </c>
      <c r="O311">
        <v>73</v>
      </c>
      <c r="P311">
        <v>74</v>
      </c>
    </row>
    <row r="312" spans="1:16" x14ac:dyDescent="0.25">
      <c r="A312">
        <v>930</v>
      </c>
      <c r="B312" s="4">
        <v>40585</v>
      </c>
      <c r="C312">
        <v>1</v>
      </c>
      <c r="D312">
        <v>0</v>
      </c>
      <c r="E312">
        <v>2</v>
      </c>
      <c r="F312">
        <v>8</v>
      </c>
      <c r="G312" t="b">
        <v>0</v>
      </c>
      <c r="H312">
        <v>5</v>
      </c>
      <c r="I312">
        <v>1</v>
      </c>
      <c r="J312">
        <v>0.1</v>
      </c>
      <c r="K312">
        <v>0.1212</v>
      </c>
      <c r="L312">
        <v>0.74</v>
      </c>
      <c r="M312">
        <v>0.16420000000000001</v>
      </c>
      <c r="N312">
        <v>4</v>
      </c>
      <c r="O312">
        <v>212</v>
      </c>
      <c r="P312">
        <v>216</v>
      </c>
    </row>
    <row r="313" spans="1:16" x14ac:dyDescent="0.25">
      <c r="A313">
        <v>931</v>
      </c>
      <c r="B313" s="4">
        <v>40585</v>
      </c>
      <c r="C313">
        <v>1</v>
      </c>
      <c r="D313">
        <v>0</v>
      </c>
      <c r="E313">
        <v>2</v>
      </c>
      <c r="F313">
        <v>9</v>
      </c>
      <c r="G313" t="b">
        <v>0</v>
      </c>
      <c r="H313">
        <v>5</v>
      </c>
      <c r="I313">
        <v>1</v>
      </c>
      <c r="J313">
        <v>0.12</v>
      </c>
      <c r="K313">
        <v>0.1212</v>
      </c>
      <c r="L313">
        <v>0.74</v>
      </c>
      <c r="M313">
        <v>0.22389999999999999</v>
      </c>
      <c r="N313">
        <v>8</v>
      </c>
      <c r="O313">
        <v>132</v>
      </c>
      <c r="P313">
        <v>140</v>
      </c>
    </row>
    <row r="314" spans="1:16" x14ac:dyDescent="0.25">
      <c r="A314">
        <v>932</v>
      </c>
      <c r="B314" s="4">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x14ac:dyDescent="0.25">
      <c r="A315">
        <v>933</v>
      </c>
      <c r="B315" s="4">
        <v>40585</v>
      </c>
      <c r="C315">
        <v>1</v>
      </c>
      <c r="D315">
        <v>0</v>
      </c>
      <c r="E315">
        <v>2</v>
      </c>
      <c r="F315">
        <v>11</v>
      </c>
      <c r="G315" t="b">
        <v>0</v>
      </c>
      <c r="H315">
        <v>5</v>
      </c>
      <c r="I315">
        <v>1</v>
      </c>
      <c r="J315">
        <v>0.22</v>
      </c>
      <c r="K315">
        <v>0.2273</v>
      </c>
      <c r="L315">
        <v>0.47</v>
      </c>
      <c r="M315">
        <v>0.1343</v>
      </c>
      <c r="N315">
        <v>12</v>
      </c>
      <c r="O315">
        <v>52</v>
      </c>
      <c r="P315">
        <v>64</v>
      </c>
    </row>
    <row r="316" spans="1:16" x14ac:dyDescent="0.25">
      <c r="A316">
        <v>934</v>
      </c>
      <c r="B316" s="4">
        <v>40585</v>
      </c>
      <c r="C316">
        <v>1</v>
      </c>
      <c r="D316">
        <v>0</v>
      </c>
      <c r="E316">
        <v>2</v>
      </c>
      <c r="F316">
        <v>12</v>
      </c>
      <c r="G316" t="b">
        <v>0</v>
      </c>
      <c r="H316">
        <v>5</v>
      </c>
      <c r="I316">
        <v>1</v>
      </c>
      <c r="J316">
        <v>0.22</v>
      </c>
      <c r="K316">
        <v>0.2273</v>
      </c>
      <c r="L316">
        <v>0.47</v>
      </c>
      <c r="M316">
        <v>0.1343</v>
      </c>
      <c r="N316">
        <v>7</v>
      </c>
      <c r="O316">
        <v>64</v>
      </c>
      <c r="P316">
        <v>71</v>
      </c>
    </row>
    <row r="317" spans="1:16" x14ac:dyDescent="0.25">
      <c r="A317">
        <v>935</v>
      </c>
      <c r="B317" s="4">
        <v>40585</v>
      </c>
      <c r="C317">
        <v>1</v>
      </c>
      <c r="D317">
        <v>0</v>
      </c>
      <c r="E317">
        <v>2</v>
      </c>
      <c r="F317">
        <v>13</v>
      </c>
      <c r="G317" t="b">
        <v>0</v>
      </c>
      <c r="H317">
        <v>5</v>
      </c>
      <c r="I317">
        <v>1</v>
      </c>
      <c r="J317">
        <v>0.24</v>
      </c>
      <c r="K317">
        <v>0.2273</v>
      </c>
      <c r="L317">
        <v>0.35</v>
      </c>
      <c r="M317">
        <v>0.19400000000000001</v>
      </c>
      <c r="N317">
        <v>21</v>
      </c>
      <c r="O317">
        <v>89</v>
      </c>
      <c r="P317">
        <v>110</v>
      </c>
    </row>
    <row r="318" spans="1:16" x14ac:dyDescent="0.25">
      <c r="A318">
        <v>936</v>
      </c>
      <c r="B318" s="4">
        <v>40585</v>
      </c>
      <c r="C318">
        <v>1</v>
      </c>
      <c r="D318">
        <v>0</v>
      </c>
      <c r="E318">
        <v>2</v>
      </c>
      <c r="F318">
        <v>14</v>
      </c>
      <c r="G318" t="b">
        <v>0</v>
      </c>
      <c r="H318">
        <v>5</v>
      </c>
      <c r="I318">
        <v>1</v>
      </c>
      <c r="J318">
        <v>0.3</v>
      </c>
      <c r="K318">
        <v>0.28789999999999999</v>
      </c>
      <c r="L318">
        <v>0.26</v>
      </c>
      <c r="M318">
        <v>0.25369999999999998</v>
      </c>
      <c r="N318">
        <v>17</v>
      </c>
      <c r="O318">
        <v>67</v>
      </c>
      <c r="P318">
        <v>84</v>
      </c>
    </row>
    <row r="319" spans="1:16" x14ac:dyDescent="0.25">
      <c r="A319">
        <v>937</v>
      </c>
      <c r="B319" s="4">
        <v>40585</v>
      </c>
      <c r="C319">
        <v>1</v>
      </c>
      <c r="D319">
        <v>0</v>
      </c>
      <c r="E319">
        <v>2</v>
      </c>
      <c r="F319">
        <v>15</v>
      </c>
      <c r="G319" t="b">
        <v>0</v>
      </c>
      <c r="H319">
        <v>5</v>
      </c>
      <c r="I319">
        <v>1</v>
      </c>
      <c r="J319">
        <v>0.32</v>
      </c>
      <c r="K319">
        <v>0.31819999999999998</v>
      </c>
      <c r="L319">
        <v>0.21</v>
      </c>
      <c r="M319">
        <v>0.16420000000000001</v>
      </c>
      <c r="N319">
        <v>12</v>
      </c>
      <c r="O319">
        <v>62</v>
      </c>
      <c r="P319">
        <v>74</v>
      </c>
    </row>
    <row r="320" spans="1:16" x14ac:dyDescent="0.25">
      <c r="A320">
        <v>938</v>
      </c>
      <c r="B320" s="4">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x14ac:dyDescent="0.25">
      <c r="A321">
        <v>939</v>
      </c>
      <c r="B321" s="4">
        <v>40585</v>
      </c>
      <c r="C321">
        <v>1</v>
      </c>
      <c r="D321">
        <v>0</v>
      </c>
      <c r="E321">
        <v>2</v>
      </c>
      <c r="F321">
        <v>17</v>
      </c>
      <c r="G321" t="b">
        <v>0</v>
      </c>
      <c r="H321">
        <v>5</v>
      </c>
      <c r="I321">
        <v>1</v>
      </c>
      <c r="J321">
        <v>0.3</v>
      </c>
      <c r="K321">
        <v>0.33329999999999999</v>
      </c>
      <c r="L321">
        <v>0.24</v>
      </c>
      <c r="M321">
        <v>0</v>
      </c>
      <c r="N321">
        <v>18</v>
      </c>
      <c r="O321">
        <v>193</v>
      </c>
      <c r="P321">
        <v>211</v>
      </c>
    </row>
    <row r="322" spans="1:16" x14ac:dyDescent="0.25">
      <c r="A322">
        <v>940</v>
      </c>
      <c r="B322" s="4">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x14ac:dyDescent="0.25">
      <c r="A323">
        <v>941</v>
      </c>
      <c r="B323" s="4">
        <v>40585</v>
      </c>
      <c r="C323">
        <v>1</v>
      </c>
      <c r="D323">
        <v>0</v>
      </c>
      <c r="E323">
        <v>2</v>
      </c>
      <c r="F323">
        <v>19</v>
      </c>
      <c r="G323" t="b">
        <v>0</v>
      </c>
      <c r="H323">
        <v>5</v>
      </c>
      <c r="I323">
        <v>1</v>
      </c>
      <c r="J323">
        <v>0.26</v>
      </c>
      <c r="K323">
        <v>0.30299999999999999</v>
      </c>
      <c r="L323">
        <v>0.33</v>
      </c>
      <c r="M323">
        <v>0</v>
      </c>
      <c r="N323">
        <v>7</v>
      </c>
      <c r="O323">
        <v>94</v>
      </c>
      <c r="P323">
        <v>101</v>
      </c>
    </row>
    <row r="324" spans="1:16" x14ac:dyDescent="0.25">
      <c r="A324">
        <v>942</v>
      </c>
      <c r="B324" s="4">
        <v>40585</v>
      </c>
      <c r="C324">
        <v>1</v>
      </c>
      <c r="D324">
        <v>0</v>
      </c>
      <c r="E324">
        <v>2</v>
      </c>
      <c r="F324">
        <v>20</v>
      </c>
      <c r="G324" t="b">
        <v>0</v>
      </c>
      <c r="H324">
        <v>5</v>
      </c>
      <c r="I324">
        <v>1</v>
      </c>
      <c r="J324">
        <v>0.22</v>
      </c>
      <c r="K324">
        <v>0.2273</v>
      </c>
      <c r="L324">
        <v>0.55000000000000004</v>
      </c>
      <c r="M324">
        <v>0.1343</v>
      </c>
      <c r="N324">
        <v>2</v>
      </c>
      <c r="O324">
        <v>61</v>
      </c>
      <c r="P324">
        <v>63</v>
      </c>
    </row>
    <row r="325" spans="1:16" x14ac:dyDescent="0.25">
      <c r="A325">
        <v>943</v>
      </c>
      <c r="B325" s="4">
        <v>40585</v>
      </c>
      <c r="C325">
        <v>1</v>
      </c>
      <c r="D325">
        <v>0</v>
      </c>
      <c r="E325">
        <v>2</v>
      </c>
      <c r="F325">
        <v>21</v>
      </c>
      <c r="G325" t="b">
        <v>0</v>
      </c>
      <c r="H325">
        <v>5</v>
      </c>
      <c r="I325">
        <v>1</v>
      </c>
      <c r="J325">
        <v>0.2</v>
      </c>
      <c r="K325">
        <v>0.21210000000000001</v>
      </c>
      <c r="L325">
        <v>0.59</v>
      </c>
      <c r="M325">
        <v>0.1343</v>
      </c>
      <c r="N325">
        <v>1</v>
      </c>
      <c r="O325">
        <v>46</v>
      </c>
      <c r="P325">
        <v>47</v>
      </c>
    </row>
    <row r="326" spans="1:16" x14ac:dyDescent="0.25">
      <c r="A326">
        <v>944</v>
      </c>
      <c r="B326" s="4">
        <v>40585</v>
      </c>
      <c r="C326">
        <v>1</v>
      </c>
      <c r="D326">
        <v>0</v>
      </c>
      <c r="E326">
        <v>2</v>
      </c>
      <c r="F326">
        <v>22</v>
      </c>
      <c r="G326" t="b">
        <v>0</v>
      </c>
      <c r="H326">
        <v>5</v>
      </c>
      <c r="I326">
        <v>1</v>
      </c>
      <c r="J326">
        <v>0.2</v>
      </c>
      <c r="K326">
        <v>0.2273</v>
      </c>
      <c r="L326">
        <v>0.64</v>
      </c>
      <c r="M326">
        <v>8.9599999999999999E-2</v>
      </c>
      <c r="N326">
        <v>2</v>
      </c>
      <c r="O326">
        <v>41</v>
      </c>
      <c r="P326">
        <v>43</v>
      </c>
    </row>
    <row r="327" spans="1:16" x14ac:dyDescent="0.25">
      <c r="A327">
        <v>945</v>
      </c>
      <c r="B327" s="4">
        <v>40585</v>
      </c>
      <c r="C327">
        <v>1</v>
      </c>
      <c r="D327">
        <v>0</v>
      </c>
      <c r="E327">
        <v>2</v>
      </c>
      <c r="F327">
        <v>23</v>
      </c>
      <c r="G327" t="b">
        <v>0</v>
      </c>
      <c r="H327">
        <v>5</v>
      </c>
      <c r="I327">
        <v>1</v>
      </c>
      <c r="J327">
        <v>0.18</v>
      </c>
      <c r="K327">
        <v>0.2424</v>
      </c>
      <c r="L327">
        <v>0.69</v>
      </c>
      <c r="M327">
        <v>0</v>
      </c>
      <c r="N327">
        <v>5</v>
      </c>
      <c r="O327">
        <v>48</v>
      </c>
      <c r="P327">
        <v>53</v>
      </c>
    </row>
    <row r="328" spans="1:16" x14ac:dyDescent="0.25">
      <c r="A328">
        <v>946</v>
      </c>
      <c r="B328" s="4">
        <v>40586</v>
      </c>
      <c r="C328">
        <v>1</v>
      </c>
      <c r="D328">
        <v>0</v>
      </c>
      <c r="E328">
        <v>2</v>
      </c>
      <c r="F328">
        <v>0</v>
      </c>
      <c r="G328" t="b">
        <v>0</v>
      </c>
      <c r="H328">
        <v>6</v>
      </c>
      <c r="I328">
        <v>1</v>
      </c>
      <c r="J328">
        <v>0.16</v>
      </c>
      <c r="K328">
        <v>0.19700000000000001</v>
      </c>
      <c r="L328">
        <v>0.69</v>
      </c>
      <c r="M328">
        <v>8.9599999999999999E-2</v>
      </c>
      <c r="N328">
        <v>3</v>
      </c>
      <c r="O328">
        <v>27</v>
      </c>
      <c r="P328">
        <v>30</v>
      </c>
    </row>
    <row r="329" spans="1:16" x14ac:dyDescent="0.25">
      <c r="A329">
        <v>947</v>
      </c>
      <c r="B329" s="4">
        <v>40586</v>
      </c>
      <c r="C329">
        <v>1</v>
      </c>
      <c r="D329">
        <v>0</v>
      </c>
      <c r="E329">
        <v>2</v>
      </c>
      <c r="F329">
        <v>1</v>
      </c>
      <c r="G329" t="b">
        <v>0</v>
      </c>
      <c r="H329">
        <v>6</v>
      </c>
      <c r="I329">
        <v>1</v>
      </c>
      <c r="J329">
        <v>0.14000000000000001</v>
      </c>
      <c r="K329">
        <v>0.21210000000000001</v>
      </c>
      <c r="L329">
        <v>0.86</v>
      </c>
      <c r="M329">
        <v>0</v>
      </c>
      <c r="N329">
        <v>2</v>
      </c>
      <c r="O329">
        <v>22</v>
      </c>
      <c r="P329">
        <v>24</v>
      </c>
    </row>
    <row r="330" spans="1:16" x14ac:dyDescent="0.25">
      <c r="A330">
        <v>948</v>
      </c>
      <c r="B330" s="4">
        <v>40586</v>
      </c>
      <c r="C330">
        <v>1</v>
      </c>
      <c r="D330">
        <v>0</v>
      </c>
      <c r="E330">
        <v>2</v>
      </c>
      <c r="F330">
        <v>2</v>
      </c>
      <c r="G330" t="b">
        <v>0</v>
      </c>
      <c r="H330">
        <v>6</v>
      </c>
      <c r="I330">
        <v>1</v>
      </c>
      <c r="J330">
        <v>0.14000000000000001</v>
      </c>
      <c r="K330">
        <v>0.21210000000000001</v>
      </c>
      <c r="L330">
        <v>0.8</v>
      </c>
      <c r="M330">
        <v>0</v>
      </c>
      <c r="N330">
        <v>2</v>
      </c>
      <c r="O330">
        <v>13</v>
      </c>
      <c r="P330">
        <v>15</v>
      </c>
    </row>
    <row r="331" spans="1:16" x14ac:dyDescent="0.25">
      <c r="A331">
        <v>949</v>
      </c>
      <c r="B331" s="4">
        <v>40586</v>
      </c>
      <c r="C331">
        <v>1</v>
      </c>
      <c r="D331">
        <v>0</v>
      </c>
      <c r="E331">
        <v>2</v>
      </c>
      <c r="F331">
        <v>3</v>
      </c>
      <c r="G331" t="b">
        <v>0</v>
      </c>
      <c r="H331">
        <v>6</v>
      </c>
      <c r="I331">
        <v>1</v>
      </c>
      <c r="J331">
        <v>0.12</v>
      </c>
      <c r="K331">
        <v>0.19700000000000001</v>
      </c>
      <c r="L331">
        <v>0.8</v>
      </c>
      <c r="M331">
        <v>0</v>
      </c>
      <c r="N331">
        <v>3</v>
      </c>
      <c r="O331">
        <v>7</v>
      </c>
      <c r="P331">
        <v>10</v>
      </c>
    </row>
    <row r="332" spans="1:16" x14ac:dyDescent="0.25">
      <c r="A332">
        <v>950</v>
      </c>
      <c r="B332" s="4">
        <v>40586</v>
      </c>
      <c r="C332">
        <v>1</v>
      </c>
      <c r="D332">
        <v>0</v>
      </c>
      <c r="E332">
        <v>2</v>
      </c>
      <c r="F332">
        <v>4</v>
      </c>
      <c r="G332" t="b">
        <v>0</v>
      </c>
      <c r="H332">
        <v>6</v>
      </c>
      <c r="I332">
        <v>1</v>
      </c>
      <c r="J332">
        <v>0.12</v>
      </c>
      <c r="K332">
        <v>0.16669999999999999</v>
      </c>
      <c r="L332">
        <v>0.74</v>
      </c>
      <c r="M332">
        <v>8.9599999999999999E-2</v>
      </c>
      <c r="N332">
        <v>0</v>
      </c>
      <c r="O332">
        <v>4</v>
      </c>
      <c r="P332">
        <v>4</v>
      </c>
    </row>
    <row r="333" spans="1:16" x14ac:dyDescent="0.25">
      <c r="A333">
        <v>951</v>
      </c>
      <c r="B333" s="4">
        <v>40586</v>
      </c>
      <c r="C333">
        <v>1</v>
      </c>
      <c r="D333">
        <v>0</v>
      </c>
      <c r="E333">
        <v>2</v>
      </c>
      <c r="F333">
        <v>5</v>
      </c>
      <c r="G333" t="b">
        <v>0</v>
      </c>
      <c r="H333">
        <v>6</v>
      </c>
      <c r="I333">
        <v>1</v>
      </c>
      <c r="J333">
        <v>0.12</v>
      </c>
      <c r="K333">
        <v>0.16669999999999999</v>
      </c>
      <c r="L333">
        <v>0.74</v>
      </c>
      <c r="M333">
        <v>8.9599999999999999E-2</v>
      </c>
      <c r="N333">
        <v>0</v>
      </c>
      <c r="O333">
        <v>1</v>
      </c>
      <c r="P333">
        <v>1</v>
      </c>
    </row>
    <row r="334" spans="1:16" x14ac:dyDescent="0.25">
      <c r="A334">
        <v>952</v>
      </c>
      <c r="B334" s="4">
        <v>40586</v>
      </c>
      <c r="C334">
        <v>1</v>
      </c>
      <c r="D334">
        <v>0</v>
      </c>
      <c r="E334">
        <v>2</v>
      </c>
      <c r="F334">
        <v>6</v>
      </c>
      <c r="G334" t="b">
        <v>0</v>
      </c>
      <c r="H334">
        <v>6</v>
      </c>
      <c r="I334">
        <v>1</v>
      </c>
      <c r="J334">
        <v>0.12</v>
      </c>
      <c r="K334">
        <v>0.13639999999999999</v>
      </c>
      <c r="L334">
        <v>0.93</v>
      </c>
      <c r="M334">
        <v>0.19400000000000001</v>
      </c>
      <c r="N334">
        <v>1</v>
      </c>
      <c r="O334">
        <v>1</v>
      </c>
      <c r="P334">
        <v>2</v>
      </c>
    </row>
    <row r="335" spans="1:16" x14ac:dyDescent="0.25">
      <c r="A335">
        <v>953</v>
      </c>
      <c r="B335" s="4">
        <v>40586</v>
      </c>
      <c r="C335">
        <v>1</v>
      </c>
      <c r="D335">
        <v>0</v>
      </c>
      <c r="E335">
        <v>2</v>
      </c>
      <c r="F335">
        <v>7</v>
      </c>
      <c r="G335" t="b">
        <v>0</v>
      </c>
      <c r="H335">
        <v>6</v>
      </c>
      <c r="I335">
        <v>1</v>
      </c>
      <c r="J335">
        <v>0.12</v>
      </c>
      <c r="K335">
        <v>0.1515</v>
      </c>
      <c r="L335">
        <v>0.8</v>
      </c>
      <c r="M335">
        <v>0.1045</v>
      </c>
      <c r="N335">
        <v>2</v>
      </c>
      <c r="O335">
        <v>9</v>
      </c>
      <c r="P335">
        <v>11</v>
      </c>
    </row>
    <row r="336" spans="1:16" x14ac:dyDescent="0.25">
      <c r="A336">
        <v>954</v>
      </c>
      <c r="B336" s="4">
        <v>40586</v>
      </c>
      <c r="C336">
        <v>1</v>
      </c>
      <c r="D336">
        <v>0</v>
      </c>
      <c r="E336">
        <v>2</v>
      </c>
      <c r="F336">
        <v>8</v>
      </c>
      <c r="G336" t="b">
        <v>0</v>
      </c>
      <c r="H336">
        <v>6</v>
      </c>
      <c r="I336">
        <v>1</v>
      </c>
      <c r="J336">
        <v>0.14000000000000001</v>
      </c>
      <c r="K336">
        <v>0.1515</v>
      </c>
      <c r="L336">
        <v>0.86</v>
      </c>
      <c r="M336">
        <v>0.1343</v>
      </c>
      <c r="N336">
        <v>2</v>
      </c>
      <c r="O336">
        <v>28</v>
      </c>
      <c r="P336">
        <v>30</v>
      </c>
    </row>
    <row r="337" spans="1:16" x14ac:dyDescent="0.25">
      <c r="A337">
        <v>955</v>
      </c>
      <c r="B337" s="4">
        <v>40586</v>
      </c>
      <c r="C337">
        <v>1</v>
      </c>
      <c r="D337">
        <v>0</v>
      </c>
      <c r="E337">
        <v>2</v>
      </c>
      <c r="F337">
        <v>9</v>
      </c>
      <c r="G337" t="b">
        <v>0</v>
      </c>
      <c r="H337">
        <v>6</v>
      </c>
      <c r="I337">
        <v>1</v>
      </c>
      <c r="J337">
        <v>0.16</v>
      </c>
      <c r="K337">
        <v>0.18179999999999999</v>
      </c>
      <c r="L337">
        <v>0.64</v>
      </c>
      <c r="M337">
        <v>0.1343</v>
      </c>
      <c r="N337">
        <v>5</v>
      </c>
      <c r="O337">
        <v>38</v>
      </c>
      <c r="P337">
        <v>43</v>
      </c>
    </row>
    <row r="338" spans="1:16" x14ac:dyDescent="0.25">
      <c r="A338">
        <v>956</v>
      </c>
      <c r="B338" s="4">
        <v>40586</v>
      </c>
      <c r="C338">
        <v>1</v>
      </c>
      <c r="D338">
        <v>0</v>
      </c>
      <c r="E338">
        <v>2</v>
      </c>
      <c r="F338">
        <v>10</v>
      </c>
      <c r="G338" t="b">
        <v>0</v>
      </c>
      <c r="H338">
        <v>6</v>
      </c>
      <c r="I338">
        <v>1</v>
      </c>
      <c r="J338">
        <v>0.22</v>
      </c>
      <c r="K338">
        <v>0.21210000000000001</v>
      </c>
      <c r="L338">
        <v>0.41</v>
      </c>
      <c r="M338">
        <v>0.25369999999999998</v>
      </c>
      <c r="N338">
        <v>13</v>
      </c>
      <c r="O338">
        <v>71</v>
      </c>
      <c r="P338">
        <v>84</v>
      </c>
    </row>
    <row r="339" spans="1:16" x14ac:dyDescent="0.25">
      <c r="A339">
        <v>957</v>
      </c>
      <c r="B339" s="4">
        <v>40586</v>
      </c>
      <c r="C339">
        <v>1</v>
      </c>
      <c r="D339">
        <v>0</v>
      </c>
      <c r="E339">
        <v>2</v>
      </c>
      <c r="F339">
        <v>11</v>
      </c>
      <c r="G339" t="b">
        <v>0</v>
      </c>
      <c r="H339">
        <v>6</v>
      </c>
      <c r="I339">
        <v>1</v>
      </c>
      <c r="J339">
        <v>0.3</v>
      </c>
      <c r="K339">
        <v>0.2727</v>
      </c>
      <c r="L339">
        <v>0.28000000000000003</v>
      </c>
      <c r="M339">
        <v>0.32840000000000003</v>
      </c>
      <c r="N339">
        <v>30</v>
      </c>
      <c r="O339">
        <v>84</v>
      </c>
      <c r="P339">
        <v>114</v>
      </c>
    </row>
    <row r="340" spans="1:16" x14ac:dyDescent="0.25">
      <c r="A340">
        <v>958</v>
      </c>
      <c r="B340" s="4">
        <v>40586</v>
      </c>
      <c r="C340">
        <v>1</v>
      </c>
      <c r="D340">
        <v>0</v>
      </c>
      <c r="E340">
        <v>2</v>
      </c>
      <c r="F340">
        <v>12</v>
      </c>
      <c r="G340" t="b">
        <v>0</v>
      </c>
      <c r="H340">
        <v>6</v>
      </c>
      <c r="I340">
        <v>1</v>
      </c>
      <c r="J340">
        <v>0.3</v>
      </c>
      <c r="K340">
        <v>0.2727</v>
      </c>
      <c r="L340">
        <v>0.39</v>
      </c>
      <c r="M340">
        <v>0.4627</v>
      </c>
      <c r="N340">
        <v>27</v>
      </c>
      <c r="O340">
        <v>93</v>
      </c>
      <c r="P340">
        <v>120</v>
      </c>
    </row>
    <row r="341" spans="1:16" x14ac:dyDescent="0.25">
      <c r="A341">
        <v>959</v>
      </c>
      <c r="B341" s="4">
        <v>40586</v>
      </c>
      <c r="C341">
        <v>1</v>
      </c>
      <c r="D341">
        <v>0</v>
      </c>
      <c r="E341">
        <v>2</v>
      </c>
      <c r="F341">
        <v>13</v>
      </c>
      <c r="G341" t="b">
        <v>0</v>
      </c>
      <c r="H341">
        <v>6</v>
      </c>
      <c r="I341">
        <v>1</v>
      </c>
      <c r="J341">
        <v>0.3</v>
      </c>
      <c r="K341">
        <v>0.2727</v>
      </c>
      <c r="L341">
        <v>0.39</v>
      </c>
      <c r="M341">
        <v>0.41789999999999999</v>
      </c>
      <c r="N341">
        <v>32</v>
      </c>
      <c r="O341">
        <v>103</v>
      </c>
      <c r="P341">
        <v>135</v>
      </c>
    </row>
    <row r="342" spans="1:16" x14ac:dyDescent="0.25">
      <c r="A342">
        <v>960</v>
      </c>
      <c r="B342" s="4">
        <v>40586</v>
      </c>
      <c r="C342">
        <v>1</v>
      </c>
      <c r="D342">
        <v>0</v>
      </c>
      <c r="E342">
        <v>2</v>
      </c>
      <c r="F342">
        <v>14</v>
      </c>
      <c r="G342" t="b">
        <v>0</v>
      </c>
      <c r="H342">
        <v>6</v>
      </c>
      <c r="I342">
        <v>1</v>
      </c>
      <c r="J342">
        <v>0.34</v>
      </c>
      <c r="K342">
        <v>0.31819999999999998</v>
      </c>
      <c r="L342">
        <v>0.31</v>
      </c>
      <c r="M342">
        <v>0.28360000000000002</v>
      </c>
      <c r="N342">
        <v>30</v>
      </c>
      <c r="O342">
        <v>90</v>
      </c>
      <c r="P342">
        <v>120</v>
      </c>
    </row>
    <row r="343" spans="1:16" x14ac:dyDescent="0.25">
      <c r="A343">
        <v>961</v>
      </c>
      <c r="B343" s="4">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x14ac:dyDescent="0.25">
      <c r="A344">
        <v>962</v>
      </c>
      <c r="B344" s="4">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x14ac:dyDescent="0.25">
      <c r="A345">
        <v>963</v>
      </c>
      <c r="B345" s="4">
        <v>40586</v>
      </c>
      <c r="C345">
        <v>1</v>
      </c>
      <c r="D345">
        <v>0</v>
      </c>
      <c r="E345">
        <v>2</v>
      </c>
      <c r="F345">
        <v>17</v>
      </c>
      <c r="G345" t="b">
        <v>0</v>
      </c>
      <c r="H345">
        <v>6</v>
      </c>
      <c r="I345">
        <v>1</v>
      </c>
      <c r="J345">
        <v>0.32</v>
      </c>
      <c r="K345">
        <v>0.28789999999999999</v>
      </c>
      <c r="L345">
        <v>0.31</v>
      </c>
      <c r="M345">
        <v>0.52239999999999998</v>
      </c>
      <c r="N345">
        <v>24</v>
      </c>
      <c r="O345">
        <v>113</v>
      </c>
      <c r="P345">
        <v>137</v>
      </c>
    </row>
    <row r="346" spans="1:16" x14ac:dyDescent="0.25">
      <c r="A346">
        <v>964</v>
      </c>
      <c r="B346" s="4">
        <v>40586</v>
      </c>
      <c r="C346">
        <v>1</v>
      </c>
      <c r="D346">
        <v>0</v>
      </c>
      <c r="E346">
        <v>2</v>
      </c>
      <c r="F346">
        <v>18</v>
      </c>
      <c r="G346" t="b">
        <v>0</v>
      </c>
      <c r="H346">
        <v>6</v>
      </c>
      <c r="I346">
        <v>1</v>
      </c>
      <c r="J346">
        <v>0.28000000000000003</v>
      </c>
      <c r="K346">
        <v>0.2576</v>
      </c>
      <c r="L346">
        <v>0.38</v>
      </c>
      <c r="M346">
        <v>0.32840000000000003</v>
      </c>
      <c r="N346">
        <v>4</v>
      </c>
      <c r="O346">
        <v>60</v>
      </c>
      <c r="P346">
        <v>64</v>
      </c>
    </row>
    <row r="347" spans="1:16" x14ac:dyDescent="0.25">
      <c r="A347">
        <v>965</v>
      </c>
      <c r="B347" s="4">
        <v>40586</v>
      </c>
      <c r="C347">
        <v>1</v>
      </c>
      <c r="D347">
        <v>0</v>
      </c>
      <c r="E347">
        <v>2</v>
      </c>
      <c r="F347">
        <v>19</v>
      </c>
      <c r="G347" t="b">
        <v>0</v>
      </c>
      <c r="H347">
        <v>6</v>
      </c>
      <c r="I347">
        <v>1</v>
      </c>
      <c r="J347">
        <v>0.28000000000000003</v>
      </c>
      <c r="K347">
        <v>0.2727</v>
      </c>
      <c r="L347">
        <v>0.38</v>
      </c>
      <c r="M347">
        <v>0.16420000000000001</v>
      </c>
      <c r="N347">
        <v>2</v>
      </c>
      <c r="O347">
        <v>39</v>
      </c>
      <c r="P347">
        <v>41</v>
      </c>
    </row>
    <row r="348" spans="1:16" x14ac:dyDescent="0.25">
      <c r="A348">
        <v>966</v>
      </c>
      <c r="B348" s="4">
        <v>40586</v>
      </c>
      <c r="C348">
        <v>1</v>
      </c>
      <c r="D348">
        <v>0</v>
      </c>
      <c r="E348">
        <v>2</v>
      </c>
      <c r="F348">
        <v>20</v>
      </c>
      <c r="G348" t="b">
        <v>0</v>
      </c>
      <c r="H348">
        <v>6</v>
      </c>
      <c r="I348">
        <v>1</v>
      </c>
      <c r="J348">
        <v>0.26</v>
      </c>
      <c r="K348">
        <v>0.2576</v>
      </c>
      <c r="L348">
        <v>0.41</v>
      </c>
      <c r="M348">
        <v>0.22389999999999999</v>
      </c>
      <c r="N348">
        <v>1</v>
      </c>
      <c r="O348">
        <v>39</v>
      </c>
      <c r="P348">
        <v>40</v>
      </c>
    </row>
    <row r="349" spans="1:16" x14ac:dyDescent="0.25">
      <c r="A349">
        <v>967</v>
      </c>
      <c r="B349" s="4">
        <v>40586</v>
      </c>
      <c r="C349">
        <v>1</v>
      </c>
      <c r="D349">
        <v>0</v>
      </c>
      <c r="E349">
        <v>2</v>
      </c>
      <c r="F349">
        <v>21</v>
      </c>
      <c r="G349" t="b">
        <v>0</v>
      </c>
      <c r="H349">
        <v>6</v>
      </c>
      <c r="I349">
        <v>1</v>
      </c>
      <c r="J349">
        <v>0.26</v>
      </c>
      <c r="K349">
        <v>0.30299999999999999</v>
      </c>
      <c r="L349">
        <v>0.41</v>
      </c>
      <c r="M349">
        <v>0</v>
      </c>
      <c r="N349">
        <v>9</v>
      </c>
      <c r="O349">
        <v>42</v>
      </c>
      <c r="P349">
        <v>51</v>
      </c>
    </row>
    <row r="350" spans="1:16" x14ac:dyDescent="0.25">
      <c r="A350">
        <v>968</v>
      </c>
      <c r="B350" s="4">
        <v>40586</v>
      </c>
      <c r="C350">
        <v>1</v>
      </c>
      <c r="D350">
        <v>0</v>
      </c>
      <c r="E350">
        <v>2</v>
      </c>
      <c r="F350">
        <v>22</v>
      </c>
      <c r="G350" t="b">
        <v>0</v>
      </c>
      <c r="H350">
        <v>6</v>
      </c>
      <c r="I350">
        <v>1</v>
      </c>
      <c r="J350">
        <v>0.24</v>
      </c>
      <c r="K350">
        <v>0.2576</v>
      </c>
      <c r="L350">
        <v>0.44</v>
      </c>
      <c r="M350">
        <v>8.9599999999999999E-2</v>
      </c>
      <c r="N350">
        <v>6</v>
      </c>
      <c r="O350">
        <v>39</v>
      </c>
      <c r="P350">
        <v>45</v>
      </c>
    </row>
    <row r="351" spans="1:16" x14ac:dyDescent="0.25">
      <c r="A351">
        <v>969</v>
      </c>
      <c r="B351" s="4">
        <v>40586</v>
      </c>
      <c r="C351">
        <v>1</v>
      </c>
      <c r="D351">
        <v>0</v>
      </c>
      <c r="E351">
        <v>2</v>
      </c>
      <c r="F351">
        <v>23</v>
      </c>
      <c r="G351" t="b">
        <v>0</v>
      </c>
      <c r="H351">
        <v>6</v>
      </c>
      <c r="I351">
        <v>1</v>
      </c>
      <c r="J351">
        <v>0.22</v>
      </c>
      <c r="K351">
        <v>0.2273</v>
      </c>
      <c r="L351">
        <v>0.51</v>
      </c>
      <c r="M351">
        <v>0.1343</v>
      </c>
      <c r="N351">
        <v>1</v>
      </c>
      <c r="O351">
        <v>31</v>
      </c>
      <c r="P351">
        <v>32</v>
      </c>
    </row>
    <row r="352" spans="1:16" x14ac:dyDescent="0.25">
      <c r="A352">
        <v>970</v>
      </c>
      <c r="B352" s="4">
        <v>40587</v>
      </c>
      <c r="C352">
        <v>1</v>
      </c>
      <c r="D352">
        <v>0</v>
      </c>
      <c r="E352">
        <v>2</v>
      </c>
      <c r="F352">
        <v>0</v>
      </c>
      <c r="G352" t="b">
        <v>0</v>
      </c>
      <c r="H352">
        <v>0</v>
      </c>
      <c r="I352">
        <v>1</v>
      </c>
      <c r="J352">
        <v>0.2</v>
      </c>
      <c r="K352">
        <v>0.2273</v>
      </c>
      <c r="L352">
        <v>0.64</v>
      </c>
      <c r="M352">
        <v>0.1045</v>
      </c>
      <c r="N352">
        <v>5</v>
      </c>
      <c r="O352">
        <v>34</v>
      </c>
      <c r="P352">
        <v>39</v>
      </c>
    </row>
    <row r="353" spans="1:16" x14ac:dyDescent="0.25">
      <c r="A353">
        <v>971</v>
      </c>
      <c r="B353" s="4">
        <v>40587</v>
      </c>
      <c r="C353">
        <v>1</v>
      </c>
      <c r="D353">
        <v>0</v>
      </c>
      <c r="E353">
        <v>2</v>
      </c>
      <c r="F353">
        <v>1</v>
      </c>
      <c r="G353" t="b">
        <v>0</v>
      </c>
      <c r="H353">
        <v>0</v>
      </c>
      <c r="I353">
        <v>1</v>
      </c>
      <c r="J353">
        <v>0.2</v>
      </c>
      <c r="K353">
        <v>0.2273</v>
      </c>
      <c r="L353">
        <v>0.59</v>
      </c>
      <c r="M353">
        <v>8.9599999999999999E-2</v>
      </c>
      <c r="N353">
        <v>1</v>
      </c>
      <c r="O353">
        <v>23</v>
      </c>
      <c r="P353">
        <v>24</v>
      </c>
    </row>
    <row r="354" spans="1:16" x14ac:dyDescent="0.25">
      <c r="A354">
        <v>972</v>
      </c>
      <c r="B354" s="4">
        <v>40587</v>
      </c>
      <c r="C354">
        <v>1</v>
      </c>
      <c r="D354">
        <v>0</v>
      </c>
      <c r="E354">
        <v>2</v>
      </c>
      <c r="F354">
        <v>2</v>
      </c>
      <c r="G354" t="b">
        <v>0</v>
      </c>
      <c r="H354">
        <v>0</v>
      </c>
      <c r="I354">
        <v>2</v>
      </c>
      <c r="J354">
        <v>0.2</v>
      </c>
      <c r="K354">
        <v>0.2273</v>
      </c>
      <c r="L354">
        <v>0.75</v>
      </c>
      <c r="M354">
        <v>8.9599999999999999E-2</v>
      </c>
      <c r="N354">
        <v>1</v>
      </c>
      <c r="O354">
        <v>19</v>
      </c>
      <c r="P354">
        <v>20</v>
      </c>
    </row>
    <row r="355" spans="1:16" x14ac:dyDescent="0.25">
      <c r="A355">
        <v>973</v>
      </c>
      <c r="B355" s="4">
        <v>40587</v>
      </c>
      <c r="C355">
        <v>1</v>
      </c>
      <c r="D355">
        <v>0</v>
      </c>
      <c r="E355">
        <v>2</v>
      </c>
      <c r="F355">
        <v>3</v>
      </c>
      <c r="G355" t="b">
        <v>0</v>
      </c>
      <c r="H355">
        <v>0</v>
      </c>
      <c r="I355">
        <v>2</v>
      </c>
      <c r="J355">
        <v>0.2</v>
      </c>
      <c r="K355">
        <v>0.2273</v>
      </c>
      <c r="L355">
        <v>0.69</v>
      </c>
      <c r="M355">
        <v>0.1045</v>
      </c>
      <c r="N355">
        <v>4</v>
      </c>
      <c r="O355">
        <v>8</v>
      </c>
      <c r="P355">
        <v>12</v>
      </c>
    </row>
    <row r="356" spans="1:16" x14ac:dyDescent="0.25">
      <c r="A356">
        <v>974</v>
      </c>
      <c r="B356" s="4">
        <v>40587</v>
      </c>
      <c r="C356">
        <v>1</v>
      </c>
      <c r="D356">
        <v>0</v>
      </c>
      <c r="E356">
        <v>2</v>
      </c>
      <c r="F356">
        <v>4</v>
      </c>
      <c r="G356" t="b">
        <v>0</v>
      </c>
      <c r="H356">
        <v>0</v>
      </c>
      <c r="I356">
        <v>2</v>
      </c>
      <c r="J356">
        <v>0.2</v>
      </c>
      <c r="K356">
        <v>0.21210000000000001</v>
      </c>
      <c r="L356">
        <v>0.69</v>
      </c>
      <c r="M356">
        <v>0.16420000000000001</v>
      </c>
      <c r="N356">
        <v>0</v>
      </c>
      <c r="O356">
        <v>2</v>
      </c>
      <c r="P356">
        <v>2</v>
      </c>
    </row>
    <row r="357" spans="1:16" x14ac:dyDescent="0.25">
      <c r="A357">
        <v>975</v>
      </c>
      <c r="B357" s="4">
        <v>40587</v>
      </c>
      <c r="C357">
        <v>1</v>
      </c>
      <c r="D357">
        <v>0</v>
      </c>
      <c r="E357">
        <v>2</v>
      </c>
      <c r="F357">
        <v>6</v>
      </c>
      <c r="G357" t="b">
        <v>0</v>
      </c>
      <c r="H357">
        <v>0</v>
      </c>
      <c r="I357">
        <v>2</v>
      </c>
      <c r="J357">
        <v>0.2</v>
      </c>
      <c r="K357">
        <v>0.21210000000000001</v>
      </c>
      <c r="L357">
        <v>0.69</v>
      </c>
      <c r="M357">
        <v>0.1343</v>
      </c>
      <c r="N357">
        <v>2</v>
      </c>
      <c r="O357">
        <v>3</v>
      </c>
      <c r="P357">
        <v>5</v>
      </c>
    </row>
    <row r="358" spans="1:16" x14ac:dyDescent="0.25">
      <c r="A358">
        <v>976</v>
      </c>
      <c r="B358" s="4">
        <v>40587</v>
      </c>
      <c r="C358">
        <v>1</v>
      </c>
      <c r="D358">
        <v>0</v>
      </c>
      <c r="E358">
        <v>2</v>
      </c>
      <c r="F358">
        <v>7</v>
      </c>
      <c r="G358" t="b">
        <v>0</v>
      </c>
      <c r="H358">
        <v>0</v>
      </c>
      <c r="I358">
        <v>2</v>
      </c>
      <c r="J358">
        <v>0.22</v>
      </c>
      <c r="K358">
        <v>0.2727</v>
      </c>
      <c r="L358">
        <v>0.55000000000000004</v>
      </c>
      <c r="M358">
        <v>0</v>
      </c>
      <c r="N358">
        <v>0</v>
      </c>
      <c r="O358">
        <v>3</v>
      </c>
      <c r="P358">
        <v>3</v>
      </c>
    </row>
    <row r="359" spans="1:16" x14ac:dyDescent="0.25">
      <c r="A359">
        <v>977</v>
      </c>
      <c r="B359" s="4">
        <v>40587</v>
      </c>
      <c r="C359">
        <v>1</v>
      </c>
      <c r="D359">
        <v>0</v>
      </c>
      <c r="E359">
        <v>2</v>
      </c>
      <c r="F359">
        <v>8</v>
      </c>
      <c r="G359" t="b">
        <v>0</v>
      </c>
      <c r="H359">
        <v>0</v>
      </c>
      <c r="I359">
        <v>2</v>
      </c>
      <c r="J359">
        <v>0.22</v>
      </c>
      <c r="K359">
        <v>0.2273</v>
      </c>
      <c r="L359">
        <v>0.64</v>
      </c>
      <c r="M359">
        <v>0.19400000000000001</v>
      </c>
      <c r="N359">
        <v>1</v>
      </c>
      <c r="O359">
        <v>11</v>
      </c>
      <c r="P359">
        <v>12</v>
      </c>
    </row>
    <row r="360" spans="1:16" x14ac:dyDescent="0.25">
      <c r="A360">
        <v>978</v>
      </c>
      <c r="B360" s="4">
        <v>40587</v>
      </c>
      <c r="C360">
        <v>1</v>
      </c>
      <c r="D360">
        <v>0</v>
      </c>
      <c r="E360">
        <v>2</v>
      </c>
      <c r="F360">
        <v>9</v>
      </c>
      <c r="G360" t="b">
        <v>0</v>
      </c>
      <c r="H360">
        <v>0</v>
      </c>
      <c r="I360">
        <v>2</v>
      </c>
      <c r="J360">
        <v>0.24</v>
      </c>
      <c r="K360">
        <v>0.2273</v>
      </c>
      <c r="L360">
        <v>0.6</v>
      </c>
      <c r="M360">
        <v>0.22389999999999999</v>
      </c>
      <c r="N360">
        <v>12</v>
      </c>
      <c r="O360">
        <v>35</v>
      </c>
      <c r="P360">
        <v>47</v>
      </c>
    </row>
    <row r="361" spans="1:16" x14ac:dyDescent="0.25">
      <c r="A361">
        <v>979</v>
      </c>
      <c r="B361" s="4">
        <v>40587</v>
      </c>
      <c r="C361">
        <v>1</v>
      </c>
      <c r="D361">
        <v>0</v>
      </c>
      <c r="E361">
        <v>2</v>
      </c>
      <c r="F361">
        <v>10</v>
      </c>
      <c r="G361" t="b">
        <v>0</v>
      </c>
      <c r="H361">
        <v>0</v>
      </c>
      <c r="I361">
        <v>1</v>
      </c>
      <c r="J361">
        <v>0.3</v>
      </c>
      <c r="K361">
        <v>0.2727</v>
      </c>
      <c r="L361">
        <v>0.45</v>
      </c>
      <c r="M361">
        <v>0.32840000000000003</v>
      </c>
      <c r="N361">
        <v>19</v>
      </c>
      <c r="O361">
        <v>86</v>
      </c>
      <c r="P361">
        <v>105</v>
      </c>
    </row>
    <row r="362" spans="1:16" x14ac:dyDescent="0.25">
      <c r="A362">
        <v>980</v>
      </c>
      <c r="B362" s="4">
        <v>40587</v>
      </c>
      <c r="C362">
        <v>1</v>
      </c>
      <c r="D362">
        <v>0</v>
      </c>
      <c r="E362">
        <v>2</v>
      </c>
      <c r="F362">
        <v>11</v>
      </c>
      <c r="G362" t="b">
        <v>0</v>
      </c>
      <c r="H362">
        <v>0</v>
      </c>
      <c r="I362">
        <v>1</v>
      </c>
      <c r="J362">
        <v>0.32</v>
      </c>
      <c r="K362">
        <v>0.28789999999999999</v>
      </c>
      <c r="L362">
        <v>0.39</v>
      </c>
      <c r="M362">
        <v>0.44779999999999998</v>
      </c>
      <c r="N362">
        <v>26</v>
      </c>
      <c r="O362">
        <v>86</v>
      </c>
      <c r="P362">
        <v>112</v>
      </c>
    </row>
    <row r="363" spans="1:16" x14ac:dyDescent="0.25">
      <c r="A363">
        <v>981</v>
      </c>
      <c r="B363" s="4">
        <v>40587</v>
      </c>
      <c r="C363">
        <v>1</v>
      </c>
      <c r="D363">
        <v>0</v>
      </c>
      <c r="E363">
        <v>2</v>
      </c>
      <c r="F363">
        <v>12</v>
      </c>
      <c r="G363" t="b">
        <v>0</v>
      </c>
      <c r="H363">
        <v>0</v>
      </c>
      <c r="I363">
        <v>1</v>
      </c>
      <c r="J363">
        <v>0.36</v>
      </c>
      <c r="K363">
        <v>0.31819999999999998</v>
      </c>
      <c r="L363">
        <v>0.32</v>
      </c>
      <c r="M363">
        <v>0.4627</v>
      </c>
      <c r="N363">
        <v>58</v>
      </c>
      <c r="O363">
        <v>94</v>
      </c>
      <c r="P363">
        <v>152</v>
      </c>
    </row>
    <row r="364" spans="1:16" x14ac:dyDescent="0.25">
      <c r="A364">
        <v>982</v>
      </c>
      <c r="B364" s="4">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x14ac:dyDescent="0.25">
      <c r="A365">
        <v>983</v>
      </c>
      <c r="B365" s="4">
        <v>40587</v>
      </c>
      <c r="C365">
        <v>1</v>
      </c>
      <c r="D365">
        <v>0</v>
      </c>
      <c r="E365">
        <v>2</v>
      </c>
      <c r="F365">
        <v>14</v>
      </c>
      <c r="G365" t="b">
        <v>0</v>
      </c>
      <c r="H365">
        <v>0</v>
      </c>
      <c r="I365">
        <v>2</v>
      </c>
      <c r="J365">
        <v>0.4</v>
      </c>
      <c r="K365">
        <v>0.40910000000000002</v>
      </c>
      <c r="L365">
        <v>0.3</v>
      </c>
      <c r="M365">
        <v>0.41789999999999999</v>
      </c>
      <c r="N365">
        <v>51</v>
      </c>
      <c r="O365">
        <v>110</v>
      </c>
      <c r="P365">
        <v>161</v>
      </c>
    </row>
    <row r="366" spans="1:16" x14ac:dyDescent="0.25">
      <c r="A366">
        <v>984</v>
      </c>
      <c r="B366" s="4">
        <v>40587</v>
      </c>
      <c r="C366">
        <v>1</v>
      </c>
      <c r="D366">
        <v>0</v>
      </c>
      <c r="E366">
        <v>2</v>
      </c>
      <c r="F366">
        <v>15</v>
      </c>
      <c r="G366" t="b">
        <v>0</v>
      </c>
      <c r="H366">
        <v>0</v>
      </c>
      <c r="I366">
        <v>2</v>
      </c>
      <c r="J366">
        <v>0.4</v>
      </c>
      <c r="K366">
        <v>0.40910000000000002</v>
      </c>
      <c r="L366">
        <v>0.3</v>
      </c>
      <c r="M366">
        <v>0.29849999999999999</v>
      </c>
      <c r="N366">
        <v>40</v>
      </c>
      <c r="O366">
        <v>122</v>
      </c>
      <c r="P366">
        <v>162</v>
      </c>
    </row>
    <row r="367" spans="1:16" x14ac:dyDescent="0.25">
      <c r="A367">
        <v>985</v>
      </c>
      <c r="B367" s="4">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x14ac:dyDescent="0.25">
      <c r="A368">
        <v>986</v>
      </c>
      <c r="B368" s="4">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x14ac:dyDescent="0.25">
      <c r="A369">
        <v>987</v>
      </c>
      <c r="B369" s="4">
        <v>40587</v>
      </c>
      <c r="C369">
        <v>1</v>
      </c>
      <c r="D369">
        <v>0</v>
      </c>
      <c r="E369">
        <v>2</v>
      </c>
      <c r="F369">
        <v>18</v>
      </c>
      <c r="G369" t="b">
        <v>0</v>
      </c>
      <c r="H369">
        <v>0</v>
      </c>
      <c r="I369">
        <v>1</v>
      </c>
      <c r="J369">
        <v>0.4</v>
      </c>
      <c r="K369">
        <v>0.40910000000000002</v>
      </c>
      <c r="L369">
        <v>0.32</v>
      </c>
      <c r="M369">
        <v>0.29849999999999999</v>
      </c>
      <c r="N369">
        <v>17</v>
      </c>
      <c r="O369">
        <v>78</v>
      </c>
      <c r="P369">
        <v>95</v>
      </c>
    </row>
    <row r="370" spans="1:16" x14ac:dyDescent="0.25">
      <c r="A370">
        <v>988</v>
      </c>
      <c r="B370" s="4">
        <v>40587</v>
      </c>
      <c r="C370">
        <v>1</v>
      </c>
      <c r="D370">
        <v>0</v>
      </c>
      <c r="E370">
        <v>2</v>
      </c>
      <c r="F370">
        <v>19</v>
      </c>
      <c r="G370" t="b">
        <v>0</v>
      </c>
      <c r="H370">
        <v>0</v>
      </c>
      <c r="I370">
        <v>1</v>
      </c>
      <c r="J370">
        <v>0.4</v>
      </c>
      <c r="K370">
        <v>0.40910000000000002</v>
      </c>
      <c r="L370">
        <v>0.35</v>
      </c>
      <c r="M370">
        <v>0.28360000000000002</v>
      </c>
      <c r="N370">
        <v>11</v>
      </c>
      <c r="O370">
        <v>50</v>
      </c>
      <c r="P370">
        <v>61</v>
      </c>
    </row>
    <row r="371" spans="1:16" x14ac:dyDescent="0.25">
      <c r="A371">
        <v>989</v>
      </c>
      <c r="B371" s="4">
        <v>40587</v>
      </c>
      <c r="C371">
        <v>1</v>
      </c>
      <c r="D371">
        <v>0</v>
      </c>
      <c r="E371">
        <v>2</v>
      </c>
      <c r="F371">
        <v>20</v>
      </c>
      <c r="G371" t="b">
        <v>0</v>
      </c>
      <c r="H371">
        <v>0</v>
      </c>
      <c r="I371">
        <v>1</v>
      </c>
      <c r="J371">
        <v>0.4</v>
      </c>
      <c r="K371">
        <v>0.40910000000000002</v>
      </c>
      <c r="L371">
        <v>0.35</v>
      </c>
      <c r="M371">
        <v>0.32840000000000003</v>
      </c>
      <c r="N371">
        <v>15</v>
      </c>
      <c r="O371">
        <v>32</v>
      </c>
      <c r="P371">
        <v>47</v>
      </c>
    </row>
    <row r="372" spans="1:16" x14ac:dyDescent="0.25">
      <c r="A372">
        <v>990</v>
      </c>
      <c r="B372" s="4">
        <v>40587</v>
      </c>
      <c r="C372">
        <v>1</v>
      </c>
      <c r="D372">
        <v>0</v>
      </c>
      <c r="E372">
        <v>2</v>
      </c>
      <c r="F372">
        <v>21</v>
      </c>
      <c r="G372" t="b">
        <v>0</v>
      </c>
      <c r="H372">
        <v>0</v>
      </c>
      <c r="I372">
        <v>1</v>
      </c>
      <c r="J372">
        <v>0.4</v>
      </c>
      <c r="K372">
        <v>0.40910000000000002</v>
      </c>
      <c r="L372">
        <v>0.35</v>
      </c>
      <c r="M372">
        <v>0.35820000000000002</v>
      </c>
      <c r="N372">
        <v>6</v>
      </c>
      <c r="O372">
        <v>45</v>
      </c>
      <c r="P372">
        <v>51</v>
      </c>
    </row>
    <row r="373" spans="1:16" x14ac:dyDescent="0.25">
      <c r="A373">
        <v>991</v>
      </c>
      <c r="B373" s="4">
        <v>40587</v>
      </c>
      <c r="C373">
        <v>1</v>
      </c>
      <c r="D373">
        <v>0</v>
      </c>
      <c r="E373">
        <v>2</v>
      </c>
      <c r="F373">
        <v>22</v>
      </c>
      <c r="G373" t="b">
        <v>0</v>
      </c>
      <c r="H373">
        <v>0</v>
      </c>
      <c r="I373">
        <v>1</v>
      </c>
      <c r="J373">
        <v>0.4</v>
      </c>
      <c r="K373">
        <v>0.40910000000000002</v>
      </c>
      <c r="L373">
        <v>0.35</v>
      </c>
      <c r="M373">
        <v>0.29849999999999999</v>
      </c>
      <c r="N373">
        <v>5</v>
      </c>
      <c r="O373">
        <v>31</v>
      </c>
      <c r="P373">
        <v>36</v>
      </c>
    </row>
    <row r="374" spans="1:16" x14ac:dyDescent="0.25">
      <c r="A374">
        <v>992</v>
      </c>
      <c r="B374" s="4">
        <v>40587</v>
      </c>
      <c r="C374">
        <v>1</v>
      </c>
      <c r="D374">
        <v>0</v>
      </c>
      <c r="E374">
        <v>2</v>
      </c>
      <c r="F374">
        <v>23</v>
      </c>
      <c r="G374" t="b">
        <v>0</v>
      </c>
      <c r="H374">
        <v>0</v>
      </c>
      <c r="I374">
        <v>1</v>
      </c>
      <c r="J374">
        <v>0.4</v>
      </c>
      <c r="K374">
        <v>0.40910000000000002</v>
      </c>
      <c r="L374">
        <v>0.35</v>
      </c>
      <c r="M374">
        <v>0.35820000000000002</v>
      </c>
      <c r="N374">
        <v>3</v>
      </c>
      <c r="O374">
        <v>27</v>
      </c>
      <c r="P374">
        <v>30</v>
      </c>
    </row>
    <row r="375" spans="1:16" x14ac:dyDescent="0.25">
      <c r="A375">
        <v>993</v>
      </c>
      <c r="B375" s="4">
        <v>40588</v>
      </c>
      <c r="C375">
        <v>1</v>
      </c>
      <c r="D375">
        <v>0</v>
      </c>
      <c r="E375">
        <v>2</v>
      </c>
      <c r="F375">
        <v>0</v>
      </c>
      <c r="G375" t="b">
        <v>0</v>
      </c>
      <c r="H375">
        <v>1</v>
      </c>
      <c r="I375">
        <v>1</v>
      </c>
      <c r="J375">
        <v>0.38</v>
      </c>
      <c r="K375">
        <v>0.39389999999999997</v>
      </c>
      <c r="L375">
        <v>0.37</v>
      </c>
      <c r="M375">
        <v>0.35820000000000002</v>
      </c>
      <c r="N375">
        <v>3</v>
      </c>
      <c r="O375">
        <v>8</v>
      </c>
      <c r="P375">
        <v>11</v>
      </c>
    </row>
    <row r="376" spans="1:16" x14ac:dyDescent="0.25">
      <c r="A376">
        <v>994</v>
      </c>
      <c r="B376" s="4">
        <v>40588</v>
      </c>
      <c r="C376">
        <v>1</v>
      </c>
      <c r="D376">
        <v>0</v>
      </c>
      <c r="E376">
        <v>2</v>
      </c>
      <c r="F376">
        <v>1</v>
      </c>
      <c r="G376" t="b">
        <v>0</v>
      </c>
      <c r="H376">
        <v>1</v>
      </c>
      <c r="I376">
        <v>1</v>
      </c>
      <c r="J376">
        <v>0.38</v>
      </c>
      <c r="K376">
        <v>0.39389999999999997</v>
      </c>
      <c r="L376">
        <v>0.37</v>
      </c>
      <c r="M376">
        <v>0.35820000000000002</v>
      </c>
      <c r="N376">
        <v>1</v>
      </c>
      <c r="O376">
        <v>6</v>
      </c>
      <c r="P376">
        <v>7</v>
      </c>
    </row>
    <row r="377" spans="1:16" x14ac:dyDescent="0.25">
      <c r="A377">
        <v>995</v>
      </c>
      <c r="B377" s="4">
        <v>40588</v>
      </c>
      <c r="C377">
        <v>1</v>
      </c>
      <c r="D377">
        <v>0</v>
      </c>
      <c r="E377">
        <v>2</v>
      </c>
      <c r="F377">
        <v>2</v>
      </c>
      <c r="G377" t="b">
        <v>0</v>
      </c>
      <c r="H377">
        <v>1</v>
      </c>
      <c r="I377">
        <v>1</v>
      </c>
      <c r="J377">
        <v>0.36</v>
      </c>
      <c r="K377">
        <v>0.33329999999999999</v>
      </c>
      <c r="L377">
        <v>0.4</v>
      </c>
      <c r="M377">
        <v>0.29849999999999999</v>
      </c>
      <c r="N377">
        <v>0</v>
      </c>
      <c r="O377">
        <v>2</v>
      </c>
      <c r="P377">
        <v>2</v>
      </c>
    </row>
    <row r="378" spans="1:16" x14ac:dyDescent="0.25">
      <c r="A378">
        <v>996</v>
      </c>
      <c r="B378" s="4">
        <v>40588</v>
      </c>
      <c r="C378">
        <v>1</v>
      </c>
      <c r="D378">
        <v>0</v>
      </c>
      <c r="E378">
        <v>2</v>
      </c>
      <c r="F378">
        <v>3</v>
      </c>
      <c r="G378" t="b">
        <v>0</v>
      </c>
      <c r="H378">
        <v>1</v>
      </c>
      <c r="I378">
        <v>1</v>
      </c>
      <c r="J378">
        <v>0.34</v>
      </c>
      <c r="K378">
        <v>0.31819999999999998</v>
      </c>
      <c r="L378">
        <v>0.46</v>
      </c>
      <c r="M378">
        <v>0.22389999999999999</v>
      </c>
      <c r="N378">
        <v>1</v>
      </c>
      <c r="O378">
        <v>1</v>
      </c>
      <c r="P378">
        <v>2</v>
      </c>
    </row>
    <row r="379" spans="1:16" x14ac:dyDescent="0.25">
      <c r="A379">
        <v>997</v>
      </c>
      <c r="B379" s="4">
        <v>40588</v>
      </c>
      <c r="C379">
        <v>1</v>
      </c>
      <c r="D379">
        <v>0</v>
      </c>
      <c r="E379">
        <v>2</v>
      </c>
      <c r="F379">
        <v>4</v>
      </c>
      <c r="G379" t="b">
        <v>0</v>
      </c>
      <c r="H379">
        <v>1</v>
      </c>
      <c r="I379">
        <v>1</v>
      </c>
      <c r="J379">
        <v>0.32</v>
      </c>
      <c r="K379">
        <v>0.30299999999999999</v>
      </c>
      <c r="L379">
        <v>0.53</v>
      </c>
      <c r="M379">
        <v>0.28360000000000002</v>
      </c>
      <c r="N379">
        <v>0</v>
      </c>
      <c r="O379">
        <v>2</v>
      </c>
      <c r="P379">
        <v>2</v>
      </c>
    </row>
    <row r="380" spans="1:16" x14ac:dyDescent="0.25">
      <c r="A380">
        <v>998</v>
      </c>
      <c r="B380" s="4">
        <v>40588</v>
      </c>
      <c r="C380">
        <v>1</v>
      </c>
      <c r="D380">
        <v>0</v>
      </c>
      <c r="E380">
        <v>2</v>
      </c>
      <c r="F380">
        <v>5</v>
      </c>
      <c r="G380" t="b">
        <v>0</v>
      </c>
      <c r="H380">
        <v>1</v>
      </c>
      <c r="I380">
        <v>1</v>
      </c>
      <c r="J380">
        <v>0.32</v>
      </c>
      <c r="K380">
        <v>0.30299999999999999</v>
      </c>
      <c r="L380">
        <v>0.53</v>
      </c>
      <c r="M380">
        <v>0.28360000000000002</v>
      </c>
      <c r="N380">
        <v>0</v>
      </c>
      <c r="O380">
        <v>3</v>
      </c>
      <c r="P380">
        <v>3</v>
      </c>
    </row>
    <row r="381" spans="1:16" x14ac:dyDescent="0.25">
      <c r="A381">
        <v>999</v>
      </c>
      <c r="B381" s="4">
        <v>40588</v>
      </c>
      <c r="C381">
        <v>1</v>
      </c>
      <c r="D381">
        <v>0</v>
      </c>
      <c r="E381">
        <v>2</v>
      </c>
      <c r="F381">
        <v>6</v>
      </c>
      <c r="G381" t="b">
        <v>0</v>
      </c>
      <c r="H381">
        <v>1</v>
      </c>
      <c r="I381">
        <v>1</v>
      </c>
      <c r="J381">
        <v>0.34</v>
      </c>
      <c r="K381">
        <v>0.30299999999999999</v>
      </c>
      <c r="L381">
        <v>0.46</v>
      </c>
      <c r="M381">
        <v>0.29849999999999999</v>
      </c>
      <c r="N381">
        <v>1</v>
      </c>
      <c r="O381">
        <v>25</v>
      </c>
      <c r="P381">
        <v>26</v>
      </c>
    </row>
    <row r="382" spans="1:16" x14ac:dyDescent="0.25">
      <c r="A382">
        <v>1000</v>
      </c>
      <c r="B382" s="4">
        <v>40588</v>
      </c>
      <c r="C382">
        <v>1</v>
      </c>
      <c r="D382">
        <v>0</v>
      </c>
      <c r="E382">
        <v>2</v>
      </c>
      <c r="F382">
        <v>7</v>
      </c>
      <c r="G382" t="b">
        <v>0</v>
      </c>
      <c r="H382">
        <v>1</v>
      </c>
      <c r="I382">
        <v>1</v>
      </c>
      <c r="J382">
        <v>0.34</v>
      </c>
      <c r="K382">
        <v>0.30299999999999999</v>
      </c>
      <c r="L382">
        <v>0.46</v>
      </c>
      <c r="M382">
        <v>0.29849999999999999</v>
      </c>
      <c r="N382">
        <v>2</v>
      </c>
      <c r="O382">
        <v>96</v>
      </c>
      <c r="P382">
        <v>98</v>
      </c>
    </row>
    <row r="383" spans="1:16" x14ac:dyDescent="0.25">
      <c r="A383">
        <v>611</v>
      </c>
      <c r="B383" s="4">
        <v>40571</v>
      </c>
      <c r="C383">
        <v>1</v>
      </c>
      <c r="D383">
        <v>0</v>
      </c>
      <c r="E383">
        <v>1</v>
      </c>
      <c r="F383">
        <v>16</v>
      </c>
      <c r="G383" t="b">
        <v>0</v>
      </c>
      <c r="H383">
        <v>5</v>
      </c>
      <c r="I383">
        <v>1</v>
      </c>
      <c r="J383">
        <v>0.22</v>
      </c>
      <c r="K383">
        <v>0.2727</v>
      </c>
      <c r="L383">
        <v>0.8</v>
      </c>
      <c r="M383">
        <v>0</v>
      </c>
      <c r="N383">
        <v>10</v>
      </c>
      <c r="O383">
        <v>70</v>
      </c>
      <c r="P383">
        <v>80</v>
      </c>
    </row>
    <row r="384" spans="1:16" x14ac:dyDescent="0.25">
      <c r="A384">
        <v>612</v>
      </c>
      <c r="B384" s="4">
        <v>40571</v>
      </c>
      <c r="C384">
        <v>1</v>
      </c>
      <c r="D384">
        <v>0</v>
      </c>
      <c r="E384">
        <v>1</v>
      </c>
      <c r="F384">
        <v>17</v>
      </c>
      <c r="G384" t="b">
        <v>0</v>
      </c>
      <c r="H384">
        <v>5</v>
      </c>
      <c r="I384">
        <v>1</v>
      </c>
      <c r="J384">
        <v>0.24</v>
      </c>
      <c r="K384">
        <v>0.2424</v>
      </c>
      <c r="L384">
        <v>0.75</v>
      </c>
      <c r="M384">
        <v>0.1343</v>
      </c>
      <c r="N384">
        <v>2</v>
      </c>
      <c r="O384">
        <v>147</v>
      </c>
      <c r="P384">
        <v>149</v>
      </c>
    </row>
    <row r="385" spans="1:16" x14ac:dyDescent="0.25">
      <c r="A385">
        <v>613</v>
      </c>
      <c r="B385" s="4">
        <v>40571</v>
      </c>
      <c r="C385">
        <v>1</v>
      </c>
      <c r="D385">
        <v>0</v>
      </c>
      <c r="E385">
        <v>1</v>
      </c>
      <c r="F385">
        <v>18</v>
      </c>
      <c r="G385" t="b">
        <v>0</v>
      </c>
      <c r="H385">
        <v>5</v>
      </c>
      <c r="I385">
        <v>1</v>
      </c>
      <c r="J385">
        <v>0.24</v>
      </c>
      <c r="K385">
        <v>0.2273</v>
      </c>
      <c r="L385">
        <v>0.75</v>
      </c>
      <c r="M385">
        <v>0.19400000000000001</v>
      </c>
      <c r="N385">
        <v>2</v>
      </c>
      <c r="O385">
        <v>107</v>
      </c>
      <c r="P385">
        <v>109</v>
      </c>
    </row>
    <row r="386" spans="1:16" x14ac:dyDescent="0.25">
      <c r="A386">
        <v>614</v>
      </c>
      <c r="B386" s="4">
        <v>40571</v>
      </c>
      <c r="C386">
        <v>1</v>
      </c>
      <c r="D386">
        <v>0</v>
      </c>
      <c r="E386">
        <v>1</v>
      </c>
      <c r="F386">
        <v>19</v>
      </c>
      <c r="G386" t="b">
        <v>0</v>
      </c>
      <c r="H386">
        <v>5</v>
      </c>
      <c r="I386">
        <v>2</v>
      </c>
      <c r="J386">
        <v>0.24</v>
      </c>
      <c r="K386">
        <v>0.2424</v>
      </c>
      <c r="L386">
        <v>0.75</v>
      </c>
      <c r="M386">
        <v>0.1343</v>
      </c>
      <c r="N386">
        <v>5</v>
      </c>
      <c r="O386">
        <v>84</v>
      </c>
      <c r="P386">
        <v>89</v>
      </c>
    </row>
    <row r="387" spans="1:16" x14ac:dyDescent="0.25">
      <c r="A387">
        <v>615</v>
      </c>
      <c r="B387" s="4">
        <v>40571</v>
      </c>
      <c r="C387">
        <v>1</v>
      </c>
      <c r="D387">
        <v>0</v>
      </c>
      <c r="E387">
        <v>1</v>
      </c>
      <c r="F387">
        <v>20</v>
      </c>
      <c r="G387" t="b">
        <v>0</v>
      </c>
      <c r="H387">
        <v>5</v>
      </c>
      <c r="I387">
        <v>2</v>
      </c>
      <c r="J387">
        <v>0.24</v>
      </c>
      <c r="K387">
        <v>0.2273</v>
      </c>
      <c r="L387">
        <v>0.7</v>
      </c>
      <c r="M387">
        <v>0.19400000000000001</v>
      </c>
      <c r="N387">
        <v>1</v>
      </c>
      <c r="O387">
        <v>61</v>
      </c>
      <c r="P387">
        <v>62</v>
      </c>
    </row>
    <row r="388" spans="1:16" x14ac:dyDescent="0.25">
      <c r="A388">
        <v>616</v>
      </c>
      <c r="B388" s="4">
        <v>40571</v>
      </c>
      <c r="C388">
        <v>1</v>
      </c>
      <c r="D388">
        <v>0</v>
      </c>
      <c r="E388">
        <v>1</v>
      </c>
      <c r="F388">
        <v>21</v>
      </c>
      <c r="G388" t="b">
        <v>0</v>
      </c>
      <c r="H388">
        <v>5</v>
      </c>
      <c r="I388">
        <v>2</v>
      </c>
      <c r="J388">
        <v>0.22</v>
      </c>
      <c r="K388">
        <v>0.2273</v>
      </c>
      <c r="L388">
        <v>0.75</v>
      </c>
      <c r="M388">
        <v>0.1343</v>
      </c>
      <c r="N388">
        <v>1</v>
      </c>
      <c r="O388">
        <v>57</v>
      </c>
      <c r="P388">
        <v>58</v>
      </c>
    </row>
    <row r="389" spans="1:16" x14ac:dyDescent="0.25">
      <c r="A389">
        <v>617</v>
      </c>
      <c r="B389" s="4">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25">
      <c r="A390">
        <v>618</v>
      </c>
      <c r="B390" s="4">
        <v>40571</v>
      </c>
      <c r="C390">
        <v>1</v>
      </c>
      <c r="D390">
        <v>0</v>
      </c>
      <c r="E390">
        <v>1</v>
      </c>
      <c r="F390">
        <v>23</v>
      </c>
      <c r="G390" t="b">
        <v>0</v>
      </c>
      <c r="H390">
        <v>5</v>
      </c>
      <c r="I390">
        <v>1</v>
      </c>
      <c r="J390">
        <v>0.24</v>
      </c>
      <c r="K390">
        <v>0.2273</v>
      </c>
      <c r="L390">
        <v>0.6</v>
      </c>
      <c r="M390">
        <v>0.22389999999999999</v>
      </c>
      <c r="N390">
        <v>1</v>
      </c>
      <c r="O390">
        <v>22</v>
      </c>
      <c r="P390">
        <v>23</v>
      </c>
    </row>
    <row r="391" spans="1:16" x14ac:dyDescent="0.25">
      <c r="A391">
        <v>619</v>
      </c>
      <c r="B391" s="4">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9053-AFB3-434F-913C-32E1DB66325F}">
  <sheetPr codeName="Sheet6"/>
  <dimension ref="A1:R1001"/>
  <sheetViews>
    <sheetView topLeftCell="C19" workbookViewId="0">
      <selection activeCell="P56" sqref="P56"/>
    </sheetView>
  </sheetViews>
  <sheetFormatPr defaultRowHeight="13.2" x14ac:dyDescent="0.25"/>
  <cols>
    <col min="1" max="1" width="10.33203125" customWidth="1"/>
    <col min="2" max="2" width="13.33203125" style="4" customWidth="1"/>
    <col min="3" max="3" width="16.33203125" customWidth="1"/>
    <col min="4" max="4" width="6.33203125" customWidth="1"/>
    <col min="5" max="5" width="7.6640625" customWidth="1"/>
    <col min="6" max="6" width="6.33203125" customWidth="1"/>
    <col min="7" max="7" width="9.44140625" customWidth="1"/>
    <col min="8" max="8" width="10.77734375" customWidth="1"/>
    <col min="9" max="9" width="10.109375" customWidth="1"/>
    <col min="10" max="10" width="16.109375" customWidth="1"/>
    <col min="11" max="11" width="14.5546875" customWidth="1"/>
    <col min="12" max="12" width="20.88671875" customWidth="1"/>
    <col min="13" max="13" width="10.44140625" customWidth="1"/>
    <col min="14" max="14" width="12" customWidth="1"/>
    <col min="15" max="15" width="14.77734375" customWidth="1"/>
    <col min="16" max="16" width="19.109375" customWidth="1"/>
    <col min="17" max="17" width="14.33203125" customWidth="1"/>
    <col min="18" max="18" width="19.5546875" style="28" customWidth="1"/>
    <col min="20" max="20" width="8.88671875" customWidth="1"/>
    <col min="25" max="27" width="8.88671875" customWidth="1"/>
    <col min="28" max="28" width="20.5546875" customWidth="1"/>
    <col min="29" max="29" width="22.109375" customWidth="1"/>
    <col min="31" max="31" width="12.109375" customWidth="1"/>
    <col min="32" max="32" width="14.21875" customWidth="1"/>
    <col min="33" max="33" width="17.6640625" customWidth="1"/>
    <col min="34" max="34" width="12.44140625" customWidth="1"/>
    <col min="35" max="35" width="18.109375" customWidth="1"/>
  </cols>
  <sheetData>
    <row r="1" spans="1:18" s="7" customFormat="1" x14ac:dyDescent="0.25">
      <c r="A1" s="7" t="s">
        <v>16</v>
      </c>
      <c r="B1" s="8" t="s">
        <v>17</v>
      </c>
      <c r="C1" s="7" t="s">
        <v>18</v>
      </c>
      <c r="D1" s="7" t="s">
        <v>19</v>
      </c>
      <c r="E1" s="7" t="s">
        <v>20</v>
      </c>
      <c r="F1" s="7" t="s">
        <v>21</v>
      </c>
      <c r="G1" s="7" t="s">
        <v>22</v>
      </c>
      <c r="H1" s="7" t="s">
        <v>23</v>
      </c>
      <c r="I1" s="7" t="s">
        <v>24</v>
      </c>
      <c r="J1" s="7" t="s">
        <v>25</v>
      </c>
      <c r="K1" s="7" t="s">
        <v>26</v>
      </c>
      <c r="L1" s="7" t="s">
        <v>27</v>
      </c>
      <c r="M1" s="7" t="s">
        <v>28</v>
      </c>
      <c r="N1" s="7" t="s">
        <v>29</v>
      </c>
      <c r="O1" s="7" t="s">
        <v>30</v>
      </c>
      <c r="P1" s="7" t="s">
        <v>31</v>
      </c>
      <c r="Q1" s="7" t="s">
        <v>32</v>
      </c>
      <c r="R1" s="28" t="s">
        <v>33</v>
      </c>
    </row>
    <row r="2" spans="1:18" x14ac:dyDescent="0.25">
      <c r="A2" s="5">
        <v>1</v>
      </c>
      <c r="B2" s="6">
        <v>40544</v>
      </c>
      <c r="C2" s="5" t="s">
        <v>38</v>
      </c>
      <c r="D2" s="5">
        <v>0</v>
      </c>
      <c r="E2" s="5" t="s">
        <v>55</v>
      </c>
      <c r="F2" s="5">
        <v>0</v>
      </c>
      <c r="G2" s="5" t="b">
        <v>0</v>
      </c>
      <c r="H2" s="5">
        <v>6</v>
      </c>
      <c r="I2" s="5" t="s">
        <v>52</v>
      </c>
      <c r="J2" s="5">
        <v>1</v>
      </c>
      <c r="K2" s="5">
        <v>0.24</v>
      </c>
      <c r="L2" s="5">
        <v>0.28789999999999999</v>
      </c>
      <c r="M2" s="5">
        <v>0.81</v>
      </c>
      <c r="N2" s="5">
        <v>0</v>
      </c>
      <c r="O2" s="5">
        <v>3</v>
      </c>
      <c r="P2" s="5">
        <v>13</v>
      </c>
      <c r="Q2" s="5">
        <f>SUM(Append1[[#This Row],[Casual_Rentals]],Append1[[#This Row],[Registered_Rentals]])</f>
        <v>16</v>
      </c>
      <c r="R2" s="29" t="s">
        <v>68</v>
      </c>
    </row>
    <row r="3" spans="1:18" x14ac:dyDescent="0.25">
      <c r="A3" s="5">
        <v>2</v>
      </c>
      <c r="B3" s="6">
        <v>40544</v>
      </c>
      <c r="C3" s="5" t="s">
        <v>38</v>
      </c>
      <c r="D3" s="5">
        <v>0</v>
      </c>
      <c r="E3" s="5" t="s">
        <v>55</v>
      </c>
      <c r="F3" s="5">
        <v>1</v>
      </c>
      <c r="G3" s="5" t="b">
        <v>0</v>
      </c>
      <c r="H3" s="5">
        <v>6</v>
      </c>
      <c r="I3" s="5" t="s">
        <v>52</v>
      </c>
      <c r="J3" s="5">
        <v>1</v>
      </c>
      <c r="K3" s="5">
        <v>0.22</v>
      </c>
      <c r="L3" s="5">
        <v>0.2727</v>
      </c>
      <c r="M3" s="5">
        <v>0.8</v>
      </c>
      <c r="N3" s="5">
        <v>0</v>
      </c>
      <c r="O3" s="5">
        <v>8</v>
      </c>
      <c r="P3" s="5">
        <v>32</v>
      </c>
      <c r="Q3" s="5">
        <f>SUM(Append1[[#This Row],[Casual_Rentals]],Append1[[#This Row],[Registered_Rentals]])</f>
        <v>40</v>
      </c>
      <c r="R3" s="29" t="s">
        <v>68</v>
      </c>
    </row>
    <row r="4" spans="1:18" x14ac:dyDescent="0.25">
      <c r="A4" s="5">
        <v>3</v>
      </c>
      <c r="B4" s="6">
        <v>40544</v>
      </c>
      <c r="C4" s="5" t="s">
        <v>38</v>
      </c>
      <c r="D4" s="5">
        <v>0</v>
      </c>
      <c r="E4" s="5" t="s">
        <v>55</v>
      </c>
      <c r="F4" s="5">
        <v>2</v>
      </c>
      <c r="G4" s="5" t="b">
        <v>0</v>
      </c>
      <c r="H4" s="5">
        <v>6</v>
      </c>
      <c r="I4" s="5" t="s">
        <v>52</v>
      </c>
      <c r="J4" s="5">
        <v>1</v>
      </c>
      <c r="K4" s="5">
        <v>0.22</v>
      </c>
      <c r="L4" s="5">
        <v>0.2727</v>
      </c>
      <c r="M4" s="5">
        <v>0.8</v>
      </c>
      <c r="N4" s="5">
        <v>0</v>
      </c>
      <c r="O4" s="5">
        <v>5</v>
      </c>
      <c r="P4" s="5">
        <v>27</v>
      </c>
      <c r="Q4" s="5">
        <f>SUM(Append1[[#This Row],[Casual_Rentals]],Append1[[#This Row],[Registered_Rentals]])</f>
        <v>32</v>
      </c>
      <c r="R4" s="29" t="s">
        <v>68</v>
      </c>
    </row>
    <row r="5" spans="1:18" x14ac:dyDescent="0.25">
      <c r="A5" s="5">
        <v>4</v>
      </c>
      <c r="B5" s="6">
        <v>40544</v>
      </c>
      <c r="C5" s="5" t="s">
        <v>38</v>
      </c>
      <c r="D5" s="5">
        <v>0</v>
      </c>
      <c r="E5" s="5" t="s">
        <v>55</v>
      </c>
      <c r="F5" s="5">
        <v>3</v>
      </c>
      <c r="G5" s="5" t="b">
        <v>0</v>
      </c>
      <c r="H5" s="5">
        <v>6</v>
      </c>
      <c r="I5" s="5" t="s">
        <v>52</v>
      </c>
      <c r="J5" s="5">
        <v>1</v>
      </c>
      <c r="K5" s="5">
        <v>0.24</v>
      </c>
      <c r="L5" s="5">
        <v>0.28789999999999999</v>
      </c>
      <c r="M5" s="5">
        <v>0.75</v>
      </c>
      <c r="N5" s="5">
        <v>0</v>
      </c>
      <c r="O5" s="5">
        <v>3</v>
      </c>
      <c r="P5" s="5">
        <v>10</v>
      </c>
      <c r="Q5" s="5">
        <f>SUM(Append1[[#This Row],[Casual_Rentals]],Append1[[#This Row],[Registered_Rentals]])</f>
        <v>13</v>
      </c>
      <c r="R5" s="29" t="s">
        <v>68</v>
      </c>
    </row>
    <row r="6" spans="1:18" x14ac:dyDescent="0.25">
      <c r="A6" s="5">
        <v>5</v>
      </c>
      <c r="B6" s="6">
        <v>40544</v>
      </c>
      <c r="C6" s="5" t="s">
        <v>38</v>
      </c>
      <c r="D6" s="5">
        <v>0</v>
      </c>
      <c r="E6" s="5" t="s">
        <v>55</v>
      </c>
      <c r="F6" s="5">
        <v>4</v>
      </c>
      <c r="G6" s="5" t="b">
        <v>0</v>
      </c>
      <c r="H6" s="5">
        <v>6</v>
      </c>
      <c r="I6" s="5" t="s">
        <v>52</v>
      </c>
      <c r="J6" s="5">
        <v>1</v>
      </c>
      <c r="K6" s="5">
        <v>0.24</v>
      </c>
      <c r="L6" s="5">
        <v>0.28789999999999999</v>
      </c>
      <c r="M6" s="5">
        <v>0.75</v>
      </c>
      <c r="N6" s="5">
        <v>0</v>
      </c>
      <c r="O6" s="5">
        <v>0</v>
      </c>
      <c r="P6" s="5">
        <v>1</v>
      </c>
      <c r="Q6" s="5">
        <f>SUM(Append1[[#This Row],[Casual_Rentals]],Append1[[#This Row],[Registered_Rentals]])</f>
        <v>1</v>
      </c>
      <c r="R6" s="29" t="s">
        <v>68</v>
      </c>
    </row>
    <row r="7" spans="1:18" x14ac:dyDescent="0.25">
      <c r="A7" s="5">
        <v>6</v>
      </c>
      <c r="B7" s="6">
        <v>40544</v>
      </c>
      <c r="C7" s="5" t="s">
        <v>38</v>
      </c>
      <c r="D7" s="5">
        <v>0</v>
      </c>
      <c r="E7" s="5" t="s">
        <v>55</v>
      </c>
      <c r="F7" s="5">
        <v>5</v>
      </c>
      <c r="G7" s="5" t="b">
        <v>0</v>
      </c>
      <c r="H7" s="5">
        <v>6</v>
      </c>
      <c r="I7" s="5" t="s">
        <v>52</v>
      </c>
      <c r="J7" s="5">
        <v>2</v>
      </c>
      <c r="K7" s="5">
        <v>0.24</v>
      </c>
      <c r="L7" s="5">
        <v>0.2576</v>
      </c>
      <c r="M7" s="5">
        <v>0.75</v>
      </c>
      <c r="N7" s="5">
        <v>8.9599999999999999E-2</v>
      </c>
      <c r="O7" s="5">
        <v>0</v>
      </c>
      <c r="P7" s="5">
        <v>1</v>
      </c>
      <c r="Q7" s="5">
        <f>SUM(Append1[[#This Row],[Casual_Rentals]],Append1[[#This Row],[Registered_Rentals]])</f>
        <v>1</v>
      </c>
      <c r="R7" s="29" t="s">
        <v>69</v>
      </c>
    </row>
    <row r="8" spans="1:18" x14ac:dyDescent="0.25">
      <c r="A8" s="5">
        <v>7</v>
      </c>
      <c r="B8" s="6">
        <v>40544</v>
      </c>
      <c r="C8" s="5" t="s">
        <v>38</v>
      </c>
      <c r="D8" s="5">
        <v>0</v>
      </c>
      <c r="E8" s="5" t="s">
        <v>55</v>
      </c>
      <c r="F8" s="5">
        <v>6</v>
      </c>
      <c r="G8" s="5" t="b">
        <v>0</v>
      </c>
      <c r="H8" s="5">
        <v>6</v>
      </c>
      <c r="I8" s="5" t="s">
        <v>52</v>
      </c>
      <c r="J8" s="5">
        <v>1</v>
      </c>
      <c r="K8" s="5">
        <v>0.22</v>
      </c>
      <c r="L8" s="5">
        <v>0.2727</v>
      </c>
      <c r="M8" s="5">
        <v>0.8</v>
      </c>
      <c r="N8" s="5">
        <v>0</v>
      </c>
      <c r="O8" s="5">
        <v>2</v>
      </c>
      <c r="P8" s="5">
        <v>0</v>
      </c>
      <c r="Q8" s="5">
        <f>SUM(Append1[[#This Row],[Casual_Rentals]],Append1[[#This Row],[Registered_Rentals]])</f>
        <v>2</v>
      </c>
      <c r="R8" s="29" t="s">
        <v>68</v>
      </c>
    </row>
    <row r="9" spans="1:18" x14ac:dyDescent="0.25">
      <c r="A9" s="5">
        <v>8</v>
      </c>
      <c r="B9" s="6">
        <v>40544</v>
      </c>
      <c r="C9" s="5" t="s">
        <v>38</v>
      </c>
      <c r="D9" s="5">
        <v>0</v>
      </c>
      <c r="E9" s="5" t="s">
        <v>55</v>
      </c>
      <c r="F9" s="5">
        <v>7</v>
      </c>
      <c r="G9" s="5" t="b">
        <v>0</v>
      </c>
      <c r="H9" s="5">
        <v>6</v>
      </c>
      <c r="I9" s="5" t="s">
        <v>52</v>
      </c>
      <c r="J9" s="5">
        <v>1</v>
      </c>
      <c r="K9" s="5">
        <v>0.2</v>
      </c>
      <c r="L9" s="5">
        <v>0.2576</v>
      </c>
      <c r="M9" s="5">
        <v>0.86</v>
      </c>
      <c r="N9" s="5">
        <v>0</v>
      </c>
      <c r="O9" s="5">
        <v>1</v>
      </c>
      <c r="P9" s="5">
        <v>2</v>
      </c>
      <c r="Q9" s="5">
        <f>SUM(Append1[[#This Row],[Casual_Rentals]],Append1[[#This Row],[Registered_Rentals]])</f>
        <v>3</v>
      </c>
      <c r="R9" s="29" t="s">
        <v>68</v>
      </c>
    </row>
    <row r="10" spans="1:18" x14ac:dyDescent="0.25">
      <c r="A10" s="5">
        <v>9</v>
      </c>
      <c r="B10" s="6">
        <v>40544</v>
      </c>
      <c r="C10" s="5" t="s">
        <v>38</v>
      </c>
      <c r="D10" s="5">
        <v>0</v>
      </c>
      <c r="E10" s="5" t="s">
        <v>55</v>
      </c>
      <c r="F10" s="5">
        <v>8</v>
      </c>
      <c r="G10" s="5" t="b">
        <v>0</v>
      </c>
      <c r="H10" s="5">
        <v>6</v>
      </c>
      <c r="I10" s="5" t="s">
        <v>52</v>
      </c>
      <c r="J10" s="5">
        <v>1</v>
      </c>
      <c r="K10" s="5">
        <v>0.24</v>
      </c>
      <c r="L10" s="5">
        <v>0.2576</v>
      </c>
      <c r="M10" s="5">
        <v>0.75</v>
      </c>
      <c r="N10" s="5">
        <v>0</v>
      </c>
      <c r="O10" s="5">
        <v>1</v>
      </c>
      <c r="P10" s="5">
        <v>7</v>
      </c>
      <c r="Q10" s="5">
        <f>SUM(Append1[[#This Row],[Casual_Rentals]],Append1[[#This Row],[Registered_Rentals]])</f>
        <v>8</v>
      </c>
      <c r="R10" s="29" t="s">
        <v>68</v>
      </c>
    </row>
    <row r="11" spans="1:18" x14ac:dyDescent="0.25">
      <c r="A11" s="5">
        <v>10</v>
      </c>
      <c r="B11" s="6">
        <v>40544</v>
      </c>
      <c r="C11" s="5" t="s">
        <v>38</v>
      </c>
      <c r="D11" s="5">
        <v>0</v>
      </c>
      <c r="E11" s="5" t="s">
        <v>55</v>
      </c>
      <c r="F11" s="5">
        <v>9</v>
      </c>
      <c r="G11" s="5" t="b">
        <v>0</v>
      </c>
      <c r="H11" s="5">
        <v>6</v>
      </c>
      <c r="I11" s="5" t="s">
        <v>52</v>
      </c>
      <c r="J11" s="5">
        <v>1</v>
      </c>
      <c r="K11" s="5">
        <v>0.32</v>
      </c>
      <c r="L11" s="5">
        <v>0.34849999999999998</v>
      </c>
      <c r="M11" s="5">
        <v>0.76</v>
      </c>
      <c r="N11" s="5">
        <v>0</v>
      </c>
      <c r="O11" s="5">
        <v>8</v>
      </c>
      <c r="P11" s="5">
        <v>6</v>
      </c>
      <c r="Q11" s="5">
        <f>SUM(Append1[[#This Row],[Casual_Rentals]],Append1[[#This Row],[Registered_Rentals]])</f>
        <v>14</v>
      </c>
      <c r="R11" s="29" t="s">
        <v>68</v>
      </c>
    </row>
    <row r="12" spans="1:18" x14ac:dyDescent="0.25">
      <c r="A12" s="5">
        <v>11</v>
      </c>
      <c r="B12" s="6">
        <v>40544</v>
      </c>
      <c r="C12" s="5" t="s">
        <v>38</v>
      </c>
      <c r="D12" s="5">
        <v>0</v>
      </c>
      <c r="E12" s="5" t="s">
        <v>55</v>
      </c>
      <c r="F12" s="5">
        <v>10</v>
      </c>
      <c r="G12" s="5" t="b">
        <v>0</v>
      </c>
      <c r="H12" s="5">
        <v>6</v>
      </c>
      <c r="I12" s="5" t="s">
        <v>52</v>
      </c>
      <c r="J12" s="5">
        <v>1</v>
      </c>
      <c r="K12" s="5">
        <v>0.38</v>
      </c>
      <c r="L12" s="5">
        <v>0.39389999999999997</v>
      </c>
      <c r="M12" s="5">
        <v>0.76</v>
      </c>
      <c r="N12" s="5">
        <v>0.25369999999999998</v>
      </c>
      <c r="O12" s="5">
        <v>12</v>
      </c>
      <c r="P12" s="5">
        <v>24</v>
      </c>
      <c r="Q12" s="5">
        <f>SUM(Append1[[#This Row],[Casual_Rentals]],Append1[[#This Row],[Registered_Rentals]])</f>
        <v>36</v>
      </c>
      <c r="R12" s="29" t="s">
        <v>68</v>
      </c>
    </row>
    <row r="13" spans="1:18" x14ac:dyDescent="0.25">
      <c r="A13" s="5">
        <v>12</v>
      </c>
      <c r="B13" s="6">
        <v>40544</v>
      </c>
      <c r="C13" s="5" t="s">
        <v>38</v>
      </c>
      <c r="D13" s="5">
        <v>0</v>
      </c>
      <c r="E13" s="5" t="s">
        <v>55</v>
      </c>
      <c r="F13" s="5">
        <v>11</v>
      </c>
      <c r="G13" s="5" t="b">
        <v>0</v>
      </c>
      <c r="H13" s="5">
        <v>6</v>
      </c>
      <c r="I13" s="5" t="s">
        <v>52</v>
      </c>
      <c r="J13" s="5">
        <v>1</v>
      </c>
      <c r="K13" s="5">
        <v>0.36</v>
      </c>
      <c r="L13" s="5">
        <v>0.33329999999999999</v>
      </c>
      <c r="M13" s="5">
        <v>0.81</v>
      </c>
      <c r="N13" s="5">
        <v>0.28360000000000002</v>
      </c>
      <c r="O13" s="5">
        <v>26</v>
      </c>
      <c r="P13" s="5">
        <v>30</v>
      </c>
      <c r="Q13" s="5">
        <f>SUM(Append1[[#This Row],[Casual_Rentals]],Append1[[#This Row],[Registered_Rentals]])</f>
        <v>56</v>
      </c>
      <c r="R13" s="29" t="s">
        <v>68</v>
      </c>
    </row>
    <row r="14" spans="1:18" x14ac:dyDescent="0.25">
      <c r="A14" s="5">
        <v>13</v>
      </c>
      <c r="B14" s="6">
        <v>40544</v>
      </c>
      <c r="C14" s="5" t="s">
        <v>38</v>
      </c>
      <c r="D14" s="5">
        <v>0</v>
      </c>
      <c r="E14" s="5" t="s">
        <v>55</v>
      </c>
      <c r="F14" s="5">
        <v>12</v>
      </c>
      <c r="G14" s="5" t="b">
        <v>0</v>
      </c>
      <c r="H14" s="5">
        <v>6</v>
      </c>
      <c r="I14" s="5" t="s">
        <v>52</v>
      </c>
      <c r="J14" s="5">
        <v>1</v>
      </c>
      <c r="K14" s="5">
        <v>0.42</v>
      </c>
      <c r="L14" s="5">
        <v>0.42420000000000002</v>
      </c>
      <c r="M14" s="5">
        <v>0.77</v>
      </c>
      <c r="N14" s="5">
        <v>0.28360000000000002</v>
      </c>
      <c r="O14" s="5">
        <v>29</v>
      </c>
      <c r="P14" s="5">
        <v>55</v>
      </c>
      <c r="Q14" s="5">
        <f>SUM(Append1[[#This Row],[Casual_Rentals]],Append1[[#This Row],[Registered_Rentals]])</f>
        <v>84</v>
      </c>
      <c r="R14" s="29" t="s">
        <v>68</v>
      </c>
    </row>
    <row r="15" spans="1:18" x14ac:dyDescent="0.25">
      <c r="A15" s="5">
        <v>14</v>
      </c>
      <c r="B15" s="6">
        <v>40544</v>
      </c>
      <c r="C15" s="5" t="s">
        <v>38</v>
      </c>
      <c r="D15" s="5">
        <v>0</v>
      </c>
      <c r="E15" s="5" t="s">
        <v>55</v>
      </c>
      <c r="F15" s="5">
        <v>13</v>
      </c>
      <c r="G15" s="5" t="b">
        <v>0</v>
      </c>
      <c r="H15" s="5">
        <v>6</v>
      </c>
      <c r="I15" s="5" t="s">
        <v>52</v>
      </c>
      <c r="J15" s="5">
        <v>2</v>
      </c>
      <c r="K15" s="5">
        <v>0.46</v>
      </c>
      <c r="L15" s="5">
        <v>0.45450000000000002</v>
      </c>
      <c r="M15" s="5">
        <v>0.72</v>
      </c>
      <c r="N15" s="5">
        <v>0.29849999999999999</v>
      </c>
      <c r="O15" s="5">
        <v>47</v>
      </c>
      <c r="P15" s="5">
        <v>47</v>
      </c>
      <c r="Q15" s="5">
        <f>SUM(Append1[[#This Row],[Casual_Rentals]],Append1[[#This Row],[Registered_Rentals]])</f>
        <v>94</v>
      </c>
      <c r="R15" s="29" t="s">
        <v>69</v>
      </c>
    </row>
    <row r="16" spans="1:18" x14ac:dyDescent="0.25">
      <c r="A16" s="5">
        <v>15</v>
      </c>
      <c r="B16" s="6">
        <v>40544</v>
      </c>
      <c r="C16" s="5" t="s">
        <v>38</v>
      </c>
      <c r="D16" s="5">
        <v>0</v>
      </c>
      <c r="E16" s="5" t="s">
        <v>55</v>
      </c>
      <c r="F16" s="5">
        <v>14</v>
      </c>
      <c r="G16" s="5" t="b">
        <v>0</v>
      </c>
      <c r="H16" s="5">
        <v>6</v>
      </c>
      <c r="I16" s="5" t="s">
        <v>52</v>
      </c>
      <c r="J16" s="5">
        <v>2</v>
      </c>
      <c r="K16" s="5">
        <v>0.46</v>
      </c>
      <c r="L16" s="5">
        <v>0.45450000000000002</v>
      </c>
      <c r="M16" s="5">
        <v>0.72</v>
      </c>
      <c r="N16" s="5">
        <v>0.28360000000000002</v>
      </c>
      <c r="O16" s="5">
        <v>35</v>
      </c>
      <c r="P16" s="5">
        <v>71</v>
      </c>
      <c r="Q16" s="5">
        <f>SUM(Append1[[#This Row],[Casual_Rentals]],Append1[[#This Row],[Registered_Rentals]])</f>
        <v>106</v>
      </c>
      <c r="R16" s="29" t="s">
        <v>69</v>
      </c>
    </row>
    <row r="17" spans="1:18" x14ac:dyDescent="0.25">
      <c r="A17" s="5">
        <v>16</v>
      </c>
      <c r="B17" s="6">
        <v>40544</v>
      </c>
      <c r="C17" s="5" t="s">
        <v>38</v>
      </c>
      <c r="D17" s="5">
        <v>0</v>
      </c>
      <c r="E17" s="5" t="s">
        <v>55</v>
      </c>
      <c r="F17" s="5">
        <v>15</v>
      </c>
      <c r="G17" s="5" t="b">
        <v>0</v>
      </c>
      <c r="H17" s="5">
        <v>6</v>
      </c>
      <c r="I17" s="5" t="s">
        <v>52</v>
      </c>
      <c r="J17" s="5">
        <v>2</v>
      </c>
      <c r="K17" s="5">
        <v>0.44</v>
      </c>
      <c r="L17" s="5">
        <v>0.43940000000000001</v>
      </c>
      <c r="M17" s="5">
        <v>0.77</v>
      </c>
      <c r="N17" s="5">
        <v>0.29849999999999999</v>
      </c>
      <c r="O17" s="5">
        <v>40</v>
      </c>
      <c r="P17" s="5">
        <v>70</v>
      </c>
      <c r="Q17" s="5">
        <f>SUM(Append1[[#This Row],[Casual_Rentals]],Append1[[#This Row],[Registered_Rentals]])</f>
        <v>110</v>
      </c>
      <c r="R17" s="29" t="s">
        <v>69</v>
      </c>
    </row>
    <row r="18" spans="1:18" x14ac:dyDescent="0.25">
      <c r="A18" s="5">
        <v>17</v>
      </c>
      <c r="B18" s="6">
        <v>40544</v>
      </c>
      <c r="C18" s="5" t="s">
        <v>38</v>
      </c>
      <c r="D18" s="5">
        <v>0</v>
      </c>
      <c r="E18" s="5" t="s">
        <v>55</v>
      </c>
      <c r="F18" s="5">
        <v>16</v>
      </c>
      <c r="G18" s="5" t="b">
        <v>0</v>
      </c>
      <c r="H18" s="5">
        <v>6</v>
      </c>
      <c r="I18" s="5" t="s">
        <v>52</v>
      </c>
      <c r="J18" s="5">
        <v>2</v>
      </c>
      <c r="K18" s="5">
        <v>0.42</v>
      </c>
      <c r="L18" s="5">
        <v>0.42420000000000002</v>
      </c>
      <c r="M18" s="5">
        <v>0.82</v>
      </c>
      <c r="N18" s="5">
        <v>0.29849999999999999</v>
      </c>
      <c r="O18" s="5">
        <v>41</v>
      </c>
      <c r="P18" s="5">
        <v>52</v>
      </c>
      <c r="Q18" s="5">
        <f>SUM(Append1[[#This Row],[Casual_Rentals]],Append1[[#This Row],[Registered_Rentals]])</f>
        <v>93</v>
      </c>
      <c r="R18" s="29" t="s">
        <v>69</v>
      </c>
    </row>
    <row r="19" spans="1:18" x14ac:dyDescent="0.25">
      <c r="A19" s="5">
        <v>18</v>
      </c>
      <c r="B19" s="6">
        <v>40544</v>
      </c>
      <c r="C19" s="5" t="s">
        <v>38</v>
      </c>
      <c r="D19" s="5">
        <v>0</v>
      </c>
      <c r="E19" s="5" t="s">
        <v>55</v>
      </c>
      <c r="F19" s="5">
        <v>17</v>
      </c>
      <c r="G19" s="5" t="b">
        <v>0</v>
      </c>
      <c r="H19" s="5">
        <v>6</v>
      </c>
      <c r="I19" s="5" t="s">
        <v>52</v>
      </c>
      <c r="J19" s="5">
        <v>2</v>
      </c>
      <c r="K19" s="5">
        <v>0.44</v>
      </c>
      <c r="L19" s="5">
        <v>0.999</v>
      </c>
      <c r="M19" s="5">
        <v>0.82</v>
      </c>
      <c r="N19" s="5">
        <v>0.28360000000000002</v>
      </c>
      <c r="O19" s="5">
        <v>15</v>
      </c>
      <c r="P19" s="5">
        <v>52</v>
      </c>
      <c r="Q19" s="5">
        <f>SUM(Append1[[#This Row],[Casual_Rentals]],Append1[[#This Row],[Registered_Rentals]])</f>
        <v>67</v>
      </c>
      <c r="R19" s="29" t="s">
        <v>69</v>
      </c>
    </row>
    <row r="20" spans="1:18" x14ac:dyDescent="0.25">
      <c r="A20" s="5">
        <v>19</v>
      </c>
      <c r="B20" s="6">
        <v>40544</v>
      </c>
      <c r="C20" s="5" t="s">
        <v>38</v>
      </c>
      <c r="D20" s="5">
        <v>0</v>
      </c>
      <c r="E20" s="5" t="s">
        <v>55</v>
      </c>
      <c r="F20" s="5">
        <v>18</v>
      </c>
      <c r="G20" s="5" t="b">
        <v>0</v>
      </c>
      <c r="H20" s="5">
        <v>6</v>
      </c>
      <c r="I20" s="5" t="s">
        <v>52</v>
      </c>
      <c r="J20" s="5">
        <v>3</v>
      </c>
      <c r="K20" s="5">
        <v>0.42</v>
      </c>
      <c r="L20" s="5">
        <v>0.42420000000000002</v>
      </c>
      <c r="M20" s="5">
        <v>0.88</v>
      </c>
      <c r="N20" s="5">
        <v>0.25369999999999998</v>
      </c>
      <c r="O20" s="5">
        <v>9</v>
      </c>
      <c r="P20" s="5">
        <v>26</v>
      </c>
      <c r="Q20" s="5">
        <f>SUM(Append1[[#This Row],[Casual_Rentals]],Append1[[#This Row],[Registered_Rentals]])</f>
        <v>35</v>
      </c>
      <c r="R20" s="29" t="s">
        <v>70</v>
      </c>
    </row>
    <row r="21" spans="1:18" x14ac:dyDescent="0.25">
      <c r="A21" s="5">
        <v>20</v>
      </c>
      <c r="B21" s="6">
        <v>40544</v>
      </c>
      <c r="C21" s="5" t="s">
        <v>38</v>
      </c>
      <c r="D21" s="5">
        <v>0</v>
      </c>
      <c r="E21" s="5" t="s">
        <v>55</v>
      </c>
      <c r="F21" s="5">
        <v>19</v>
      </c>
      <c r="G21" s="5" t="b">
        <v>0</v>
      </c>
      <c r="H21" s="5">
        <v>6</v>
      </c>
      <c r="I21" s="5" t="s">
        <v>52</v>
      </c>
      <c r="J21" s="5">
        <v>3</v>
      </c>
      <c r="K21" s="5">
        <v>0.42</v>
      </c>
      <c r="L21" s="5">
        <v>0.42420000000000002</v>
      </c>
      <c r="M21" s="5">
        <v>0.88</v>
      </c>
      <c r="N21" s="5">
        <v>0.25369999999999998</v>
      </c>
      <c r="O21" s="5">
        <v>6</v>
      </c>
      <c r="P21" s="5">
        <v>31</v>
      </c>
      <c r="Q21" s="5">
        <f>SUM(Append1[[#This Row],[Casual_Rentals]],Append1[[#This Row],[Registered_Rentals]])</f>
        <v>37</v>
      </c>
      <c r="R21" s="29" t="s">
        <v>70</v>
      </c>
    </row>
    <row r="22" spans="1:18" x14ac:dyDescent="0.25">
      <c r="A22" s="5">
        <v>21</v>
      </c>
      <c r="B22" s="6">
        <v>40544</v>
      </c>
      <c r="C22" s="5" t="s">
        <v>38</v>
      </c>
      <c r="D22" s="5">
        <v>0</v>
      </c>
      <c r="E22" s="5" t="s">
        <v>55</v>
      </c>
      <c r="F22" s="5">
        <v>20</v>
      </c>
      <c r="G22" s="5" t="b">
        <v>0</v>
      </c>
      <c r="H22" s="5">
        <v>6</v>
      </c>
      <c r="I22" s="5" t="s">
        <v>52</v>
      </c>
      <c r="J22" s="5">
        <v>2</v>
      </c>
      <c r="K22" s="5">
        <v>0.4</v>
      </c>
      <c r="L22" s="5">
        <v>0.40910000000000002</v>
      </c>
      <c r="M22" s="5">
        <v>0.87</v>
      </c>
      <c r="N22" s="5">
        <v>0.25369999999999998</v>
      </c>
      <c r="O22" s="5">
        <v>11</v>
      </c>
      <c r="P22" s="5">
        <v>25</v>
      </c>
      <c r="Q22" s="5">
        <f>SUM(Append1[[#This Row],[Casual_Rentals]],Append1[[#This Row],[Registered_Rentals]])</f>
        <v>36</v>
      </c>
      <c r="R22" s="29" t="s">
        <v>69</v>
      </c>
    </row>
    <row r="23" spans="1:18" x14ac:dyDescent="0.25">
      <c r="A23" s="5">
        <v>22</v>
      </c>
      <c r="B23" s="6">
        <v>40544</v>
      </c>
      <c r="C23" s="5" t="s">
        <v>38</v>
      </c>
      <c r="D23" s="5">
        <v>0</v>
      </c>
      <c r="E23" s="5" t="s">
        <v>55</v>
      </c>
      <c r="F23" s="5">
        <v>21</v>
      </c>
      <c r="G23" s="5" t="b">
        <v>0</v>
      </c>
      <c r="H23" s="5">
        <v>6</v>
      </c>
      <c r="I23" s="5" t="s">
        <v>52</v>
      </c>
      <c r="J23" s="5">
        <v>2</v>
      </c>
      <c r="K23" s="5">
        <v>0.4</v>
      </c>
      <c r="L23" s="5">
        <v>0.40910000000000002</v>
      </c>
      <c r="M23" s="5">
        <v>0.87</v>
      </c>
      <c r="N23" s="5">
        <v>0.19400000000000001</v>
      </c>
      <c r="O23" s="5">
        <v>3</v>
      </c>
      <c r="P23" s="5">
        <v>31</v>
      </c>
      <c r="Q23" s="5">
        <f>SUM(Append1[[#This Row],[Casual_Rentals]],Append1[[#This Row],[Registered_Rentals]])</f>
        <v>34</v>
      </c>
      <c r="R23" s="29" t="s">
        <v>69</v>
      </c>
    </row>
    <row r="24" spans="1:18" x14ac:dyDescent="0.25">
      <c r="A24" s="5">
        <v>23</v>
      </c>
      <c r="B24" s="6">
        <v>40544</v>
      </c>
      <c r="C24" s="5" t="s">
        <v>38</v>
      </c>
      <c r="D24" s="5">
        <v>0</v>
      </c>
      <c r="E24" s="5" t="s">
        <v>55</v>
      </c>
      <c r="F24" s="5">
        <v>22</v>
      </c>
      <c r="G24" s="5" t="b">
        <v>0</v>
      </c>
      <c r="H24" s="5">
        <v>6</v>
      </c>
      <c r="I24" s="5" t="s">
        <v>52</v>
      </c>
      <c r="J24" s="5">
        <v>2</v>
      </c>
      <c r="K24" s="5">
        <v>0.4</v>
      </c>
      <c r="L24" s="5">
        <v>0.40910000000000002</v>
      </c>
      <c r="M24" s="5">
        <v>0.94</v>
      </c>
      <c r="N24" s="5">
        <v>0.22389999999999999</v>
      </c>
      <c r="O24" s="5">
        <v>11</v>
      </c>
      <c r="P24" s="5">
        <v>17</v>
      </c>
      <c r="Q24" s="5">
        <f>SUM(Append1[[#This Row],[Casual_Rentals]],Append1[[#This Row],[Registered_Rentals]])</f>
        <v>28</v>
      </c>
      <c r="R24" s="29" t="s">
        <v>69</v>
      </c>
    </row>
    <row r="25" spans="1:18" x14ac:dyDescent="0.25">
      <c r="A25" s="5">
        <v>24</v>
      </c>
      <c r="B25" s="6">
        <v>40544</v>
      </c>
      <c r="C25" s="5" t="s">
        <v>38</v>
      </c>
      <c r="D25" s="5">
        <v>0</v>
      </c>
      <c r="E25" s="5" t="s">
        <v>55</v>
      </c>
      <c r="F25" s="5">
        <v>23</v>
      </c>
      <c r="G25" s="5" t="b">
        <v>0</v>
      </c>
      <c r="H25" s="5">
        <v>6</v>
      </c>
      <c r="I25" s="5" t="s">
        <v>52</v>
      </c>
      <c r="J25" s="5">
        <v>2</v>
      </c>
      <c r="K25" s="5">
        <v>0.46</v>
      </c>
      <c r="L25" s="5">
        <v>0.40910000000000002</v>
      </c>
      <c r="M25" s="5">
        <v>0.88</v>
      </c>
      <c r="N25" s="5">
        <v>0.29849999999999999</v>
      </c>
      <c r="O25" s="5">
        <v>15</v>
      </c>
      <c r="P25" s="5">
        <v>24</v>
      </c>
      <c r="Q25" s="5">
        <f>SUM(Append1[[#This Row],[Casual_Rentals]],Append1[[#This Row],[Registered_Rentals]])</f>
        <v>39</v>
      </c>
      <c r="R25" s="29" t="s">
        <v>69</v>
      </c>
    </row>
    <row r="26" spans="1:18" x14ac:dyDescent="0.25">
      <c r="A26" s="5">
        <v>25</v>
      </c>
      <c r="B26" s="6">
        <v>40545</v>
      </c>
      <c r="C26" s="5" t="s">
        <v>38</v>
      </c>
      <c r="D26" s="5">
        <v>0</v>
      </c>
      <c r="E26" s="5" t="s">
        <v>55</v>
      </c>
      <c r="F26" s="5">
        <v>0</v>
      </c>
      <c r="G26" s="5" t="b">
        <v>0</v>
      </c>
      <c r="H26" s="5">
        <v>0</v>
      </c>
      <c r="I26" s="5" t="s">
        <v>67</v>
      </c>
      <c r="J26" s="5">
        <v>2</v>
      </c>
      <c r="K26" s="5">
        <v>0.46</v>
      </c>
      <c r="L26" s="5">
        <v>0.45450000000000002</v>
      </c>
      <c r="M26" s="5">
        <v>0.88</v>
      </c>
      <c r="N26" s="5">
        <v>0.29849999999999999</v>
      </c>
      <c r="O26" s="5">
        <v>4</v>
      </c>
      <c r="P26" s="5">
        <v>13</v>
      </c>
      <c r="Q26" s="5">
        <f>SUM(Append1[[#This Row],[Casual_Rentals]],Append1[[#This Row],[Registered_Rentals]])</f>
        <v>17</v>
      </c>
      <c r="R26" s="29" t="s">
        <v>69</v>
      </c>
    </row>
    <row r="27" spans="1:18" x14ac:dyDescent="0.25">
      <c r="A27" s="5">
        <v>26</v>
      </c>
      <c r="B27" s="6">
        <v>40545</v>
      </c>
      <c r="C27" s="5" t="s">
        <v>38</v>
      </c>
      <c r="D27" s="5">
        <v>0</v>
      </c>
      <c r="E27" s="5" t="s">
        <v>55</v>
      </c>
      <c r="F27" s="5">
        <v>1</v>
      </c>
      <c r="G27" s="5" t="b">
        <v>0</v>
      </c>
      <c r="H27" s="5">
        <v>0</v>
      </c>
      <c r="I27" s="5" t="s">
        <v>67</v>
      </c>
      <c r="J27" s="5">
        <v>2</v>
      </c>
      <c r="K27" s="5">
        <v>0.44</v>
      </c>
      <c r="L27" s="5">
        <v>0.43940000000000001</v>
      </c>
      <c r="M27" s="5">
        <v>0.94</v>
      </c>
      <c r="N27" s="5">
        <v>0.25369999999999998</v>
      </c>
      <c r="O27" s="5">
        <v>1</v>
      </c>
      <c r="P27" s="5">
        <v>16</v>
      </c>
      <c r="Q27" s="5">
        <f>SUM(Append1[[#This Row],[Casual_Rentals]],Append1[[#This Row],[Registered_Rentals]])</f>
        <v>17</v>
      </c>
      <c r="R27" s="29" t="s">
        <v>69</v>
      </c>
    </row>
    <row r="28" spans="1:18" x14ac:dyDescent="0.25">
      <c r="A28" s="5">
        <v>27</v>
      </c>
      <c r="B28" s="6">
        <v>40545</v>
      </c>
      <c r="C28" s="5" t="s">
        <v>38</v>
      </c>
      <c r="D28" s="5">
        <v>0</v>
      </c>
      <c r="E28" s="5" t="s">
        <v>55</v>
      </c>
      <c r="F28" s="5">
        <v>2</v>
      </c>
      <c r="G28" s="5" t="b">
        <v>0</v>
      </c>
      <c r="H28" s="5">
        <v>0</v>
      </c>
      <c r="I28" s="5" t="s">
        <v>67</v>
      </c>
      <c r="J28" s="5">
        <v>2</v>
      </c>
      <c r="K28" s="5">
        <v>0.42</v>
      </c>
      <c r="L28" s="5">
        <v>0.42420000000000002</v>
      </c>
      <c r="M28" s="5">
        <v>1</v>
      </c>
      <c r="N28" s="5">
        <v>0.28360000000000002</v>
      </c>
      <c r="O28" s="5">
        <v>1</v>
      </c>
      <c r="P28" s="5">
        <v>8</v>
      </c>
      <c r="Q28" s="5">
        <f>SUM(Append1[[#This Row],[Casual_Rentals]],Append1[[#This Row],[Registered_Rentals]])</f>
        <v>9</v>
      </c>
      <c r="R28" s="29" t="s">
        <v>69</v>
      </c>
    </row>
    <row r="29" spans="1:18" x14ac:dyDescent="0.25">
      <c r="A29" s="5">
        <v>28</v>
      </c>
      <c r="B29" s="6">
        <v>40545</v>
      </c>
      <c r="C29" s="5" t="s">
        <v>38</v>
      </c>
      <c r="D29" s="5">
        <v>0</v>
      </c>
      <c r="E29" s="5" t="s">
        <v>55</v>
      </c>
      <c r="F29" s="5">
        <v>3</v>
      </c>
      <c r="G29" s="5" t="b">
        <v>0</v>
      </c>
      <c r="H29" s="5">
        <v>0</v>
      </c>
      <c r="I29" s="5" t="s">
        <v>67</v>
      </c>
      <c r="J29" s="5">
        <v>2</v>
      </c>
      <c r="K29" s="5">
        <v>0.46</v>
      </c>
      <c r="L29" s="5">
        <v>0.45450000000000002</v>
      </c>
      <c r="M29" s="5">
        <v>0.94</v>
      </c>
      <c r="N29" s="5">
        <v>0.19400000000000001</v>
      </c>
      <c r="O29" s="5">
        <v>2</v>
      </c>
      <c r="P29" s="5">
        <v>4</v>
      </c>
      <c r="Q29" s="5">
        <f>SUM(Append1[[#This Row],[Casual_Rentals]],Append1[[#This Row],[Registered_Rentals]])</f>
        <v>6</v>
      </c>
      <c r="R29" s="29" t="s">
        <v>69</v>
      </c>
    </row>
    <row r="30" spans="1:18" x14ac:dyDescent="0.25">
      <c r="A30" s="5">
        <v>29</v>
      </c>
      <c r="B30" s="6">
        <v>40545</v>
      </c>
      <c r="C30" s="5" t="s">
        <v>38</v>
      </c>
      <c r="D30" s="5">
        <v>0</v>
      </c>
      <c r="E30" s="5" t="s">
        <v>55</v>
      </c>
      <c r="F30" s="5">
        <v>4</v>
      </c>
      <c r="G30" s="5" t="b">
        <v>0</v>
      </c>
      <c r="H30" s="5">
        <v>0</v>
      </c>
      <c r="I30" s="5" t="s">
        <v>67</v>
      </c>
      <c r="J30" s="5">
        <v>2</v>
      </c>
      <c r="K30" s="5">
        <v>0.46</v>
      </c>
      <c r="L30" s="5">
        <v>0.45450000000000002</v>
      </c>
      <c r="M30" s="5">
        <v>0.94</v>
      </c>
      <c r="N30" s="5">
        <v>0.19400000000000001</v>
      </c>
      <c r="O30" s="5">
        <v>2</v>
      </c>
      <c r="P30" s="5">
        <v>1</v>
      </c>
      <c r="Q30" s="5">
        <f>SUM(Append1[[#This Row],[Casual_Rentals]],Append1[[#This Row],[Registered_Rentals]])</f>
        <v>3</v>
      </c>
      <c r="R30" s="29" t="s">
        <v>69</v>
      </c>
    </row>
    <row r="31" spans="1:18" x14ac:dyDescent="0.25">
      <c r="A31" s="5">
        <v>30</v>
      </c>
      <c r="B31" s="6">
        <v>40545</v>
      </c>
      <c r="C31" s="5" t="s">
        <v>38</v>
      </c>
      <c r="D31" s="5">
        <v>0</v>
      </c>
      <c r="E31" s="5" t="s">
        <v>55</v>
      </c>
      <c r="F31" s="5">
        <v>6</v>
      </c>
      <c r="G31" s="5" t="b">
        <v>0</v>
      </c>
      <c r="H31" s="5">
        <v>0</v>
      </c>
      <c r="I31" s="5" t="s">
        <v>67</v>
      </c>
      <c r="J31" s="5">
        <v>3</v>
      </c>
      <c r="K31" s="5">
        <v>0.42</v>
      </c>
      <c r="L31" s="5">
        <v>0.42420000000000002</v>
      </c>
      <c r="M31" s="5">
        <v>0.77</v>
      </c>
      <c r="N31" s="5">
        <v>0.29849999999999999</v>
      </c>
      <c r="O31" s="5">
        <v>0</v>
      </c>
      <c r="P31" s="5">
        <v>2</v>
      </c>
      <c r="Q31" s="5">
        <f>SUM(Append1[[#This Row],[Casual_Rentals]],Append1[[#This Row],[Registered_Rentals]])</f>
        <v>2</v>
      </c>
      <c r="R31" s="29" t="s">
        <v>70</v>
      </c>
    </row>
    <row r="32" spans="1:18" x14ac:dyDescent="0.25">
      <c r="A32" s="5">
        <v>31</v>
      </c>
      <c r="B32" s="6">
        <v>40545</v>
      </c>
      <c r="C32" s="5" t="s">
        <v>38</v>
      </c>
      <c r="D32" s="5">
        <v>0</v>
      </c>
      <c r="E32" s="5" t="s">
        <v>55</v>
      </c>
      <c r="F32" s="5">
        <v>7</v>
      </c>
      <c r="G32" s="5" t="b">
        <v>0</v>
      </c>
      <c r="H32" s="5">
        <v>0</v>
      </c>
      <c r="I32" s="5" t="s">
        <v>67</v>
      </c>
      <c r="J32" s="5">
        <v>2</v>
      </c>
      <c r="K32" s="5">
        <v>0.4</v>
      </c>
      <c r="L32" s="5">
        <v>0.40910000000000002</v>
      </c>
      <c r="M32" s="5">
        <v>0.76</v>
      </c>
      <c r="N32" s="5">
        <v>0.19400000000000001</v>
      </c>
      <c r="O32" s="5">
        <v>0</v>
      </c>
      <c r="P32" s="5">
        <v>1</v>
      </c>
      <c r="Q32" s="5">
        <f>SUM(Append1[[#This Row],[Casual_Rentals]],Append1[[#This Row],[Registered_Rentals]])</f>
        <v>1</v>
      </c>
      <c r="R32" s="29" t="s">
        <v>69</v>
      </c>
    </row>
    <row r="33" spans="1:18" x14ac:dyDescent="0.25">
      <c r="A33" s="5">
        <v>32</v>
      </c>
      <c r="B33" s="6">
        <v>40545</v>
      </c>
      <c r="C33" s="5" t="s">
        <v>38</v>
      </c>
      <c r="D33" s="5">
        <v>0</v>
      </c>
      <c r="E33" s="5" t="s">
        <v>55</v>
      </c>
      <c r="F33" s="5">
        <v>8</v>
      </c>
      <c r="G33" s="5" t="b">
        <v>0</v>
      </c>
      <c r="H33" s="5">
        <v>0</v>
      </c>
      <c r="I33" s="5" t="s">
        <v>67</v>
      </c>
      <c r="J33" s="5">
        <v>3</v>
      </c>
      <c r="K33" s="5">
        <v>0.4</v>
      </c>
      <c r="L33" s="5">
        <v>0.40910000000000002</v>
      </c>
      <c r="M33" s="5">
        <v>0.71</v>
      </c>
      <c r="N33" s="5">
        <v>0.22389999999999999</v>
      </c>
      <c r="O33" s="5">
        <v>0</v>
      </c>
      <c r="P33" s="5">
        <v>8</v>
      </c>
      <c r="Q33" s="5">
        <f>SUM(Append1[[#This Row],[Casual_Rentals]],Append1[[#This Row],[Registered_Rentals]])</f>
        <v>8</v>
      </c>
      <c r="R33" s="29" t="s">
        <v>70</v>
      </c>
    </row>
    <row r="34" spans="1:18" x14ac:dyDescent="0.25">
      <c r="A34" s="5">
        <v>33</v>
      </c>
      <c r="B34" s="6">
        <v>40545</v>
      </c>
      <c r="C34" s="5" t="s">
        <v>38</v>
      </c>
      <c r="D34" s="5">
        <v>0</v>
      </c>
      <c r="E34" s="5" t="s">
        <v>55</v>
      </c>
      <c r="F34" s="5">
        <v>9</v>
      </c>
      <c r="G34" s="5" t="b">
        <v>0</v>
      </c>
      <c r="H34" s="5">
        <v>0</v>
      </c>
      <c r="I34" s="5" t="s">
        <v>67</v>
      </c>
      <c r="J34" s="5">
        <v>2</v>
      </c>
      <c r="K34" s="5">
        <v>0.38</v>
      </c>
      <c r="L34" s="5">
        <v>0.40910000000000002</v>
      </c>
      <c r="M34" s="5">
        <v>0.76</v>
      </c>
      <c r="N34" s="5">
        <v>0.22389999999999999</v>
      </c>
      <c r="O34" s="5">
        <v>1</v>
      </c>
      <c r="P34" s="5">
        <v>19</v>
      </c>
      <c r="Q34" s="5">
        <f>SUM(Append1[[#This Row],[Casual_Rentals]],Append1[[#This Row],[Registered_Rentals]])</f>
        <v>20</v>
      </c>
      <c r="R34" s="29" t="s">
        <v>69</v>
      </c>
    </row>
    <row r="35" spans="1:18" x14ac:dyDescent="0.25">
      <c r="A35" s="5">
        <v>34</v>
      </c>
      <c r="B35" s="6">
        <v>40545</v>
      </c>
      <c r="C35" s="5" t="s">
        <v>38</v>
      </c>
      <c r="D35" s="5">
        <v>0</v>
      </c>
      <c r="E35" s="5" t="s">
        <v>55</v>
      </c>
      <c r="F35" s="5">
        <v>10</v>
      </c>
      <c r="G35" s="5" t="b">
        <v>0</v>
      </c>
      <c r="H35" s="5">
        <v>0</v>
      </c>
      <c r="I35" s="5" t="s">
        <v>67</v>
      </c>
      <c r="J35" s="5">
        <v>2</v>
      </c>
      <c r="K35" s="5">
        <v>0.36</v>
      </c>
      <c r="L35" s="5">
        <v>0.34849999999999998</v>
      </c>
      <c r="M35" s="5">
        <v>0.81</v>
      </c>
      <c r="N35" s="5">
        <v>0.22389999999999999</v>
      </c>
      <c r="O35" s="5">
        <v>7</v>
      </c>
      <c r="P35" s="5">
        <v>46</v>
      </c>
      <c r="Q35" s="5">
        <f>SUM(Append1[[#This Row],[Casual_Rentals]],Append1[[#This Row],[Registered_Rentals]])</f>
        <v>53</v>
      </c>
      <c r="R35" s="29" t="s">
        <v>69</v>
      </c>
    </row>
    <row r="36" spans="1:18" x14ac:dyDescent="0.25">
      <c r="A36" s="5">
        <v>35</v>
      </c>
      <c r="B36" s="6">
        <v>40545</v>
      </c>
      <c r="C36" s="5" t="s">
        <v>38</v>
      </c>
      <c r="D36" s="5">
        <v>0</v>
      </c>
      <c r="E36" s="5" t="s">
        <v>55</v>
      </c>
      <c r="F36" s="5">
        <v>11</v>
      </c>
      <c r="G36" s="5" t="b">
        <v>0</v>
      </c>
      <c r="H36" s="5">
        <v>0</v>
      </c>
      <c r="I36" s="5" t="s">
        <v>67</v>
      </c>
      <c r="J36" s="5">
        <v>2</v>
      </c>
      <c r="K36" s="5">
        <v>0.36</v>
      </c>
      <c r="L36" s="5">
        <v>0.33329999999999999</v>
      </c>
      <c r="M36" s="5">
        <v>0.71</v>
      </c>
      <c r="N36" s="5">
        <v>0.25369999999999998</v>
      </c>
      <c r="O36" s="5">
        <v>16</v>
      </c>
      <c r="P36" s="5">
        <v>54</v>
      </c>
      <c r="Q36" s="5">
        <f>SUM(Append1[[#This Row],[Casual_Rentals]],Append1[[#This Row],[Registered_Rentals]])</f>
        <v>70</v>
      </c>
      <c r="R36" s="29" t="s">
        <v>69</v>
      </c>
    </row>
    <row r="37" spans="1:18" x14ac:dyDescent="0.25">
      <c r="A37" s="5">
        <v>36</v>
      </c>
      <c r="B37" s="6">
        <v>40545</v>
      </c>
      <c r="C37" s="5" t="s">
        <v>38</v>
      </c>
      <c r="D37" s="5">
        <v>0</v>
      </c>
      <c r="E37" s="5" t="s">
        <v>55</v>
      </c>
      <c r="F37" s="5">
        <v>12</v>
      </c>
      <c r="G37" s="5" t="b">
        <v>0</v>
      </c>
      <c r="H37" s="5">
        <v>0</v>
      </c>
      <c r="I37" s="5" t="s">
        <v>67</v>
      </c>
      <c r="J37" s="5">
        <v>2</v>
      </c>
      <c r="K37" s="5">
        <v>0.36</v>
      </c>
      <c r="L37" s="5">
        <v>0.33329999999999999</v>
      </c>
      <c r="M37" s="5">
        <v>0.66</v>
      </c>
      <c r="N37" s="5">
        <v>0.29849999999999999</v>
      </c>
      <c r="O37" s="5">
        <v>20</v>
      </c>
      <c r="P37" s="5">
        <v>73</v>
      </c>
      <c r="Q37" s="5">
        <f>SUM(Append1[[#This Row],[Casual_Rentals]],Append1[[#This Row],[Registered_Rentals]])</f>
        <v>93</v>
      </c>
      <c r="R37" s="29" t="s">
        <v>69</v>
      </c>
    </row>
    <row r="38" spans="1:18" x14ac:dyDescent="0.25">
      <c r="A38" s="5">
        <v>37</v>
      </c>
      <c r="B38" s="6">
        <v>40545</v>
      </c>
      <c r="C38" s="5" t="s">
        <v>38</v>
      </c>
      <c r="D38" s="5">
        <v>0</v>
      </c>
      <c r="E38" s="5" t="s">
        <v>55</v>
      </c>
      <c r="F38" s="5">
        <v>13</v>
      </c>
      <c r="G38" s="5" t="b">
        <v>0</v>
      </c>
      <c r="H38" s="5">
        <v>0</v>
      </c>
      <c r="I38" s="5" t="s">
        <v>67</v>
      </c>
      <c r="J38" s="5">
        <v>2</v>
      </c>
      <c r="K38" s="5">
        <v>0.36</v>
      </c>
      <c r="L38" s="5">
        <v>0.34849999999999998</v>
      </c>
      <c r="M38" s="5">
        <v>0.66</v>
      </c>
      <c r="N38" s="5">
        <v>0.1343</v>
      </c>
      <c r="O38" s="5">
        <v>11</v>
      </c>
      <c r="P38" s="5">
        <v>64</v>
      </c>
      <c r="Q38" s="5">
        <f>SUM(Append1[[#This Row],[Casual_Rentals]],Append1[[#This Row],[Registered_Rentals]])</f>
        <v>75</v>
      </c>
      <c r="R38" s="29" t="s">
        <v>69</v>
      </c>
    </row>
    <row r="39" spans="1:18" x14ac:dyDescent="0.25">
      <c r="A39" s="5">
        <v>38</v>
      </c>
      <c r="B39" s="6">
        <v>40545</v>
      </c>
      <c r="C39" s="5" t="s">
        <v>38</v>
      </c>
      <c r="D39" s="5">
        <v>0</v>
      </c>
      <c r="E39" s="5" t="s">
        <v>55</v>
      </c>
      <c r="F39" s="5">
        <v>14</v>
      </c>
      <c r="G39" s="5" t="b">
        <v>0</v>
      </c>
      <c r="H39" s="5">
        <v>0</v>
      </c>
      <c r="I39" s="5" t="s">
        <v>67</v>
      </c>
      <c r="J39" s="5">
        <v>3</v>
      </c>
      <c r="K39" s="5">
        <v>0.36</v>
      </c>
      <c r="L39" s="5">
        <v>0.34849999999999998</v>
      </c>
      <c r="M39" s="5">
        <v>0.76</v>
      </c>
      <c r="N39" s="5">
        <v>0.19400000000000001</v>
      </c>
      <c r="O39" s="5">
        <v>4</v>
      </c>
      <c r="P39" s="5">
        <v>55</v>
      </c>
      <c r="Q39" s="5">
        <f>SUM(Append1[[#This Row],[Casual_Rentals]],Append1[[#This Row],[Registered_Rentals]])</f>
        <v>59</v>
      </c>
      <c r="R39" s="29" t="s">
        <v>70</v>
      </c>
    </row>
    <row r="40" spans="1:18" x14ac:dyDescent="0.25">
      <c r="A40" s="5">
        <v>39</v>
      </c>
      <c r="B40" s="6">
        <v>40545</v>
      </c>
      <c r="C40" s="5" t="s">
        <v>38</v>
      </c>
      <c r="D40" s="5">
        <v>0</v>
      </c>
      <c r="E40" s="5" t="s">
        <v>55</v>
      </c>
      <c r="F40" s="5">
        <v>15</v>
      </c>
      <c r="G40" s="5" t="b">
        <v>0</v>
      </c>
      <c r="H40" s="5">
        <v>0</v>
      </c>
      <c r="I40" s="5" t="s">
        <v>67</v>
      </c>
      <c r="J40" s="5">
        <v>3</v>
      </c>
      <c r="K40" s="5">
        <v>0.34</v>
      </c>
      <c r="L40" s="5">
        <v>0.33329999999999999</v>
      </c>
      <c r="M40" s="5">
        <v>0.81</v>
      </c>
      <c r="N40" s="5">
        <v>0.16420000000000001</v>
      </c>
      <c r="O40" s="5">
        <v>19</v>
      </c>
      <c r="P40" s="5">
        <v>55</v>
      </c>
      <c r="Q40" s="5">
        <f>SUM(Append1[[#This Row],[Casual_Rentals]],Append1[[#This Row],[Registered_Rentals]])</f>
        <v>74</v>
      </c>
      <c r="R40" s="29" t="s">
        <v>70</v>
      </c>
    </row>
    <row r="41" spans="1:18" x14ac:dyDescent="0.25">
      <c r="A41" s="5">
        <v>40</v>
      </c>
      <c r="B41" s="6">
        <v>40545</v>
      </c>
      <c r="C41" s="5" t="s">
        <v>38</v>
      </c>
      <c r="D41" s="5">
        <v>0</v>
      </c>
      <c r="E41" s="5" t="s">
        <v>55</v>
      </c>
      <c r="F41" s="5">
        <v>16</v>
      </c>
      <c r="G41" s="5" t="b">
        <v>0</v>
      </c>
      <c r="H41" s="5">
        <v>0</v>
      </c>
      <c r="I41" s="5" t="s">
        <v>67</v>
      </c>
      <c r="J41" s="5">
        <v>3</v>
      </c>
      <c r="K41" s="5">
        <v>0.34</v>
      </c>
      <c r="L41" s="5">
        <v>0.33329999999999999</v>
      </c>
      <c r="M41" s="5">
        <v>0.71</v>
      </c>
      <c r="N41" s="5">
        <v>0.16420000000000001</v>
      </c>
      <c r="O41" s="5">
        <v>9</v>
      </c>
      <c r="P41" s="5">
        <v>67</v>
      </c>
      <c r="Q41" s="5">
        <f>SUM(Append1[[#This Row],[Casual_Rentals]],Append1[[#This Row],[Registered_Rentals]])</f>
        <v>76</v>
      </c>
      <c r="R41" s="29" t="s">
        <v>70</v>
      </c>
    </row>
    <row r="42" spans="1:18" x14ac:dyDescent="0.25">
      <c r="A42" s="5">
        <v>41</v>
      </c>
      <c r="B42" s="6">
        <v>40545</v>
      </c>
      <c r="C42" s="5" t="s">
        <v>38</v>
      </c>
      <c r="D42" s="5">
        <v>0</v>
      </c>
      <c r="E42" s="5" t="s">
        <v>55</v>
      </c>
      <c r="F42" s="5">
        <v>17</v>
      </c>
      <c r="G42" s="5" t="b">
        <v>0</v>
      </c>
      <c r="H42" s="5">
        <v>0</v>
      </c>
      <c r="I42" s="5" t="s">
        <v>67</v>
      </c>
      <c r="J42" s="5">
        <v>1</v>
      </c>
      <c r="K42" s="5">
        <v>0.34</v>
      </c>
      <c r="L42" s="5">
        <v>0.33329999999999999</v>
      </c>
      <c r="M42" s="5">
        <v>0.56999999999999995</v>
      </c>
      <c r="N42" s="5">
        <v>0.19400000000000001</v>
      </c>
      <c r="O42" s="5">
        <v>7</v>
      </c>
      <c r="P42" s="5">
        <v>58</v>
      </c>
      <c r="Q42" s="5">
        <f>SUM(Append1[[#This Row],[Casual_Rentals]],Append1[[#This Row],[Registered_Rentals]])</f>
        <v>65</v>
      </c>
      <c r="R42" s="29" t="s">
        <v>68</v>
      </c>
    </row>
    <row r="43" spans="1:18" x14ac:dyDescent="0.25">
      <c r="A43" s="5">
        <v>42</v>
      </c>
      <c r="B43" s="6">
        <v>40545</v>
      </c>
      <c r="C43" s="5" t="s">
        <v>38</v>
      </c>
      <c r="D43" s="5">
        <v>0</v>
      </c>
      <c r="E43" s="5" t="s">
        <v>55</v>
      </c>
      <c r="F43" s="5">
        <v>18</v>
      </c>
      <c r="G43" s="5" t="b">
        <v>0</v>
      </c>
      <c r="H43" s="5">
        <v>0</v>
      </c>
      <c r="I43" s="5" t="s">
        <v>67</v>
      </c>
      <c r="J43" s="5">
        <v>2</v>
      </c>
      <c r="K43" s="5">
        <v>0.36</v>
      </c>
      <c r="L43" s="5">
        <v>0.33329999999999999</v>
      </c>
      <c r="M43" s="5">
        <v>0.46</v>
      </c>
      <c r="N43" s="5">
        <v>0.32840000000000003</v>
      </c>
      <c r="O43" s="5">
        <v>10</v>
      </c>
      <c r="P43" s="5">
        <v>43</v>
      </c>
      <c r="Q43" s="5">
        <f>SUM(Append1[[#This Row],[Casual_Rentals]],Append1[[#This Row],[Registered_Rentals]])</f>
        <v>53</v>
      </c>
      <c r="R43" s="29" t="s">
        <v>69</v>
      </c>
    </row>
    <row r="44" spans="1:18" x14ac:dyDescent="0.25">
      <c r="A44" s="5">
        <v>43</v>
      </c>
      <c r="B44" s="6">
        <v>40545</v>
      </c>
      <c r="C44" s="5" t="s">
        <v>38</v>
      </c>
      <c r="D44" s="5">
        <v>0</v>
      </c>
      <c r="E44" s="5" t="s">
        <v>55</v>
      </c>
      <c r="F44" s="5">
        <v>19</v>
      </c>
      <c r="G44" s="5" t="b">
        <v>0</v>
      </c>
      <c r="H44" s="5">
        <v>0</v>
      </c>
      <c r="I44" s="5" t="s">
        <v>67</v>
      </c>
      <c r="J44" s="5">
        <v>1</v>
      </c>
      <c r="K44" s="5">
        <v>0.32</v>
      </c>
      <c r="L44" s="5">
        <v>0.28789999999999999</v>
      </c>
      <c r="M44" s="5">
        <v>0.42</v>
      </c>
      <c r="N44" s="5">
        <v>0.44779999999999998</v>
      </c>
      <c r="O44" s="5">
        <v>1</v>
      </c>
      <c r="P44" s="5">
        <v>29</v>
      </c>
      <c r="Q44" s="5">
        <f>SUM(Append1[[#This Row],[Casual_Rentals]],Append1[[#This Row],[Registered_Rentals]])</f>
        <v>30</v>
      </c>
      <c r="R44" s="29" t="s">
        <v>68</v>
      </c>
    </row>
    <row r="45" spans="1:18" x14ac:dyDescent="0.25">
      <c r="A45" s="5">
        <v>44</v>
      </c>
      <c r="B45" s="6">
        <v>40545</v>
      </c>
      <c r="C45" s="5" t="s">
        <v>38</v>
      </c>
      <c r="D45" s="5">
        <v>0</v>
      </c>
      <c r="E45" s="5" t="s">
        <v>55</v>
      </c>
      <c r="F45" s="5">
        <v>20</v>
      </c>
      <c r="G45" s="5" t="b">
        <v>0</v>
      </c>
      <c r="H45" s="5">
        <v>0</v>
      </c>
      <c r="I45" s="5" t="s">
        <v>67</v>
      </c>
      <c r="J45" s="5">
        <v>1</v>
      </c>
      <c r="K45" s="5">
        <v>0.3</v>
      </c>
      <c r="L45" s="5">
        <v>0.28789999999999999</v>
      </c>
      <c r="M45" s="5">
        <v>0.39</v>
      </c>
      <c r="N45" s="5">
        <v>0.35820000000000002</v>
      </c>
      <c r="O45" s="5">
        <v>5</v>
      </c>
      <c r="P45" s="5">
        <v>17</v>
      </c>
      <c r="Q45" s="5">
        <f>SUM(Append1[[#This Row],[Casual_Rentals]],Append1[[#This Row],[Registered_Rentals]])</f>
        <v>22</v>
      </c>
      <c r="R45" s="29" t="s">
        <v>68</v>
      </c>
    </row>
    <row r="46" spans="1:18" x14ac:dyDescent="0.25">
      <c r="A46" s="5">
        <v>45</v>
      </c>
      <c r="B46" s="6">
        <v>40545</v>
      </c>
      <c r="C46" s="5" t="s">
        <v>38</v>
      </c>
      <c r="D46" s="5">
        <v>0</v>
      </c>
      <c r="E46" s="5" t="s">
        <v>55</v>
      </c>
      <c r="F46" s="5">
        <v>21</v>
      </c>
      <c r="G46" s="5" t="b">
        <v>0</v>
      </c>
      <c r="H46" s="5">
        <v>0</v>
      </c>
      <c r="I46" s="5" t="s">
        <v>67</v>
      </c>
      <c r="J46" s="5">
        <v>1</v>
      </c>
      <c r="K46" s="5">
        <v>0.26</v>
      </c>
      <c r="L46" s="5">
        <v>0.2273</v>
      </c>
      <c r="M46" s="5">
        <v>0.44</v>
      </c>
      <c r="N46" s="5">
        <v>0.32840000000000003</v>
      </c>
      <c r="O46" s="5">
        <v>11</v>
      </c>
      <c r="P46" s="5">
        <v>20</v>
      </c>
      <c r="Q46" s="5">
        <f>SUM(Append1[[#This Row],[Casual_Rentals]],Append1[[#This Row],[Registered_Rentals]])</f>
        <v>31</v>
      </c>
      <c r="R46" s="29" t="s">
        <v>68</v>
      </c>
    </row>
    <row r="47" spans="1:18" x14ac:dyDescent="0.25">
      <c r="A47" s="5">
        <v>46</v>
      </c>
      <c r="B47" s="6">
        <v>40545</v>
      </c>
      <c r="C47" s="5" t="s">
        <v>38</v>
      </c>
      <c r="D47" s="5">
        <v>0</v>
      </c>
      <c r="E47" s="5" t="s">
        <v>55</v>
      </c>
      <c r="F47" s="5">
        <v>22</v>
      </c>
      <c r="G47" s="5" t="b">
        <v>0</v>
      </c>
      <c r="H47" s="5">
        <v>0</v>
      </c>
      <c r="I47" s="5" t="s">
        <v>67</v>
      </c>
      <c r="J47" s="5">
        <v>1</v>
      </c>
      <c r="K47" s="5">
        <v>0.24</v>
      </c>
      <c r="L47" s="5">
        <v>0.21210000000000001</v>
      </c>
      <c r="M47" s="5">
        <v>0.44</v>
      </c>
      <c r="N47" s="5">
        <v>0.29849999999999999</v>
      </c>
      <c r="O47" s="5">
        <v>0</v>
      </c>
      <c r="P47" s="5">
        <v>9</v>
      </c>
      <c r="Q47" s="5">
        <f>SUM(Append1[[#This Row],[Casual_Rentals]],Append1[[#This Row],[Registered_Rentals]])</f>
        <v>9</v>
      </c>
      <c r="R47" s="29" t="s">
        <v>68</v>
      </c>
    </row>
    <row r="48" spans="1:18" x14ac:dyDescent="0.25">
      <c r="A48" s="5">
        <v>47</v>
      </c>
      <c r="B48" s="6">
        <v>40545</v>
      </c>
      <c r="C48" s="5" t="s">
        <v>38</v>
      </c>
      <c r="D48" s="5">
        <v>0</v>
      </c>
      <c r="E48" s="5" t="s">
        <v>55</v>
      </c>
      <c r="F48" s="5">
        <v>23</v>
      </c>
      <c r="G48" s="5" t="b">
        <v>0</v>
      </c>
      <c r="H48" s="5">
        <v>0</v>
      </c>
      <c r="I48" s="5" t="s">
        <v>67</v>
      </c>
      <c r="J48" s="5">
        <v>1</v>
      </c>
      <c r="K48" s="5">
        <v>0.22</v>
      </c>
      <c r="L48" s="5">
        <v>0.2273</v>
      </c>
      <c r="M48" s="5">
        <v>0.47</v>
      </c>
      <c r="N48" s="5">
        <v>0.16420000000000001</v>
      </c>
      <c r="O48" s="5">
        <v>0</v>
      </c>
      <c r="P48" s="5">
        <v>8</v>
      </c>
      <c r="Q48" s="5">
        <f>SUM(Append1[[#This Row],[Casual_Rentals]],Append1[[#This Row],[Registered_Rentals]])</f>
        <v>8</v>
      </c>
      <c r="R48" s="29" t="s">
        <v>68</v>
      </c>
    </row>
    <row r="49" spans="1:18" x14ac:dyDescent="0.25">
      <c r="A49" s="5">
        <v>48</v>
      </c>
      <c r="B49" s="6">
        <v>40546</v>
      </c>
      <c r="C49" s="5" t="s">
        <v>38</v>
      </c>
      <c r="D49" s="5">
        <v>0</v>
      </c>
      <c r="E49" s="5" t="s">
        <v>55</v>
      </c>
      <c r="F49" s="5">
        <v>0</v>
      </c>
      <c r="G49" s="5" t="b">
        <v>0</v>
      </c>
      <c r="H49" s="5">
        <v>1</v>
      </c>
      <c r="I49" s="5" t="s">
        <v>47</v>
      </c>
      <c r="J49" s="5">
        <v>1</v>
      </c>
      <c r="K49" s="5">
        <v>0.22</v>
      </c>
      <c r="L49" s="5">
        <v>0.19700000000000001</v>
      </c>
      <c r="M49" s="5">
        <v>0.44</v>
      </c>
      <c r="N49" s="5">
        <v>0.35820000000000002</v>
      </c>
      <c r="O49" s="5">
        <v>0</v>
      </c>
      <c r="P49" s="5">
        <v>5</v>
      </c>
      <c r="Q49" s="5">
        <f>SUM(Append1[[#This Row],[Casual_Rentals]],Append1[[#This Row],[Registered_Rentals]])</f>
        <v>5</v>
      </c>
      <c r="R49" s="29" t="s">
        <v>68</v>
      </c>
    </row>
    <row r="50" spans="1:18" x14ac:dyDescent="0.25">
      <c r="A50" s="5">
        <v>49</v>
      </c>
      <c r="B50" s="6">
        <v>40546</v>
      </c>
      <c r="C50" s="5" t="s">
        <v>38</v>
      </c>
      <c r="D50" s="5">
        <v>0</v>
      </c>
      <c r="E50" s="5" t="s">
        <v>55</v>
      </c>
      <c r="F50" s="5">
        <v>1</v>
      </c>
      <c r="G50" s="5" t="b">
        <v>0</v>
      </c>
      <c r="H50" s="5">
        <v>1</v>
      </c>
      <c r="I50" s="5" t="s">
        <v>47</v>
      </c>
      <c r="J50" s="5">
        <v>1</v>
      </c>
      <c r="K50" s="5">
        <v>0.2</v>
      </c>
      <c r="L50" s="5">
        <v>0.19700000000000001</v>
      </c>
      <c r="M50" s="5">
        <v>0.44</v>
      </c>
      <c r="N50" s="5">
        <v>0.41789999999999999</v>
      </c>
      <c r="O50" s="5">
        <v>0</v>
      </c>
      <c r="P50" s="5">
        <v>2</v>
      </c>
      <c r="Q50" s="5">
        <f>SUM(Append1[[#This Row],[Casual_Rentals]],Append1[[#This Row],[Registered_Rentals]])</f>
        <v>2</v>
      </c>
      <c r="R50" s="29" t="s">
        <v>68</v>
      </c>
    </row>
    <row r="51" spans="1:18" x14ac:dyDescent="0.25">
      <c r="A51" s="5">
        <v>50</v>
      </c>
      <c r="B51" s="6">
        <v>40546</v>
      </c>
      <c r="C51" s="5" t="s">
        <v>38</v>
      </c>
      <c r="D51" s="5">
        <v>0</v>
      </c>
      <c r="E51" s="5" t="s">
        <v>55</v>
      </c>
      <c r="F51" s="5">
        <v>4</v>
      </c>
      <c r="G51" s="5" t="b">
        <v>0</v>
      </c>
      <c r="H51" s="5">
        <v>1</v>
      </c>
      <c r="I51" s="5" t="s">
        <v>47</v>
      </c>
      <c r="J51" s="5">
        <v>1</v>
      </c>
      <c r="K51" s="5">
        <v>0.16</v>
      </c>
      <c r="L51" s="5">
        <v>0.13639999999999999</v>
      </c>
      <c r="M51" s="5">
        <v>0.47</v>
      </c>
      <c r="N51" s="5">
        <v>0.3881</v>
      </c>
      <c r="O51" s="5">
        <v>0</v>
      </c>
      <c r="P51" s="5">
        <v>1</v>
      </c>
      <c r="Q51" s="5">
        <f>SUM(Append1[[#This Row],[Casual_Rentals]],Append1[[#This Row],[Registered_Rentals]])</f>
        <v>1</v>
      </c>
      <c r="R51" s="29" t="s">
        <v>68</v>
      </c>
    </row>
    <row r="52" spans="1:18" x14ac:dyDescent="0.25">
      <c r="A52" s="5">
        <v>51</v>
      </c>
      <c r="B52" s="6">
        <v>40546</v>
      </c>
      <c r="C52" s="5" t="s">
        <v>38</v>
      </c>
      <c r="D52" s="5">
        <v>0</v>
      </c>
      <c r="E52" s="5" t="s">
        <v>55</v>
      </c>
      <c r="F52" s="5">
        <v>5</v>
      </c>
      <c r="G52" s="5" t="b">
        <v>0</v>
      </c>
      <c r="H52" s="5">
        <v>1</v>
      </c>
      <c r="I52" s="5" t="s">
        <v>47</v>
      </c>
      <c r="J52" s="5">
        <v>1</v>
      </c>
      <c r="K52" s="5">
        <v>0.16</v>
      </c>
      <c r="L52" s="5">
        <v>0.13639999999999999</v>
      </c>
      <c r="M52" s="5">
        <v>0.47</v>
      </c>
      <c r="N52" s="5">
        <v>0.28360000000000002</v>
      </c>
      <c r="O52" s="5">
        <v>0</v>
      </c>
      <c r="P52" s="5">
        <v>3</v>
      </c>
      <c r="Q52" s="5">
        <f>SUM(Append1[[#This Row],[Casual_Rentals]],Append1[[#This Row],[Registered_Rentals]])</f>
        <v>3</v>
      </c>
      <c r="R52" s="29" t="s">
        <v>68</v>
      </c>
    </row>
    <row r="53" spans="1:18" x14ac:dyDescent="0.25">
      <c r="A53" s="5">
        <v>52</v>
      </c>
      <c r="B53" s="6">
        <v>40546</v>
      </c>
      <c r="C53" s="5" t="s">
        <v>38</v>
      </c>
      <c r="D53" s="5">
        <v>0</v>
      </c>
      <c r="E53" s="5" t="s">
        <v>55</v>
      </c>
      <c r="F53" s="5">
        <v>6</v>
      </c>
      <c r="G53" s="5" t="b">
        <v>0</v>
      </c>
      <c r="H53" s="5">
        <v>1</v>
      </c>
      <c r="I53" s="5" t="s">
        <v>47</v>
      </c>
      <c r="J53" s="5">
        <v>1</v>
      </c>
      <c r="K53" s="5">
        <v>0.14000000000000001</v>
      </c>
      <c r="L53" s="5">
        <v>0.1061</v>
      </c>
      <c r="M53" s="5">
        <v>0.5</v>
      </c>
      <c r="N53" s="5">
        <v>0.3881</v>
      </c>
      <c r="O53" s="5">
        <v>0</v>
      </c>
      <c r="P53" s="5">
        <v>30</v>
      </c>
      <c r="Q53" s="5">
        <f>SUM(Append1[[#This Row],[Casual_Rentals]],Append1[[#This Row],[Registered_Rentals]])</f>
        <v>30</v>
      </c>
      <c r="R53" s="29" t="s">
        <v>68</v>
      </c>
    </row>
    <row r="54" spans="1:18" x14ac:dyDescent="0.25">
      <c r="A54" s="5">
        <v>53</v>
      </c>
      <c r="B54" s="6">
        <v>40546</v>
      </c>
      <c r="C54" s="5" t="s">
        <v>38</v>
      </c>
      <c r="D54" s="5">
        <v>0</v>
      </c>
      <c r="E54" s="5" t="s">
        <v>55</v>
      </c>
      <c r="F54" s="5">
        <v>7</v>
      </c>
      <c r="G54" s="5" t="b">
        <v>0</v>
      </c>
      <c r="H54" s="5">
        <v>1</v>
      </c>
      <c r="I54" s="5" t="s">
        <v>47</v>
      </c>
      <c r="J54" s="5">
        <v>1</v>
      </c>
      <c r="K54" s="5">
        <v>0.14000000000000001</v>
      </c>
      <c r="L54" s="5">
        <v>0.13639999999999999</v>
      </c>
      <c r="M54" s="5">
        <v>0.5</v>
      </c>
      <c r="N54" s="5">
        <v>0.19400000000000001</v>
      </c>
      <c r="O54" s="5">
        <v>1</v>
      </c>
      <c r="P54" s="5">
        <v>63</v>
      </c>
      <c r="Q54" s="5">
        <f>SUM(Append1[[#This Row],[Casual_Rentals]],Append1[[#This Row],[Registered_Rentals]])</f>
        <v>64</v>
      </c>
      <c r="R54" s="29" t="s">
        <v>68</v>
      </c>
    </row>
    <row r="55" spans="1:18" x14ac:dyDescent="0.25">
      <c r="A55" s="5">
        <v>54</v>
      </c>
      <c r="B55" s="6">
        <v>40546</v>
      </c>
      <c r="C55" s="5" t="s">
        <v>38</v>
      </c>
      <c r="D55" s="5">
        <v>0</v>
      </c>
      <c r="E55" s="5" t="s">
        <v>55</v>
      </c>
      <c r="F55" s="5">
        <v>8</v>
      </c>
      <c r="G55" s="5" t="b">
        <v>0</v>
      </c>
      <c r="H55" s="5">
        <v>1</v>
      </c>
      <c r="I55" s="5" t="s">
        <v>47</v>
      </c>
      <c r="J55" s="5">
        <v>1</v>
      </c>
      <c r="K55" s="5">
        <v>0.14000000000000001</v>
      </c>
      <c r="L55" s="5">
        <v>0.1212</v>
      </c>
      <c r="M55" s="5">
        <v>0.5</v>
      </c>
      <c r="N55" s="5">
        <v>0.28360000000000002</v>
      </c>
      <c r="O55" s="5">
        <v>1</v>
      </c>
      <c r="P55" s="5">
        <v>153</v>
      </c>
      <c r="Q55" s="5">
        <f>SUM(Append1[[#This Row],[Casual_Rentals]],Append1[[#This Row],[Registered_Rentals]])</f>
        <v>154</v>
      </c>
      <c r="R55" s="29" t="s">
        <v>68</v>
      </c>
    </row>
    <row r="56" spans="1:18" x14ac:dyDescent="0.25">
      <c r="A56" s="5">
        <v>55</v>
      </c>
      <c r="B56" s="6">
        <v>40546</v>
      </c>
      <c r="C56" s="5" t="s">
        <v>38</v>
      </c>
      <c r="D56" s="5">
        <v>0</v>
      </c>
      <c r="E56" s="5" t="s">
        <v>55</v>
      </c>
      <c r="F56" s="5">
        <v>9</v>
      </c>
      <c r="G56" s="5" t="b">
        <v>0</v>
      </c>
      <c r="H56" s="5">
        <v>1</v>
      </c>
      <c r="I56" s="5" t="s">
        <v>47</v>
      </c>
      <c r="J56" s="5">
        <v>1</v>
      </c>
      <c r="K56" s="5">
        <v>0.16</v>
      </c>
      <c r="L56" s="5">
        <v>0.13639999999999999</v>
      </c>
      <c r="M56" s="5">
        <v>0.43</v>
      </c>
      <c r="N56" s="5">
        <v>0.3881</v>
      </c>
      <c r="O56" s="5">
        <v>7</v>
      </c>
      <c r="P56" s="5">
        <v>81</v>
      </c>
      <c r="Q56" s="5">
        <f>SUM(Append1[[#This Row],[Casual_Rentals]],Append1[[#This Row],[Registered_Rentals]])</f>
        <v>88</v>
      </c>
      <c r="R56" s="29" t="s">
        <v>68</v>
      </c>
    </row>
    <row r="57" spans="1:18" x14ac:dyDescent="0.25">
      <c r="A57" s="5">
        <v>56</v>
      </c>
      <c r="B57" s="6">
        <v>40546</v>
      </c>
      <c r="C57" s="5" t="s">
        <v>38</v>
      </c>
      <c r="D57" s="5">
        <v>0</v>
      </c>
      <c r="E57" s="5" t="s">
        <v>55</v>
      </c>
      <c r="F57" s="5">
        <v>10</v>
      </c>
      <c r="G57" s="5" t="b">
        <v>0</v>
      </c>
      <c r="H57" s="5">
        <v>1</v>
      </c>
      <c r="I57" s="5" t="s">
        <v>47</v>
      </c>
      <c r="J57" s="5">
        <v>1</v>
      </c>
      <c r="K57" s="5">
        <v>0.18</v>
      </c>
      <c r="L57" s="5">
        <v>0.16669999999999999</v>
      </c>
      <c r="M57" s="5">
        <v>0.43</v>
      </c>
      <c r="N57" s="5">
        <v>0.25369999999999998</v>
      </c>
      <c r="O57" s="5">
        <v>11</v>
      </c>
      <c r="P57" s="5">
        <v>33</v>
      </c>
      <c r="Q57" s="5">
        <f>SUM(Append1[[#This Row],[Casual_Rentals]],Append1[[#This Row],[Registered_Rentals]])</f>
        <v>44</v>
      </c>
      <c r="R57" s="29" t="s">
        <v>68</v>
      </c>
    </row>
    <row r="58" spans="1:18" x14ac:dyDescent="0.25">
      <c r="A58" s="5">
        <v>57</v>
      </c>
      <c r="B58" s="6">
        <v>40546</v>
      </c>
      <c r="C58" s="5" t="s">
        <v>38</v>
      </c>
      <c r="D58" s="5">
        <v>0</v>
      </c>
      <c r="E58" s="5" t="s">
        <v>55</v>
      </c>
      <c r="F58" s="5">
        <v>11</v>
      </c>
      <c r="G58" s="5" t="b">
        <v>0</v>
      </c>
      <c r="H58" s="5">
        <v>1</v>
      </c>
      <c r="I58" s="5" t="s">
        <v>47</v>
      </c>
      <c r="J58" s="5">
        <v>1</v>
      </c>
      <c r="K58" s="5">
        <v>0.2</v>
      </c>
      <c r="L58" s="5">
        <v>0.18179999999999999</v>
      </c>
      <c r="M58" s="5">
        <v>0.4</v>
      </c>
      <c r="N58" s="5">
        <v>0.32840000000000003</v>
      </c>
      <c r="O58" s="5">
        <v>10</v>
      </c>
      <c r="P58" s="5">
        <v>41</v>
      </c>
      <c r="Q58" s="5">
        <f>SUM(Append1[[#This Row],[Casual_Rentals]],Append1[[#This Row],[Registered_Rentals]])</f>
        <v>51</v>
      </c>
      <c r="R58" s="29" t="s">
        <v>68</v>
      </c>
    </row>
    <row r="59" spans="1:18" x14ac:dyDescent="0.25">
      <c r="A59" s="5">
        <v>58</v>
      </c>
      <c r="B59" s="6">
        <v>40546</v>
      </c>
      <c r="C59" s="5" t="s">
        <v>38</v>
      </c>
      <c r="D59" s="5">
        <v>0</v>
      </c>
      <c r="E59" s="5" t="s">
        <v>55</v>
      </c>
      <c r="F59" s="5">
        <v>12</v>
      </c>
      <c r="G59" s="5" t="b">
        <v>0</v>
      </c>
      <c r="H59" s="5">
        <v>1</v>
      </c>
      <c r="I59" s="5" t="s">
        <v>47</v>
      </c>
      <c r="J59" s="5">
        <v>1</v>
      </c>
      <c r="K59" s="5">
        <v>0.22</v>
      </c>
      <c r="L59" s="5">
        <v>0.21210000000000001</v>
      </c>
      <c r="M59" s="5">
        <v>0.35</v>
      </c>
      <c r="N59" s="5">
        <v>0.29849999999999999</v>
      </c>
      <c r="O59" s="5">
        <v>13</v>
      </c>
      <c r="P59" s="5">
        <v>48</v>
      </c>
      <c r="Q59" s="5">
        <f>SUM(Append1[[#This Row],[Casual_Rentals]],Append1[[#This Row],[Registered_Rentals]])</f>
        <v>61</v>
      </c>
      <c r="R59" s="29" t="s">
        <v>68</v>
      </c>
    </row>
    <row r="60" spans="1:18" x14ac:dyDescent="0.25">
      <c r="A60" s="5">
        <v>59</v>
      </c>
      <c r="B60" s="6">
        <v>40546</v>
      </c>
      <c r="C60" s="5" t="s">
        <v>38</v>
      </c>
      <c r="D60" s="5">
        <v>0</v>
      </c>
      <c r="E60" s="5" t="s">
        <v>55</v>
      </c>
      <c r="F60" s="5">
        <v>13</v>
      </c>
      <c r="G60" s="5" t="b">
        <v>0</v>
      </c>
      <c r="H60" s="5">
        <v>1</v>
      </c>
      <c r="I60" s="5" t="s">
        <v>47</v>
      </c>
      <c r="J60" s="5">
        <v>1</v>
      </c>
      <c r="K60" s="5">
        <v>0.24</v>
      </c>
      <c r="L60" s="5">
        <v>0.21210000000000001</v>
      </c>
      <c r="M60" s="5">
        <v>0.35</v>
      </c>
      <c r="N60" s="5">
        <v>0.28360000000000002</v>
      </c>
      <c r="O60" s="5">
        <v>8</v>
      </c>
      <c r="P60" s="5">
        <v>53</v>
      </c>
      <c r="Q60" s="5">
        <f>SUM(Append1[[#This Row],[Casual_Rentals]],Append1[[#This Row],[Registered_Rentals]])</f>
        <v>61</v>
      </c>
      <c r="R60" s="29" t="s">
        <v>68</v>
      </c>
    </row>
    <row r="61" spans="1:18" x14ac:dyDescent="0.25">
      <c r="A61" s="5">
        <v>60</v>
      </c>
      <c r="B61" s="6">
        <v>40546</v>
      </c>
      <c r="C61" s="5" t="s">
        <v>38</v>
      </c>
      <c r="D61" s="5">
        <v>0</v>
      </c>
      <c r="E61" s="5" t="s">
        <v>55</v>
      </c>
      <c r="F61" s="5">
        <v>14</v>
      </c>
      <c r="G61" s="5" t="b">
        <v>0</v>
      </c>
      <c r="H61" s="5">
        <v>1</v>
      </c>
      <c r="I61" s="5" t="s">
        <v>47</v>
      </c>
      <c r="J61" s="5">
        <v>1</v>
      </c>
      <c r="K61" s="5">
        <v>0.26</v>
      </c>
      <c r="L61" s="5">
        <v>0.2424</v>
      </c>
      <c r="M61" s="5">
        <v>0.3</v>
      </c>
      <c r="N61" s="5">
        <v>0.28360000000000002</v>
      </c>
      <c r="O61" s="5">
        <v>11</v>
      </c>
      <c r="P61" s="5">
        <v>66</v>
      </c>
      <c r="Q61" s="5">
        <f>SUM(Append1[[#This Row],[Casual_Rentals]],Append1[[#This Row],[Registered_Rentals]])</f>
        <v>77</v>
      </c>
      <c r="R61" s="29" t="s">
        <v>68</v>
      </c>
    </row>
    <row r="62" spans="1:18" x14ac:dyDescent="0.25">
      <c r="A62" s="5">
        <v>61</v>
      </c>
      <c r="B62" s="6">
        <v>40546</v>
      </c>
      <c r="C62" s="5" t="s">
        <v>38</v>
      </c>
      <c r="D62" s="5">
        <v>0</v>
      </c>
      <c r="E62" s="5" t="s">
        <v>55</v>
      </c>
      <c r="F62" s="5">
        <v>15</v>
      </c>
      <c r="G62" s="5" t="b">
        <v>0</v>
      </c>
      <c r="H62" s="5">
        <v>1</v>
      </c>
      <c r="I62" s="5" t="s">
        <v>47</v>
      </c>
      <c r="J62" s="5">
        <v>1</v>
      </c>
      <c r="K62" s="5">
        <v>0.26</v>
      </c>
      <c r="L62" s="5">
        <v>0.2424</v>
      </c>
      <c r="M62" s="5">
        <v>0.3</v>
      </c>
      <c r="N62" s="5">
        <v>0.25369999999999998</v>
      </c>
      <c r="O62" s="5">
        <v>14</v>
      </c>
      <c r="P62" s="5">
        <v>58</v>
      </c>
      <c r="Q62" s="5">
        <f>SUM(Append1[[#This Row],[Casual_Rentals]],Append1[[#This Row],[Registered_Rentals]])</f>
        <v>72</v>
      </c>
      <c r="R62" s="29" t="s">
        <v>68</v>
      </c>
    </row>
    <row r="63" spans="1:18" x14ac:dyDescent="0.25">
      <c r="A63" s="5">
        <v>62</v>
      </c>
      <c r="B63" s="6">
        <v>40546</v>
      </c>
      <c r="C63" s="5" t="s">
        <v>38</v>
      </c>
      <c r="D63" s="5">
        <v>0</v>
      </c>
      <c r="E63" s="5" t="s">
        <v>55</v>
      </c>
      <c r="F63" s="5">
        <v>16</v>
      </c>
      <c r="G63" s="5" t="b">
        <v>0</v>
      </c>
      <c r="H63" s="5">
        <v>1</v>
      </c>
      <c r="I63" s="5" t="s">
        <v>47</v>
      </c>
      <c r="J63" s="5">
        <v>1</v>
      </c>
      <c r="K63" s="5">
        <v>0.26</v>
      </c>
      <c r="L63" s="5">
        <v>0.2424</v>
      </c>
      <c r="M63" s="5">
        <v>0.3</v>
      </c>
      <c r="N63" s="5">
        <v>0.25369999999999998</v>
      </c>
      <c r="O63" s="5">
        <v>9</v>
      </c>
      <c r="P63" s="5">
        <v>67</v>
      </c>
      <c r="Q63" s="5">
        <f>SUM(Append1[[#This Row],[Casual_Rentals]],Append1[[#This Row],[Registered_Rentals]])</f>
        <v>76</v>
      </c>
      <c r="R63" s="29" t="s">
        <v>68</v>
      </c>
    </row>
    <row r="64" spans="1:18" x14ac:dyDescent="0.25">
      <c r="A64" s="5">
        <v>63</v>
      </c>
      <c r="B64" s="6">
        <v>40546</v>
      </c>
      <c r="C64" s="5" t="s">
        <v>38</v>
      </c>
      <c r="D64" s="5">
        <v>0</v>
      </c>
      <c r="E64" s="5" t="s">
        <v>55</v>
      </c>
      <c r="F64" s="5">
        <v>17</v>
      </c>
      <c r="G64" s="5" t="b">
        <v>0</v>
      </c>
      <c r="H64" s="5">
        <v>1</v>
      </c>
      <c r="I64" s="5" t="s">
        <v>47</v>
      </c>
      <c r="J64" s="5">
        <v>1</v>
      </c>
      <c r="K64" s="5">
        <v>0.24</v>
      </c>
      <c r="L64" s="5">
        <v>0.2273</v>
      </c>
      <c r="M64" s="5">
        <v>0.3</v>
      </c>
      <c r="N64" s="5">
        <v>0.22389999999999999</v>
      </c>
      <c r="O64" s="5">
        <v>11</v>
      </c>
      <c r="P64" s="5">
        <v>146</v>
      </c>
      <c r="Q64" s="5">
        <f>SUM(Append1[[#This Row],[Casual_Rentals]],Append1[[#This Row],[Registered_Rentals]])</f>
        <v>157</v>
      </c>
      <c r="R64" s="29" t="s">
        <v>68</v>
      </c>
    </row>
    <row r="65" spans="1:18" x14ac:dyDescent="0.25">
      <c r="A65" s="5">
        <v>64</v>
      </c>
      <c r="B65" s="6">
        <v>40546</v>
      </c>
      <c r="C65" s="5" t="s">
        <v>38</v>
      </c>
      <c r="D65" s="5">
        <v>0</v>
      </c>
      <c r="E65" s="5" t="s">
        <v>55</v>
      </c>
      <c r="F65" s="5">
        <v>18</v>
      </c>
      <c r="G65" s="5" t="b">
        <v>0</v>
      </c>
      <c r="H65" s="5">
        <v>1</v>
      </c>
      <c r="I65" s="5" t="s">
        <v>47</v>
      </c>
      <c r="J65" s="5">
        <v>1</v>
      </c>
      <c r="K65" s="5">
        <v>0.24</v>
      </c>
      <c r="L65" s="5">
        <v>0.2576</v>
      </c>
      <c r="M65" s="5">
        <v>0.32</v>
      </c>
      <c r="N65" s="5">
        <v>0.1045</v>
      </c>
      <c r="O65" s="5">
        <v>9</v>
      </c>
      <c r="P65" s="5">
        <v>148</v>
      </c>
      <c r="Q65" s="5">
        <f>SUM(Append1[[#This Row],[Casual_Rentals]],Append1[[#This Row],[Registered_Rentals]])</f>
        <v>157</v>
      </c>
      <c r="R65" s="29" t="s">
        <v>68</v>
      </c>
    </row>
    <row r="66" spans="1:18" x14ac:dyDescent="0.25">
      <c r="A66" s="5">
        <v>65</v>
      </c>
      <c r="B66" s="6">
        <v>40546</v>
      </c>
      <c r="C66" s="5" t="s">
        <v>38</v>
      </c>
      <c r="D66" s="5">
        <v>0</v>
      </c>
      <c r="E66" s="5" t="s">
        <v>55</v>
      </c>
      <c r="F66" s="5">
        <v>19</v>
      </c>
      <c r="G66" s="5" t="b">
        <v>0</v>
      </c>
      <c r="H66" s="5">
        <v>1</v>
      </c>
      <c r="I66" s="5" t="s">
        <v>47</v>
      </c>
      <c r="J66" s="5">
        <v>1</v>
      </c>
      <c r="K66" s="5">
        <v>0.2</v>
      </c>
      <c r="L66" s="5">
        <v>0.2576</v>
      </c>
      <c r="M66" s="5">
        <v>0.47</v>
      </c>
      <c r="N66" s="5">
        <v>0</v>
      </c>
      <c r="O66" s="5">
        <v>8</v>
      </c>
      <c r="P66" s="5">
        <v>102</v>
      </c>
      <c r="Q66" s="5">
        <f>SUM(Append1[[#This Row],[Casual_Rentals]],Append1[[#This Row],[Registered_Rentals]])</f>
        <v>110</v>
      </c>
      <c r="R66" s="29" t="s">
        <v>68</v>
      </c>
    </row>
    <row r="67" spans="1:18" x14ac:dyDescent="0.25">
      <c r="A67" s="5">
        <v>66</v>
      </c>
      <c r="B67" s="6">
        <v>40546</v>
      </c>
      <c r="C67" s="5" t="s">
        <v>38</v>
      </c>
      <c r="D67" s="5">
        <v>0</v>
      </c>
      <c r="E67" s="5" t="s">
        <v>55</v>
      </c>
      <c r="F67" s="5">
        <v>20</v>
      </c>
      <c r="G67" s="5" t="b">
        <v>0</v>
      </c>
      <c r="H67" s="5">
        <v>1</v>
      </c>
      <c r="I67" s="5" t="s">
        <v>47</v>
      </c>
      <c r="J67" s="5">
        <v>1</v>
      </c>
      <c r="K67" s="5">
        <v>0.2</v>
      </c>
      <c r="L67" s="5">
        <v>0.2576</v>
      </c>
      <c r="M67" s="5">
        <v>0.47</v>
      </c>
      <c r="N67" s="5">
        <v>0.1045</v>
      </c>
      <c r="O67" s="5">
        <v>3</v>
      </c>
      <c r="P67" s="5">
        <v>49</v>
      </c>
      <c r="Q67" s="5">
        <f>SUM(Append1[[#This Row],[Casual_Rentals]],Append1[[#This Row],[Registered_Rentals]])</f>
        <v>52</v>
      </c>
      <c r="R67" s="29" t="s">
        <v>68</v>
      </c>
    </row>
    <row r="68" spans="1:18" x14ac:dyDescent="0.25">
      <c r="A68" s="5">
        <v>67</v>
      </c>
      <c r="B68" s="6">
        <v>40546</v>
      </c>
      <c r="C68" s="5" t="s">
        <v>38</v>
      </c>
      <c r="D68" s="5">
        <v>0</v>
      </c>
      <c r="E68" s="5" t="s">
        <v>55</v>
      </c>
      <c r="F68" s="5">
        <v>21</v>
      </c>
      <c r="G68" s="5" t="b">
        <v>0</v>
      </c>
      <c r="H68" s="5">
        <v>1</v>
      </c>
      <c r="I68" s="5" t="s">
        <v>47</v>
      </c>
      <c r="J68" s="5">
        <v>1</v>
      </c>
      <c r="K68" s="5">
        <v>0.18</v>
      </c>
      <c r="L68" s="5">
        <v>0.19700000000000001</v>
      </c>
      <c r="M68" s="5">
        <v>0.64</v>
      </c>
      <c r="N68" s="5">
        <v>0.1343</v>
      </c>
      <c r="O68" s="5">
        <v>3</v>
      </c>
      <c r="P68" s="5">
        <v>49</v>
      </c>
      <c r="Q68" s="5">
        <f>SUM(Append1[[#This Row],[Casual_Rentals]],Append1[[#This Row],[Registered_Rentals]])</f>
        <v>52</v>
      </c>
      <c r="R68" s="29" t="s">
        <v>68</v>
      </c>
    </row>
    <row r="69" spans="1:18" x14ac:dyDescent="0.25">
      <c r="A69" s="5">
        <v>68</v>
      </c>
      <c r="B69" s="6">
        <v>40546</v>
      </c>
      <c r="C69" s="5" t="s">
        <v>38</v>
      </c>
      <c r="D69" s="5">
        <v>0</v>
      </c>
      <c r="E69" s="5" t="s">
        <v>55</v>
      </c>
      <c r="F69" s="5">
        <v>22</v>
      </c>
      <c r="G69" s="5" t="b">
        <v>0</v>
      </c>
      <c r="H69" s="5">
        <v>1</v>
      </c>
      <c r="I69" s="5" t="s">
        <v>47</v>
      </c>
      <c r="J69" s="5">
        <v>1</v>
      </c>
      <c r="K69" s="5">
        <v>0.14000000000000001</v>
      </c>
      <c r="L69" s="5">
        <v>0.1515</v>
      </c>
      <c r="M69" s="5">
        <v>0.69</v>
      </c>
      <c r="N69" s="5">
        <v>0.1343</v>
      </c>
      <c r="O69" s="5">
        <v>0</v>
      </c>
      <c r="P69" s="5">
        <v>20</v>
      </c>
      <c r="Q69" s="5">
        <f>SUM(Append1[[#This Row],[Casual_Rentals]],Append1[[#This Row],[Registered_Rentals]])</f>
        <v>20</v>
      </c>
      <c r="R69" s="29" t="s">
        <v>68</v>
      </c>
    </row>
    <row r="70" spans="1:18" x14ac:dyDescent="0.25">
      <c r="A70" s="5">
        <v>69</v>
      </c>
      <c r="B70" s="6">
        <v>40546</v>
      </c>
      <c r="C70" s="5" t="s">
        <v>38</v>
      </c>
      <c r="D70" s="5">
        <v>0</v>
      </c>
      <c r="E70" s="5" t="s">
        <v>55</v>
      </c>
      <c r="F70" s="5">
        <v>23</v>
      </c>
      <c r="G70" s="5" t="b">
        <v>0</v>
      </c>
      <c r="H70" s="5">
        <v>1</v>
      </c>
      <c r="I70" s="5" t="s">
        <v>47</v>
      </c>
      <c r="J70" s="5">
        <v>1</v>
      </c>
      <c r="K70" s="5">
        <v>0.18</v>
      </c>
      <c r="L70" s="5">
        <v>0.21210000000000001</v>
      </c>
      <c r="M70" s="5">
        <v>0.55000000000000004</v>
      </c>
      <c r="N70" s="5">
        <v>0.1045</v>
      </c>
      <c r="O70" s="5">
        <v>1</v>
      </c>
      <c r="P70" s="5">
        <v>11</v>
      </c>
      <c r="Q70" s="5">
        <f>SUM(Append1[[#This Row],[Casual_Rentals]],Append1[[#This Row],[Registered_Rentals]])</f>
        <v>12</v>
      </c>
      <c r="R70" s="29" t="s">
        <v>68</v>
      </c>
    </row>
    <row r="71" spans="1:18" x14ac:dyDescent="0.25">
      <c r="A71" s="5">
        <v>70</v>
      </c>
      <c r="B71" s="6">
        <v>40547</v>
      </c>
      <c r="C71" s="5" t="s">
        <v>38</v>
      </c>
      <c r="D71" s="5">
        <v>0</v>
      </c>
      <c r="E71" s="5" t="s">
        <v>55</v>
      </c>
      <c r="F71" s="5">
        <v>0</v>
      </c>
      <c r="G71" s="5" t="b">
        <v>0</v>
      </c>
      <c r="H71" s="5">
        <v>2</v>
      </c>
      <c r="I71" s="5" t="s">
        <v>48</v>
      </c>
      <c r="J71" s="5">
        <v>1</v>
      </c>
      <c r="K71" s="5">
        <v>0.16</v>
      </c>
      <c r="L71" s="5">
        <v>0.21210000000000001</v>
      </c>
      <c r="M71" s="5">
        <v>0.55000000000000004</v>
      </c>
      <c r="N71" s="5">
        <v>0.1045</v>
      </c>
      <c r="O71" s="5">
        <v>0</v>
      </c>
      <c r="P71" s="5">
        <v>5</v>
      </c>
      <c r="Q71" s="5">
        <f>SUM(Append1[[#This Row],[Casual_Rentals]],Append1[[#This Row],[Registered_Rentals]])</f>
        <v>5</v>
      </c>
      <c r="R71" s="29" t="s">
        <v>68</v>
      </c>
    </row>
    <row r="72" spans="1:18" x14ac:dyDescent="0.25">
      <c r="A72" s="5">
        <v>71</v>
      </c>
      <c r="B72" s="6">
        <v>40547</v>
      </c>
      <c r="C72" s="5" t="s">
        <v>38</v>
      </c>
      <c r="D72" s="5">
        <v>0</v>
      </c>
      <c r="E72" s="5" t="s">
        <v>55</v>
      </c>
      <c r="F72" s="5">
        <v>1</v>
      </c>
      <c r="G72" s="5" t="b">
        <v>0</v>
      </c>
      <c r="H72" s="5">
        <v>2</v>
      </c>
      <c r="I72" s="5" t="s">
        <v>48</v>
      </c>
      <c r="J72" s="5">
        <v>1</v>
      </c>
      <c r="K72" s="5">
        <v>0.16</v>
      </c>
      <c r="L72" s="5">
        <v>0.18179999999999999</v>
      </c>
      <c r="M72" s="5">
        <v>0.59</v>
      </c>
      <c r="N72" s="5">
        <v>0.1045</v>
      </c>
      <c r="O72" s="5">
        <v>0</v>
      </c>
      <c r="P72" s="5">
        <v>2</v>
      </c>
      <c r="Q72" s="5">
        <f>SUM(Append1[[#This Row],[Casual_Rentals]],Append1[[#This Row],[Registered_Rentals]])</f>
        <v>2</v>
      </c>
      <c r="R72" s="29" t="s">
        <v>68</v>
      </c>
    </row>
    <row r="73" spans="1:18" x14ac:dyDescent="0.25">
      <c r="A73" s="5">
        <v>72</v>
      </c>
      <c r="B73" s="6">
        <v>40547</v>
      </c>
      <c r="C73" s="5" t="s">
        <v>38</v>
      </c>
      <c r="D73" s="5">
        <v>0</v>
      </c>
      <c r="E73" s="5" t="s">
        <v>55</v>
      </c>
      <c r="F73" s="5">
        <v>2</v>
      </c>
      <c r="G73" s="5" t="b">
        <v>0</v>
      </c>
      <c r="H73" s="5">
        <v>2</v>
      </c>
      <c r="I73" s="5" t="s">
        <v>48</v>
      </c>
      <c r="J73" s="5">
        <v>1</v>
      </c>
      <c r="K73" s="5">
        <v>0.14000000000000001</v>
      </c>
      <c r="L73" s="5">
        <v>0.1515</v>
      </c>
      <c r="M73" s="5">
        <v>0.63</v>
      </c>
      <c r="N73" s="5">
        <v>0.1343</v>
      </c>
      <c r="O73" s="5">
        <v>0</v>
      </c>
      <c r="P73" s="5">
        <v>1</v>
      </c>
      <c r="Q73" s="5">
        <f>SUM(Append1[[#This Row],[Casual_Rentals]],Append1[[#This Row],[Registered_Rentals]])</f>
        <v>1</v>
      </c>
      <c r="R73" s="29" t="s">
        <v>68</v>
      </c>
    </row>
    <row r="74" spans="1:18" x14ac:dyDescent="0.25">
      <c r="A74" s="5">
        <v>73</v>
      </c>
      <c r="B74" s="6">
        <v>40547</v>
      </c>
      <c r="C74" s="5" t="s">
        <v>38</v>
      </c>
      <c r="D74" s="5">
        <v>0</v>
      </c>
      <c r="E74" s="5" t="s">
        <v>55</v>
      </c>
      <c r="F74" s="5">
        <v>4</v>
      </c>
      <c r="G74" s="5" t="b">
        <v>0</v>
      </c>
      <c r="H74" s="5">
        <v>2</v>
      </c>
      <c r="I74" s="5" t="s">
        <v>48</v>
      </c>
      <c r="J74" s="5">
        <v>1</v>
      </c>
      <c r="K74" s="5">
        <v>0.14000000000000001</v>
      </c>
      <c r="L74" s="5">
        <v>0.18179999999999999</v>
      </c>
      <c r="M74" s="5">
        <v>0.63</v>
      </c>
      <c r="N74" s="5">
        <v>8.9599999999999999E-2</v>
      </c>
      <c r="O74" s="5">
        <v>0</v>
      </c>
      <c r="P74" s="5">
        <v>2</v>
      </c>
      <c r="Q74" s="5">
        <f>SUM(Append1[[#This Row],[Casual_Rentals]],Append1[[#This Row],[Registered_Rentals]])</f>
        <v>2</v>
      </c>
      <c r="R74" s="29" t="s">
        <v>68</v>
      </c>
    </row>
    <row r="75" spans="1:18" x14ac:dyDescent="0.25">
      <c r="A75" s="5">
        <v>74</v>
      </c>
      <c r="B75" s="6">
        <v>40547</v>
      </c>
      <c r="C75" s="5" t="s">
        <v>38</v>
      </c>
      <c r="D75" s="5">
        <v>0</v>
      </c>
      <c r="E75" s="5" t="s">
        <v>55</v>
      </c>
      <c r="F75" s="5">
        <v>5</v>
      </c>
      <c r="G75" s="5" t="b">
        <v>0</v>
      </c>
      <c r="H75" s="5">
        <v>2</v>
      </c>
      <c r="I75" s="5" t="s">
        <v>48</v>
      </c>
      <c r="J75" s="5">
        <v>1</v>
      </c>
      <c r="K75" s="5">
        <v>0.12</v>
      </c>
      <c r="L75" s="5">
        <v>0.1515</v>
      </c>
      <c r="M75" s="5">
        <v>0.68</v>
      </c>
      <c r="N75" s="5">
        <v>0.1045</v>
      </c>
      <c r="O75" s="5">
        <v>0</v>
      </c>
      <c r="P75" s="5">
        <v>4</v>
      </c>
      <c r="Q75" s="5">
        <f>SUM(Append1[[#This Row],[Casual_Rentals]],Append1[[#This Row],[Registered_Rentals]])</f>
        <v>4</v>
      </c>
      <c r="R75" s="29" t="s">
        <v>68</v>
      </c>
    </row>
    <row r="76" spans="1:18" x14ac:dyDescent="0.25">
      <c r="A76" s="5">
        <v>75</v>
      </c>
      <c r="B76" s="6">
        <v>40547</v>
      </c>
      <c r="C76" s="5" t="s">
        <v>38</v>
      </c>
      <c r="D76" s="5">
        <v>0</v>
      </c>
      <c r="E76" s="5" t="s">
        <v>55</v>
      </c>
      <c r="F76" s="5">
        <v>6</v>
      </c>
      <c r="G76" s="5" t="b">
        <v>0</v>
      </c>
      <c r="H76" s="5">
        <v>2</v>
      </c>
      <c r="I76" s="5" t="s">
        <v>48</v>
      </c>
      <c r="J76" s="5">
        <v>1</v>
      </c>
      <c r="K76" s="5">
        <v>0.12</v>
      </c>
      <c r="L76" s="5">
        <v>0.1515</v>
      </c>
      <c r="M76" s="5">
        <v>0.74</v>
      </c>
      <c r="N76" s="5">
        <v>0.1045</v>
      </c>
      <c r="O76" s="5">
        <v>0</v>
      </c>
      <c r="P76" s="5">
        <v>36</v>
      </c>
      <c r="Q76" s="5">
        <f>SUM(Append1[[#This Row],[Casual_Rentals]],Append1[[#This Row],[Registered_Rentals]])</f>
        <v>36</v>
      </c>
      <c r="R76" s="29" t="s">
        <v>68</v>
      </c>
    </row>
    <row r="77" spans="1:18" x14ac:dyDescent="0.25">
      <c r="A77" s="5">
        <v>76</v>
      </c>
      <c r="B77" s="6">
        <v>40547</v>
      </c>
      <c r="C77" s="5" t="s">
        <v>38</v>
      </c>
      <c r="D77" s="5">
        <v>0</v>
      </c>
      <c r="E77" s="5" t="s">
        <v>55</v>
      </c>
      <c r="F77" s="5">
        <v>7</v>
      </c>
      <c r="G77" s="5" t="b">
        <v>0</v>
      </c>
      <c r="H77" s="5">
        <v>2</v>
      </c>
      <c r="I77" s="5" t="s">
        <v>48</v>
      </c>
      <c r="J77" s="5">
        <v>1</v>
      </c>
      <c r="K77" s="5">
        <v>0.12</v>
      </c>
      <c r="L77" s="5">
        <v>0.1515</v>
      </c>
      <c r="M77" s="5">
        <v>0.74</v>
      </c>
      <c r="N77" s="5">
        <v>0.1343</v>
      </c>
      <c r="O77" s="5">
        <v>2</v>
      </c>
      <c r="P77" s="5">
        <v>92</v>
      </c>
      <c r="Q77" s="5">
        <f>SUM(Append1[[#This Row],[Casual_Rentals]],Append1[[#This Row],[Registered_Rentals]])</f>
        <v>94</v>
      </c>
      <c r="R77" s="29" t="s">
        <v>68</v>
      </c>
    </row>
    <row r="78" spans="1:18" x14ac:dyDescent="0.25">
      <c r="A78" s="5">
        <v>77</v>
      </c>
      <c r="B78" s="6">
        <v>40547</v>
      </c>
      <c r="C78" s="5" t="s">
        <v>38</v>
      </c>
      <c r="D78" s="5">
        <v>0</v>
      </c>
      <c r="E78" s="5" t="s">
        <v>55</v>
      </c>
      <c r="F78" s="5">
        <v>8</v>
      </c>
      <c r="G78" s="5" t="b">
        <v>0</v>
      </c>
      <c r="H78" s="5">
        <v>2</v>
      </c>
      <c r="I78" s="5" t="s">
        <v>48</v>
      </c>
      <c r="J78" s="5">
        <v>1</v>
      </c>
      <c r="K78" s="5">
        <v>0.14000000000000001</v>
      </c>
      <c r="L78" s="5">
        <v>0.1515</v>
      </c>
      <c r="M78" s="5">
        <v>0.69</v>
      </c>
      <c r="N78" s="5">
        <v>0.16420000000000001</v>
      </c>
      <c r="O78" s="5">
        <v>2</v>
      </c>
      <c r="P78" s="5">
        <v>177</v>
      </c>
      <c r="Q78" s="5">
        <f>SUM(Append1[[#This Row],[Casual_Rentals]],Append1[[#This Row],[Registered_Rentals]])</f>
        <v>179</v>
      </c>
      <c r="R78" s="29" t="s">
        <v>68</v>
      </c>
    </row>
    <row r="79" spans="1:18" x14ac:dyDescent="0.25">
      <c r="A79" s="5">
        <v>78</v>
      </c>
      <c r="B79" s="6">
        <v>40547</v>
      </c>
      <c r="C79" s="5" t="s">
        <v>38</v>
      </c>
      <c r="D79" s="5">
        <v>0</v>
      </c>
      <c r="E79" s="5" t="s">
        <v>55</v>
      </c>
      <c r="F79" s="5">
        <v>9</v>
      </c>
      <c r="G79" s="5" t="b">
        <v>0</v>
      </c>
      <c r="H79" s="5">
        <v>2</v>
      </c>
      <c r="I79" s="5" t="s">
        <v>48</v>
      </c>
      <c r="J79" s="5">
        <v>1</v>
      </c>
      <c r="K79" s="5">
        <v>0.16</v>
      </c>
      <c r="L79" s="5">
        <v>0.1515</v>
      </c>
      <c r="M79" s="5">
        <v>0.64</v>
      </c>
      <c r="N79" s="5">
        <v>0.22389999999999999</v>
      </c>
      <c r="O79" s="5">
        <v>2</v>
      </c>
      <c r="P79" s="5">
        <v>98</v>
      </c>
      <c r="Q79" s="5">
        <f>SUM(Append1[[#This Row],[Casual_Rentals]],Append1[[#This Row],[Registered_Rentals]])</f>
        <v>100</v>
      </c>
      <c r="R79" s="29" t="s">
        <v>68</v>
      </c>
    </row>
    <row r="80" spans="1:18" x14ac:dyDescent="0.25">
      <c r="A80" s="5">
        <v>79</v>
      </c>
      <c r="B80" s="6">
        <v>40547</v>
      </c>
      <c r="C80" s="5" t="s">
        <v>38</v>
      </c>
      <c r="D80" s="5">
        <v>0</v>
      </c>
      <c r="E80" s="5" t="s">
        <v>55</v>
      </c>
      <c r="F80" s="5">
        <v>10</v>
      </c>
      <c r="G80" s="5" t="b">
        <v>0</v>
      </c>
      <c r="H80" s="5">
        <v>2</v>
      </c>
      <c r="I80" s="5" t="s">
        <v>48</v>
      </c>
      <c r="J80" s="5">
        <v>2</v>
      </c>
      <c r="K80" s="5">
        <v>0.16</v>
      </c>
      <c r="L80" s="5">
        <v>0.13639999999999999</v>
      </c>
      <c r="M80" s="5">
        <v>0.69</v>
      </c>
      <c r="N80" s="5">
        <v>0.32840000000000003</v>
      </c>
      <c r="O80" s="5">
        <v>5</v>
      </c>
      <c r="P80" s="5">
        <v>37</v>
      </c>
      <c r="Q80" s="5">
        <f>SUM(Append1[[#This Row],[Casual_Rentals]],Append1[[#This Row],[Registered_Rentals]])</f>
        <v>42</v>
      </c>
      <c r="R80" s="29" t="s">
        <v>69</v>
      </c>
    </row>
    <row r="81" spans="1:18" x14ac:dyDescent="0.25">
      <c r="A81" s="5">
        <v>80</v>
      </c>
      <c r="B81" s="6">
        <v>40547</v>
      </c>
      <c r="C81" s="5" t="s">
        <v>38</v>
      </c>
      <c r="D81" s="5">
        <v>0</v>
      </c>
      <c r="E81" s="5" t="s">
        <v>55</v>
      </c>
      <c r="F81" s="5">
        <v>11</v>
      </c>
      <c r="G81" s="5" t="b">
        <v>0</v>
      </c>
      <c r="H81" s="5">
        <v>2</v>
      </c>
      <c r="I81" s="5" t="s">
        <v>48</v>
      </c>
      <c r="J81" s="5">
        <v>1</v>
      </c>
      <c r="K81" s="5">
        <v>0.22</v>
      </c>
      <c r="L81" s="5">
        <v>0.21210000000000001</v>
      </c>
      <c r="M81" s="5">
        <v>0.51</v>
      </c>
      <c r="N81" s="5">
        <v>0.29849999999999999</v>
      </c>
      <c r="O81" s="5">
        <v>7</v>
      </c>
      <c r="P81" s="5">
        <v>50</v>
      </c>
      <c r="Q81" s="5">
        <f>SUM(Append1[[#This Row],[Casual_Rentals]],Append1[[#This Row],[Registered_Rentals]])</f>
        <v>57</v>
      </c>
      <c r="R81" s="29" t="s">
        <v>68</v>
      </c>
    </row>
    <row r="82" spans="1:18" x14ac:dyDescent="0.25">
      <c r="A82" s="5">
        <v>81</v>
      </c>
      <c r="B82" s="6">
        <v>40547</v>
      </c>
      <c r="C82" s="5" t="s">
        <v>38</v>
      </c>
      <c r="D82" s="5">
        <v>0</v>
      </c>
      <c r="E82" s="5" t="s">
        <v>55</v>
      </c>
      <c r="F82" s="5">
        <v>12</v>
      </c>
      <c r="G82" s="5" t="b">
        <v>0</v>
      </c>
      <c r="H82" s="5">
        <v>2</v>
      </c>
      <c r="I82" s="5" t="s">
        <v>48</v>
      </c>
      <c r="J82" s="5">
        <v>1</v>
      </c>
      <c r="K82" s="5">
        <v>0.22</v>
      </c>
      <c r="L82" s="5">
        <v>0.2273</v>
      </c>
      <c r="M82" s="5">
        <v>0.51</v>
      </c>
      <c r="N82" s="5">
        <v>0.16420000000000001</v>
      </c>
      <c r="O82" s="5">
        <v>12</v>
      </c>
      <c r="P82" s="5">
        <v>66</v>
      </c>
      <c r="Q82" s="5">
        <f>SUM(Append1[[#This Row],[Casual_Rentals]],Append1[[#This Row],[Registered_Rentals]])</f>
        <v>78</v>
      </c>
      <c r="R82" s="29" t="s">
        <v>68</v>
      </c>
    </row>
    <row r="83" spans="1:18" x14ac:dyDescent="0.25">
      <c r="A83" s="5">
        <v>82</v>
      </c>
      <c r="B83" s="6">
        <v>40547</v>
      </c>
      <c r="C83" s="5" t="s">
        <v>38</v>
      </c>
      <c r="D83" s="5">
        <v>0</v>
      </c>
      <c r="E83" s="5" t="s">
        <v>55</v>
      </c>
      <c r="F83" s="5">
        <v>13</v>
      </c>
      <c r="G83" s="5" t="b">
        <v>0</v>
      </c>
      <c r="H83" s="5">
        <v>2</v>
      </c>
      <c r="I83" s="5" t="s">
        <v>48</v>
      </c>
      <c r="J83" s="5">
        <v>1</v>
      </c>
      <c r="K83" s="5">
        <v>0.24</v>
      </c>
      <c r="L83" s="5">
        <v>0.2273</v>
      </c>
      <c r="M83" s="5">
        <v>0.56000000000000005</v>
      </c>
      <c r="N83" s="5">
        <v>0.19400000000000001</v>
      </c>
      <c r="O83" s="5">
        <v>18</v>
      </c>
      <c r="P83" s="5">
        <v>79</v>
      </c>
      <c r="Q83" s="5">
        <f>SUM(Append1[[#This Row],[Casual_Rentals]],Append1[[#This Row],[Registered_Rentals]])</f>
        <v>97</v>
      </c>
      <c r="R83" s="29" t="s">
        <v>68</v>
      </c>
    </row>
    <row r="84" spans="1:18" x14ac:dyDescent="0.25">
      <c r="A84" s="5">
        <v>83</v>
      </c>
      <c r="B84" s="6">
        <v>40547</v>
      </c>
      <c r="C84" s="5" t="s">
        <v>38</v>
      </c>
      <c r="D84" s="5">
        <v>0</v>
      </c>
      <c r="E84" s="5" t="s">
        <v>55</v>
      </c>
      <c r="F84" s="5">
        <v>14</v>
      </c>
      <c r="G84" s="5" t="b">
        <v>0</v>
      </c>
      <c r="H84" s="5">
        <v>2</v>
      </c>
      <c r="I84" s="5" t="s">
        <v>48</v>
      </c>
      <c r="J84" s="5">
        <v>1</v>
      </c>
      <c r="K84" s="5">
        <v>0.26</v>
      </c>
      <c r="L84" s="5">
        <v>0.2576</v>
      </c>
      <c r="M84" s="5">
        <v>0.52</v>
      </c>
      <c r="N84" s="5">
        <v>0.22389999999999999</v>
      </c>
      <c r="O84" s="5">
        <v>9</v>
      </c>
      <c r="P84" s="5">
        <v>54</v>
      </c>
      <c r="Q84" s="5">
        <f>SUM(Append1[[#This Row],[Casual_Rentals]],Append1[[#This Row],[Registered_Rentals]])</f>
        <v>63</v>
      </c>
      <c r="R84" s="29" t="s">
        <v>68</v>
      </c>
    </row>
    <row r="85" spans="1:18" x14ac:dyDescent="0.25">
      <c r="A85" s="5">
        <v>84</v>
      </c>
      <c r="B85" s="6">
        <v>40547</v>
      </c>
      <c r="C85" s="5" t="s">
        <v>38</v>
      </c>
      <c r="D85" s="5">
        <v>0</v>
      </c>
      <c r="E85" s="5" t="s">
        <v>55</v>
      </c>
      <c r="F85" s="5">
        <v>15</v>
      </c>
      <c r="G85" s="5" t="b">
        <v>0</v>
      </c>
      <c r="H85" s="5">
        <v>2</v>
      </c>
      <c r="I85" s="5" t="s">
        <v>48</v>
      </c>
      <c r="J85" s="5">
        <v>1</v>
      </c>
      <c r="K85" s="5">
        <v>0.28000000000000003</v>
      </c>
      <c r="L85" s="5">
        <v>0.2727</v>
      </c>
      <c r="M85" s="5">
        <v>0.52</v>
      </c>
      <c r="N85" s="5">
        <v>0.25369999999999998</v>
      </c>
      <c r="O85" s="5">
        <v>17</v>
      </c>
      <c r="P85" s="5">
        <v>48</v>
      </c>
      <c r="Q85" s="5">
        <f>SUM(Append1[[#This Row],[Casual_Rentals]],Append1[[#This Row],[Registered_Rentals]])</f>
        <v>65</v>
      </c>
      <c r="R85" s="29" t="s">
        <v>68</v>
      </c>
    </row>
    <row r="86" spans="1:18" x14ac:dyDescent="0.25">
      <c r="A86" s="5">
        <v>85</v>
      </c>
      <c r="B86" s="6">
        <v>40547</v>
      </c>
      <c r="C86" s="5" t="s">
        <v>38</v>
      </c>
      <c r="D86" s="5">
        <v>0</v>
      </c>
      <c r="E86" s="5" t="s">
        <v>55</v>
      </c>
      <c r="F86" s="5">
        <v>16</v>
      </c>
      <c r="G86" s="5" t="b">
        <v>0</v>
      </c>
      <c r="H86" s="5">
        <v>2</v>
      </c>
      <c r="I86" s="5" t="s">
        <v>48</v>
      </c>
      <c r="J86" s="5">
        <v>1</v>
      </c>
      <c r="K86" s="5">
        <v>0.3</v>
      </c>
      <c r="L86" s="5">
        <v>0.28789999999999999</v>
      </c>
      <c r="M86" s="5">
        <v>0.49</v>
      </c>
      <c r="N86" s="5">
        <v>0.25369999999999998</v>
      </c>
      <c r="O86" s="5">
        <v>15</v>
      </c>
      <c r="P86" s="5">
        <v>68</v>
      </c>
      <c r="Q86" s="5">
        <f>SUM(Append1[[#This Row],[Casual_Rentals]],Append1[[#This Row],[Registered_Rentals]])</f>
        <v>83</v>
      </c>
      <c r="R86" s="29" t="s">
        <v>68</v>
      </c>
    </row>
    <row r="87" spans="1:18" x14ac:dyDescent="0.25">
      <c r="A87" s="5">
        <v>86</v>
      </c>
      <c r="B87" s="6">
        <v>40547</v>
      </c>
      <c r="C87" s="5" t="s">
        <v>38</v>
      </c>
      <c r="D87" s="5">
        <v>0</v>
      </c>
      <c r="E87" s="5" t="s">
        <v>55</v>
      </c>
      <c r="F87" s="5">
        <v>17</v>
      </c>
      <c r="G87" s="5" t="b">
        <v>0</v>
      </c>
      <c r="H87" s="5">
        <v>2</v>
      </c>
      <c r="I87" s="5" t="s">
        <v>48</v>
      </c>
      <c r="J87" s="5">
        <v>1</v>
      </c>
      <c r="K87" s="5">
        <v>0.28000000000000003</v>
      </c>
      <c r="L87" s="5">
        <v>0.2727</v>
      </c>
      <c r="M87" s="5">
        <v>0.48</v>
      </c>
      <c r="N87" s="5">
        <v>0.22389999999999999</v>
      </c>
      <c r="O87" s="5">
        <v>10</v>
      </c>
      <c r="P87" s="5">
        <v>202</v>
      </c>
      <c r="Q87" s="5">
        <f>SUM(Append1[[#This Row],[Casual_Rentals]],Append1[[#This Row],[Registered_Rentals]])</f>
        <v>212</v>
      </c>
      <c r="R87" s="29" t="s">
        <v>68</v>
      </c>
    </row>
    <row r="88" spans="1:18" x14ac:dyDescent="0.25">
      <c r="A88" s="5">
        <v>87</v>
      </c>
      <c r="B88" s="6">
        <v>40547</v>
      </c>
      <c r="C88" s="5" t="s">
        <v>38</v>
      </c>
      <c r="D88" s="5">
        <v>0</v>
      </c>
      <c r="E88" s="5" t="s">
        <v>55</v>
      </c>
      <c r="F88" s="5">
        <v>18</v>
      </c>
      <c r="G88" s="5" t="b">
        <v>0</v>
      </c>
      <c r="H88" s="5">
        <v>2</v>
      </c>
      <c r="I88" s="5" t="s">
        <v>48</v>
      </c>
      <c r="J88" s="5">
        <v>1</v>
      </c>
      <c r="K88" s="5">
        <v>0.26</v>
      </c>
      <c r="L88" s="5">
        <v>0.2576</v>
      </c>
      <c r="M88" s="5">
        <v>0.48</v>
      </c>
      <c r="N88" s="5">
        <v>0.19400000000000001</v>
      </c>
      <c r="O88" s="5">
        <v>3</v>
      </c>
      <c r="P88" s="5">
        <v>179</v>
      </c>
      <c r="Q88" s="5">
        <f>SUM(Append1[[#This Row],[Casual_Rentals]],Append1[[#This Row],[Registered_Rentals]])</f>
        <v>182</v>
      </c>
      <c r="R88" s="29" t="s">
        <v>68</v>
      </c>
    </row>
    <row r="89" spans="1:18" x14ac:dyDescent="0.25">
      <c r="A89" s="5">
        <v>88</v>
      </c>
      <c r="B89" s="6">
        <v>40547</v>
      </c>
      <c r="C89" s="5" t="s">
        <v>38</v>
      </c>
      <c r="D89" s="5">
        <v>0</v>
      </c>
      <c r="E89" s="5" t="s">
        <v>55</v>
      </c>
      <c r="F89" s="5">
        <v>19</v>
      </c>
      <c r="G89" s="5" t="b">
        <v>0</v>
      </c>
      <c r="H89" s="5">
        <v>2</v>
      </c>
      <c r="I89" s="5" t="s">
        <v>48</v>
      </c>
      <c r="J89" s="5">
        <v>1</v>
      </c>
      <c r="K89" s="5">
        <v>0.24</v>
      </c>
      <c r="L89" s="5">
        <v>0.2576</v>
      </c>
      <c r="M89" s="5">
        <v>0.48</v>
      </c>
      <c r="N89" s="5">
        <v>0.1045</v>
      </c>
      <c r="O89" s="5">
        <v>2</v>
      </c>
      <c r="P89" s="5">
        <v>110</v>
      </c>
      <c r="Q89" s="5">
        <f>SUM(Append1[[#This Row],[Casual_Rentals]],Append1[[#This Row],[Registered_Rentals]])</f>
        <v>112</v>
      </c>
      <c r="R89" s="29" t="s">
        <v>68</v>
      </c>
    </row>
    <row r="90" spans="1:18" x14ac:dyDescent="0.25">
      <c r="A90" s="5">
        <v>89</v>
      </c>
      <c r="B90" s="6">
        <v>40547</v>
      </c>
      <c r="C90" s="5" t="s">
        <v>38</v>
      </c>
      <c r="D90" s="5">
        <v>0</v>
      </c>
      <c r="E90" s="5" t="s">
        <v>55</v>
      </c>
      <c r="F90" s="5">
        <v>20</v>
      </c>
      <c r="G90" s="5" t="b">
        <v>0</v>
      </c>
      <c r="H90" s="5">
        <v>2</v>
      </c>
      <c r="I90" s="5" t="s">
        <v>48</v>
      </c>
      <c r="J90" s="5">
        <v>1</v>
      </c>
      <c r="K90" s="5">
        <v>0.24</v>
      </c>
      <c r="L90" s="5">
        <v>0.2576</v>
      </c>
      <c r="M90" s="5">
        <v>0.48</v>
      </c>
      <c r="N90" s="5">
        <v>0.1045</v>
      </c>
      <c r="O90" s="5">
        <v>1</v>
      </c>
      <c r="P90" s="5">
        <v>53</v>
      </c>
      <c r="Q90" s="5">
        <f>SUM(Append1[[#This Row],[Casual_Rentals]],Append1[[#This Row],[Registered_Rentals]])</f>
        <v>54</v>
      </c>
      <c r="R90" s="29" t="s">
        <v>68</v>
      </c>
    </row>
    <row r="91" spans="1:18" x14ac:dyDescent="0.25">
      <c r="A91" s="5">
        <v>90</v>
      </c>
      <c r="B91" s="6">
        <v>40547</v>
      </c>
      <c r="C91" s="5" t="s">
        <v>38</v>
      </c>
      <c r="D91" s="5">
        <v>0</v>
      </c>
      <c r="E91" s="5" t="s">
        <v>55</v>
      </c>
      <c r="F91" s="5">
        <v>21</v>
      </c>
      <c r="G91" s="5" t="b">
        <v>0</v>
      </c>
      <c r="H91" s="5">
        <v>2</v>
      </c>
      <c r="I91" s="5" t="s">
        <v>48</v>
      </c>
      <c r="J91" s="5">
        <v>1</v>
      </c>
      <c r="K91" s="5">
        <v>0.22</v>
      </c>
      <c r="L91" s="5">
        <v>0.2727</v>
      </c>
      <c r="M91" s="5">
        <v>0.64</v>
      </c>
      <c r="N91" s="5">
        <v>0</v>
      </c>
      <c r="O91" s="5">
        <v>0</v>
      </c>
      <c r="P91" s="5">
        <v>48</v>
      </c>
      <c r="Q91" s="5">
        <f>SUM(Append1[[#This Row],[Casual_Rentals]],Append1[[#This Row],[Registered_Rentals]])</f>
        <v>48</v>
      </c>
      <c r="R91" s="29" t="s">
        <v>68</v>
      </c>
    </row>
    <row r="92" spans="1:18" x14ac:dyDescent="0.25">
      <c r="A92" s="5">
        <v>91</v>
      </c>
      <c r="B92" s="6">
        <v>40547</v>
      </c>
      <c r="C92" s="5" t="s">
        <v>38</v>
      </c>
      <c r="D92" s="5">
        <v>0</v>
      </c>
      <c r="E92" s="5" t="s">
        <v>55</v>
      </c>
      <c r="F92" s="5">
        <v>22</v>
      </c>
      <c r="G92" s="5" t="b">
        <v>0</v>
      </c>
      <c r="H92" s="5">
        <v>2</v>
      </c>
      <c r="I92" s="5" t="s">
        <v>48</v>
      </c>
      <c r="J92" s="5">
        <v>1</v>
      </c>
      <c r="K92" s="5">
        <v>0.22</v>
      </c>
      <c r="L92" s="5">
        <v>0.2576</v>
      </c>
      <c r="M92" s="5">
        <v>0.64</v>
      </c>
      <c r="N92" s="5">
        <v>8.9599999999999999E-2</v>
      </c>
      <c r="O92" s="5">
        <v>1</v>
      </c>
      <c r="P92" s="5">
        <v>34</v>
      </c>
      <c r="Q92" s="5">
        <f>SUM(Append1[[#This Row],[Casual_Rentals]],Append1[[#This Row],[Registered_Rentals]])</f>
        <v>35</v>
      </c>
      <c r="R92" s="29" t="s">
        <v>68</v>
      </c>
    </row>
    <row r="93" spans="1:18" x14ac:dyDescent="0.25">
      <c r="A93" s="5">
        <v>92</v>
      </c>
      <c r="B93" s="6">
        <v>40547</v>
      </c>
      <c r="C93" s="5" t="s">
        <v>38</v>
      </c>
      <c r="D93" s="5">
        <v>0</v>
      </c>
      <c r="E93" s="5" t="s">
        <v>55</v>
      </c>
      <c r="F93" s="5">
        <v>23</v>
      </c>
      <c r="G93" s="5" t="b">
        <v>0</v>
      </c>
      <c r="H93" s="5">
        <v>2</v>
      </c>
      <c r="I93" s="5" t="s">
        <v>48</v>
      </c>
      <c r="J93" s="5">
        <v>1</v>
      </c>
      <c r="K93" s="5">
        <v>0.2</v>
      </c>
      <c r="L93" s="5">
        <v>0.2273</v>
      </c>
      <c r="M93" s="5">
        <v>0.69</v>
      </c>
      <c r="N93" s="5">
        <v>8.9599999999999999E-2</v>
      </c>
      <c r="O93" s="5">
        <v>2</v>
      </c>
      <c r="P93" s="5">
        <v>9</v>
      </c>
      <c r="Q93" s="5">
        <f>SUM(Append1[[#This Row],[Casual_Rentals]],Append1[[#This Row],[Registered_Rentals]])</f>
        <v>11</v>
      </c>
      <c r="R93" s="29" t="s">
        <v>68</v>
      </c>
    </row>
    <row r="94" spans="1:18" x14ac:dyDescent="0.25">
      <c r="A94" s="5">
        <v>93</v>
      </c>
      <c r="B94" s="6">
        <v>40548</v>
      </c>
      <c r="C94" s="5" t="s">
        <v>38</v>
      </c>
      <c r="D94" s="5">
        <v>0</v>
      </c>
      <c r="E94" s="5" t="s">
        <v>55</v>
      </c>
      <c r="F94" s="5">
        <v>0</v>
      </c>
      <c r="G94" s="5" t="b">
        <v>0</v>
      </c>
      <c r="H94" s="5">
        <v>3</v>
      </c>
      <c r="I94" s="5" t="s">
        <v>49</v>
      </c>
      <c r="J94" s="5">
        <v>1</v>
      </c>
      <c r="K94" s="5">
        <v>0.2</v>
      </c>
      <c r="L94" s="5">
        <v>0.2576</v>
      </c>
      <c r="M94" s="5">
        <v>0.64</v>
      </c>
      <c r="N94" s="5">
        <v>0</v>
      </c>
      <c r="O94" s="5">
        <v>0</v>
      </c>
      <c r="P94" s="5">
        <v>6</v>
      </c>
      <c r="Q94" s="5">
        <f>SUM(Append1[[#This Row],[Casual_Rentals]],Append1[[#This Row],[Registered_Rentals]])</f>
        <v>6</v>
      </c>
      <c r="R94" s="29" t="s">
        <v>68</v>
      </c>
    </row>
    <row r="95" spans="1:18" x14ac:dyDescent="0.25">
      <c r="A95" s="5">
        <v>94</v>
      </c>
      <c r="B95" s="6">
        <v>40548</v>
      </c>
      <c r="C95" s="5" t="s">
        <v>38</v>
      </c>
      <c r="D95" s="5">
        <v>0</v>
      </c>
      <c r="E95" s="5" t="s">
        <v>55</v>
      </c>
      <c r="F95" s="5">
        <v>1</v>
      </c>
      <c r="G95" s="5" t="b">
        <v>0</v>
      </c>
      <c r="H95" s="5">
        <v>3</v>
      </c>
      <c r="I95" s="5" t="s">
        <v>49</v>
      </c>
      <c r="J95" s="5">
        <v>1</v>
      </c>
      <c r="K95" s="5">
        <v>0.16</v>
      </c>
      <c r="L95" s="5">
        <v>0.19700000000000001</v>
      </c>
      <c r="M95" s="5">
        <v>0.74</v>
      </c>
      <c r="N95" s="5">
        <v>8.9599999999999999E-2</v>
      </c>
      <c r="O95" s="5">
        <v>0</v>
      </c>
      <c r="P95" s="5">
        <v>6</v>
      </c>
      <c r="Q95" s="5">
        <f>SUM(Append1[[#This Row],[Casual_Rentals]],Append1[[#This Row],[Registered_Rentals]])</f>
        <v>6</v>
      </c>
      <c r="R95" s="29" t="s">
        <v>68</v>
      </c>
    </row>
    <row r="96" spans="1:18" x14ac:dyDescent="0.25">
      <c r="A96" s="5">
        <v>95</v>
      </c>
      <c r="B96" s="6">
        <v>40548</v>
      </c>
      <c r="C96" s="5" t="s">
        <v>38</v>
      </c>
      <c r="D96" s="5">
        <v>0</v>
      </c>
      <c r="E96" s="5" t="s">
        <v>55</v>
      </c>
      <c r="F96" s="5">
        <v>2</v>
      </c>
      <c r="G96" s="5" t="b">
        <v>0</v>
      </c>
      <c r="H96" s="5">
        <v>3</v>
      </c>
      <c r="I96" s="5" t="s">
        <v>49</v>
      </c>
      <c r="J96" s="5">
        <v>1</v>
      </c>
      <c r="K96" s="5">
        <v>0.16</v>
      </c>
      <c r="L96" s="5">
        <v>0.19700000000000001</v>
      </c>
      <c r="M96" s="5">
        <v>0.74</v>
      </c>
      <c r="N96" s="5">
        <v>8.9599999999999999E-2</v>
      </c>
      <c r="O96" s="5">
        <v>0</v>
      </c>
      <c r="P96" s="5">
        <v>2</v>
      </c>
      <c r="Q96" s="5">
        <f>SUM(Append1[[#This Row],[Casual_Rentals]],Append1[[#This Row],[Registered_Rentals]])</f>
        <v>2</v>
      </c>
      <c r="R96" s="29" t="s">
        <v>68</v>
      </c>
    </row>
    <row r="97" spans="1:18" x14ac:dyDescent="0.25">
      <c r="A97" s="5">
        <v>96</v>
      </c>
      <c r="B97" s="6">
        <v>40548</v>
      </c>
      <c r="C97" s="5" t="s">
        <v>38</v>
      </c>
      <c r="D97" s="5">
        <v>0</v>
      </c>
      <c r="E97" s="5" t="s">
        <v>55</v>
      </c>
      <c r="F97" s="5">
        <v>4</v>
      </c>
      <c r="G97" s="5" t="b">
        <v>0</v>
      </c>
      <c r="H97" s="5">
        <v>3</v>
      </c>
      <c r="I97" s="5" t="s">
        <v>49</v>
      </c>
      <c r="J97" s="5">
        <v>1</v>
      </c>
      <c r="K97" s="5">
        <v>0.24</v>
      </c>
      <c r="L97" s="5">
        <v>0.2273</v>
      </c>
      <c r="M97" s="5">
        <v>0.48</v>
      </c>
      <c r="N97" s="5">
        <v>0.22389999999999999</v>
      </c>
      <c r="O97" s="5">
        <v>0</v>
      </c>
      <c r="P97" s="5">
        <v>2</v>
      </c>
      <c r="Q97" s="5">
        <f>SUM(Append1[[#This Row],[Casual_Rentals]],Append1[[#This Row],[Registered_Rentals]])</f>
        <v>2</v>
      </c>
      <c r="R97" s="29" t="s">
        <v>68</v>
      </c>
    </row>
    <row r="98" spans="1:18" x14ac:dyDescent="0.25">
      <c r="A98" s="5">
        <v>97</v>
      </c>
      <c r="B98" s="6">
        <v>40548</v>
      </c>
      <c r="C98" s="5" t="s">
        <v>38</v>
      </c>
      <c r="D98" s="5">
        <v>0</v>
      </c>
      <c r="E98" s="5" t="s">
        <v>55</v>
      </c>
      <c r="F98" s="5">
        <v>5</v>
      </c>
      <c r="G98" s="5" t="b">
        <v>0</v>
      </c>
      <c r="H98" s="5">
        <v>3</v>
      </c>
      <c r="I98" s="5" t="s">
        <v>49</v>
      </c>
      <c r="J98" s="5">
        <v>1</v>
      </c>
      <c r="K98" s="5">
        <v>0.22</v>
      </c>
      <c r="L98" s="5">
        <v>0.2273</v>
      </c>
      <c r="M98" s="5">
        <v>0.47</v>
      </c>
      <c r="N98" s="5">
        <v>0.16420000000000001</v>
      </c>
      <c r="O98" s="5">
        <v>0</v>
      </c>
      <c r="P98" s="5">
        <v>3</v>
      </c>
      <c r="Q98" s="5">
        <f>SUM(Append1[[#This Row],[Casual_Rentals]],Append1[[#This Row],[Registered_Rentals]])</f>
        <v>3</v>
      </c>
      <c r="R98" s="29" t="s">
        <v>68</v>
      </c>
    </row>
    <row r="99" spans="1:18" x14ac:dyDescent="0.25">
      <c r="A99" s="5">
        <v>98</v>
      </c>
      <c r="B99" s="6">
        <v>40548</v>
      </c>
      <c r="C99" s="5" t="s">
        <v>38</v>
      </c>
      <c r="D99" s="5">
        <v>0</v>
      </c>
      <c r="E99" s="5" t="s">
        <v>55</v>
      </c>
      <c r="F99" s="5">
        <v>6</v>
      </c>
      <c r="G99" s="5" t="b">
        <v>0</v>
      </c>
      <c r="H99" s="5">
        <v>3</v>
      </c>
      <c r="I99" s="5" t="s">
        <v>49</v>
      </c>
      <c r="J99" s="5">
        <v>1</v>
      </c>
      <c r="K99" s="5">
        <v>0.2</v>
      </c>
      <c r="L99" s="5">
        <v>0.19700000000000001</v>
      </c>
      <c r="M99" s="5">
        <v>0.47</v>
      </c>
      <c r="N99" s="5">
        <v>0.22389999999999999</v>
      </c>
      <c r="O99" s="5">
        <v>0</v>
      </c>
      <c r="P99" s="5">
        <v>33</v>
      </c>
      <c r="Q99" s="5">
        <f>SUM(Append1[[#This Row],[Casual_Rentals]],Append1[[#This Row],[Registered_Rentals]])</f>
        <v>33</v>
      </c>
      <c r="R99" s="29" t="s">
        <v>68</v>
      </c>
    </row>
    <row r="100" spans="1:18" x14ac:dyDescent="0.25">
      <c r="A100" s="5">
        <v>99</v>
      </c>
      <c r="B100" s="6">
        <v>40548</v>
      </c>
      <c r="C100" s="5" t="s">
        <v>38</v>
      </c>
      <c r="D100" s="5">
        <v>0</v>
      </c>
      <c r="E100" s="5" t="s">
        <v>55</v>
      </c>
      <c r="F100" s="5">
        <v>7</v>
      </c>
      <c r="G100" s="5" t="b">
        <v>0</v>
      </c>
      <c r="H100" s="5">
        <v>3</v>
      </c>
      <c r="I100" s="5" t="s">
        <v>49</v>
      </c>
      <c r="J100" s="5">
        <v>1</v>
      </c>
      <c r="K100" s="5">
        <v>0.18</v>
      </c>
      <c r="L100" s="5">
        <v>0.18179999999999999</v>
      </c>
      <c r="M100" s="5">
        <v>0.43</v>
      </c>
      <c r="N100" s="5">
        <v>0.19400000000000001</v>
      </c>
      <c r="O100" s="5">
        <v>1</v>
      </c>
      <c r="P100" s="5">
        <v>87</v>
      </c>
      <c r="Q100" s="5">
        <f>SUM(Append1[[#This Row],[Casual_Rentals]],Append1[[#This Row],[Registered_Rentals]])</f>
        <v>88</v>
      </c>
      <c r="R100" s="29" t="s">
        <v>68</v>
      </c>
    </row>
    <row r="101" spans="1:18" x14ac:dyDescent="0.25">
      <c r="A101" s="5">
        <v>100</v>
      </c>
      <c r="B101" s="6">
        <v>40548</v>
      </c>
      <c r="C101" s="5" t="s">
        <v>38</v>
      </c>
      <c r="D101" s="5">
        <v>0</v>
      </c>
      <c r="E101" s="5" t="s">
        <v>55</v>
      </c>
      <c r="F101" s="5">
        <v>8</v>
      </c>
      <c r="G101" s="5" t="b">
        <v>0</v>
      </c>
      <c r="H101" s="5">
        <v>3</v>
      </c>
      <c r="I101" s="5" t="s">
        <v>49</v>
      </c>
      <c r="J101" s="5">
        <v>1</v>
      </c>
      <c r="K101" s="5">
        <v>0.2</v>
      </c>
      <c r="L101" s="5">
        <v>0.18179999999999999</v>
      </c>
      <c r="M101" s="5">
        <v>0.4</v>
      </c>
      <c r="N101" s="5">
        <v>0.29849999999999999</v>
      </c>
      <c r="O101" s="5">
        <v>3</v>
      </c>
      <c r="P101" s="5">
        <v>192</v>
      </c>
      <c r="Q101" s="5">
        <f>SUM(Append1[[#This Row],[Casual_Rentals]],Append1[[#This Row],[Registered_Rentals]])</f>
        <v>195</v>
      </c>
      <c r="R101" s="29" t="s">
        <v>68</v>
      </c>
    </row>
    <row r="102" spans="1:18" x14ac:dyDescent="0.25">
      <c r="A102" s="5">
        <v>101</v>
      </c>
      <c r="B102" s="6">
        <v>40548</v>
      </c>
      <c r="C102" s="5" t="s">
        <v>38</v>
      </c>
      <c r="D102" s="5">
        <v>0</v>
      </c>
      <c r="E102" s="5" t="s">
        <v>55</v>
      </c>
      <c r="F102" s="5">
        <v>9</v>
      </c>
      <c r="G102" s="5" t="b">
        <v>0</v>
      </c>
      <c r="H102" s="5">
        <v>3</v>
      </c>
      <c r="I102" s="5" t="s">
        <v>49</v>
      </c>
      <c r="J102" s="5">
        <v>1</v>
      </c>
      <c r="K102" s="5">
        <v>0.22</v>
      </c>
      <c r="L102" s="5">
        <v>0.19700000000000001</v>
      </c>
      <c r="M102" s="5">
        <v>0.37</v>
      </c>
      <c r="N102" s="5">
        <v>0.32840000000000003</v>
      </c>
      <c r="O102" s="5">
        <v>6</v>
      </c>
      <c r="P102" s="5">
        <v>109</v>
      </c>
      <c r="Q102" s="5">
        <f>SUM(Append1[[#This Row],[Casual_Rentals]],Append1[[#This Row],[Registered_Rentals]])</f>
        <v>115</v>
      </c>
      <c r="R102" s="29" t="s">
        <v>68</v>
      </c>
    </row>
    <row r="103" spans="1:18" x14ac:dyDescent="0.25">
      <c r="A103" s="5">
        <v>102</v>
      </c>
      <c r="B103" s="6">
        <v>40548</v>
      </c>
      <c r="C103" s="5" t="s">
        <v>38</v>
      </c>
      <c r="D103" s="5">
        <v>0</v>
      </c>
      <c r="E103" s="5" t="s">
        <v>55</v>
      </c>
      <c r="F103" s="5">
        <v>10</v>
      </c>
      <c r="G103" s="5" t="b">
        <v>0</v>
      </c>
      <c r="H103" s="5">
        <v>3</v>
      </c>
      <c r="I103" s="5" t="s">
        <v>49</v>
      </c>
      <c r="J103" s="5">
        <v>1</v>
      </c>
      <c r="K103" s="5">
        <v>0.22</v>
      </c>
      <c r="L103" s="5">
        <v>0.19700000000000001</v>
      </c>
      <c r="M103" s="5">
        <v>0.37</v>
      </c>
      <c r="N103" s="5">
        <v>0.32840000000000003</v>
      </c>
      <c r="O103" s="5">
        <v>4</v>
      </c>
      <c r="P103" s="5">
        <v>53</v>
      </c>
      <c r="Q103" s="5">
        <f>SUM(Append1[[#This Row],[Casual_Rentals]],Append1[[#This Row],[Registered_Rentals]])</f>
        <v>57</v>
      </c>
      <c r="R103" s="29" t="s">
        <v>68</v>
      </c>
    </row>
    <row r="104" spans="1:18" x14ac:dyDescent="0.25">
      <c r="A104" s="5">
        <v>103</v>
      </c>
      <c r="B104" s="6">
        <v>40548</v>
      </c>
      <c r="C104" s="5" t="s">
        <v>38</v>
      </c>
      <c r="D104" s="5">
        <v>0</v>
      </c>
      <c r="E104" s="5" t="s">
        <v>55</v>
      </c>
      <c r="F104" s="5">
        <v>11</v>
      </c>
      <c r="G104" s="5" t="b">
        <v>0</v>
      </c>
      <c r="H104" s="5">
        <v>3</v>
      </c>
      <c r="I104" s="5" t="s">
        <v>49</v>
      </c>
      <c r="J104" s="5">
        <v>1</v>
      </c>
      <c r="K104" s="5">
        <v>0.26</v>
      </c>
      <c r="L104" s="5">
        <v>0.2273</v>
      </c>
      <c r="M104" s="5">
        <v>0.33</v>
      </c>
      <c r="N104" s="5">
        <v>0.32840000000000003</v>
      </c>
      <c r="O104" s="5">
        <v>12</v>
      </c>
      <c r="P104" s="5">
        <v>34</v>
      </c>
      <c r="Q104" s="5">
        <f>SUM(Append1[[#This Row],[Casual_Rentals]],Append1[[#This Row],[Registered_Rentals]])</f>
        <v>46</v>
      </c>
      <c r="R104" s="29" t="s">
        <v>68</v>
      </c>
    </row>
    <row r="105" spans="1:18" x14ac:dyDescent="0.25">
      <c r="A105" s="5">
        <v>104</v>
      </c>
      <c r="B105" s="6">
        <v>40548</v>
      </c>
      <c r="C105" s="5" t="s">
        <v>38</v>
      </c>
      <c r="D105" s="5">
        <v>0</v>
      </c>
      <c r="E105" s="5" t="s">
        <v>55</v>
      </c>
      <c r="F105" s="5">
        <v>12</v>
      </c>
      <c r="G105" s="5" t="b">
        <v>0</v>
      </c>
      <c r="H105" s="5">
        <v>3</v>
      </c>
      <c r="I105" s="5" t="s">
        <v>49</v>
      </c>
      <c r="J105" s="5">
        <v>1</v>
      </c>
      <c r="K105" s="5">
        <v>0.26</v>
      </c>
      <c r="L105" s="5">
        <v>0.2273</v>
      </c>
      <c r="M105" s="5">
        <v>0.33</v>
      </c>
      <c r="N105" s="5">
        <v>0.32840000000000003</v>
      </c>
      <c r="O105" s="5">
        <v>5</v>
      </c>
      <c r="P105" s="5">
        <v>74</v>
      </c>
      <c r="Q105" s="5">
        <f>SUM(Append1[[#This Row],[Casual_Rentals]],Append1[[#This Row],[Registered_Rentals]])</f>
        <v>79</v>
      </c>
      <c r="R105" s="29" t="s">
        <v>68</v>
      </c>
    </row>
    <row r="106" spans="1:18" x14ac:dyDescent="0.25">
      <c r="A106" s="5">
        <v>105</v>
      </c>
      <c r="B106" s="6">
        <v>40548</v>
      </c>
      <c r="C106" s="5" t="s">
        <v>38</v>
      </c>
      <c r="D106" s="5">
        <v>0</v>
      </c>
      <c r="E106" s="5" t="s">
        <v>55</v>
      </c>
      <c r="F106" s="5">
        <v>13</v>
      </c>
      <c r="G106" s="5" t="b">
        <v>0</v>
      </c>
      <c r="H106" s="5">
        <v>3</v>
      </c>
      <c r="I106" s="5" t="s">
        <v>49</v>
      </c>
      <c r="J106" s="5">
        <v>1</v>
      </c>
      <c r="K106" s="5">
        <v>0.28000000000000003</v>
      </c>
      <c r="L106" s="5">
        <v>0.2576</v>
      </c>
      <c r="M106" s="5">
        <v>0.3</v>
      </c>
      <c r="N106" s="5">
        <v>0.29849999999999999</v>
      </c>
      <c r="O106" s="5">
        <v>6</v>
      </c>
      <c r="P106" s="5">
        <v>65</v>
      </c>
      <c r="Q106" s="5">
        <f>SUM(Append1[[#This Row],[Casual_Rentals]],Append1[[#This Row],[Registered_Rentals]])</f>
        <v>71</v>
      </c>
      <c r="R106" s="29" t="s">
        <v>68</v>
      </c>
    </row>
    <row r="107" spans="1:18" x14ac:dyDescent="0.25">
      <c r="A107" s="5">
        <v>106</v>
      </c>
      <c r="B107" s="6">
        <v>40548</v>
      </c>
      <c r="C107" s="5" t="s">
        <v>38</v>
      </c>
      <c r="D107" s="5">
        <v>0</v>
      </c>
      <c r="E107" s="5" t="s">
        <v>55</v>
      </c>
      <c r="F107" s="5">
        <v>14</v>
      </c>
      <c r="G107" s="5" t="b">
        <v>0</v>
      </c>
      <c r="H107" s="5">
        <v>3</v>
      </c>
      <c r="I107" s="5" t="s">
        <v>49</v>
      </c>
      <c r="J107" s="5">
        <v>1</v>
      </c>
      <c r="K107" s="5">
        <v>0.3</v>
      </c>
      <c r="L107" s="5">
        <v>0.28789999999999999</v>
      </c>
      <c r="M107" s="5">
        <v>0.28000000000000003</v>
      </c>
      <c r="N107" s="5">
        <v>0.19400000000000001</v>
      </c>
      <c r="O107" s="5">
        <v>10</v>
      </c>
      <c r="P107" s="5">
        <v>52</v>
      </c>
      <c r="Q107" s="5">
        <f>SUM(Append1[[#This Row],[Casual_Rentals]],Append1[[#This Row],[Registered_Rentals]])</f>
        <v>62</v>
      </c>
      <c r="R107" s="29" t="s">
        <v>68</v>
      </c>
    </row>
    <row r="108" spans="1:18" x14ac:dyDescent="0.25">
      <c r="A108" s="5">
        <v>107</v>
      </c>
      <c r="B108" s="6">
        <v>40548</v>
      </c>
      <c r="C108" s="5" t="s">
        <v>38</v>
      </c>
      <c r="D108" s="5">
        <v>0</v>
      </c>
      <c r="E108" s="5" t="s">
        <v>55</v>
      </c>
      <c r="F108" s="5">
        <v>15</v>
      </c>
      <c r="G108" s="5" t="b">
        <v>0</v>
      </c>
      <c r="H108" s="5">
        <v>3</v>
      </c>
      <c r="I108" s="5" t="s">
        <v>49</v>
      </c>
      <c r="J108" s="5">
        <v>1</v>
      </c>
      <c r="K108" s="5">
        <v>0.3</v>
      </c>
      <c r="L108" s="5">
        <v>0.28789999999999999</v>
      </c>
      <c r="M108" s="5">
        <v>0.28000000000000003</v>
      </c>
      <c r="N108" s="5">
        <v>0.19400000000000001</v>
      </c>
      <c r="O108" s="5">
        <v>7</v>
      </c>
      <c r="P108" s="5">
        <v>55</v>
      </c>
      <c r="Q108" s="5">
        <f>SUM(Append1[[#This Row],[Casual_Rentals]],Append1[[#This Row],[Registered_Rentals]])</f>
        <v>62</v>
      </c>
      <c r="R108" s="29" t="s">
        <v>68</v>
      </c>
    </row>
    <row r="109" spans="1:18" x14ac:dyDescent="0.25">
      <c r="A109" s="5">
        <v>108</v>
      </c>
      <c r="B109" s="6">
        <v>40548</v>
      </c>
      <c r="C109" s="5" t="s">
        <v>38</v>
      </c>
      <c r="D109" s="5">
        <v>0</v>
      </c>
      <c r="E109" s="5" t="s">
        <v>55</v>
      </c>
      <c r="F109" s="5">
        <v>16</v>
      </c>
      <c r="G109" s="5" t="b">
        <v>0</v>
      </c>
      <c r="H109" s="5">
        <v>3</v>
      </c>
      <c r="I109" s="5" t="s">
        <v>49</v>
      </c>
      <c r="J109" s="5">
        <v>1</v>
      </c>
      <c r="K109" s="5">
        <v>0.3</v>
      </c>
      <c r="L109" s="5">
        <v>0.31819999999999998</v>
      </c>
      <c r="M109" s="5">
        <v>0.28000000000000003</v>
      </c>
      <c r="N109" s="5">
        <v>8.9599999999999999E-2</v>
      </c>
      <c r="O109" s="5">
        <v>4</v>
      </c>
      <c r="P109" s="5">
        <v>85</v>
      </c>
      <c r="Q109" s="5">
        <f>SUM(Append1[[#This Row],[Casual_Rentals]],Append1[[#This Row],[Registered_Rentals]])</f>
        <v>89</v>
      </c>
      <c r="R109" s="29" t="s">
        <v>68</v>
      </c>
    </row>
    <row r="110" spans="1:18" x14ac:dyDescent="0.25">
      <c r="A110" s="5">
        <v>109</v>
      </c>
      <c r="B110" s="6">
        <v>40548</v>
      </c>
      <c r="C110" s="5" t="s">
        <v>38</v>
      </c>
      <c r="D110" s="5">
        <v>0</v>
      </c>
      <c r="E110" s="5" t="s">
        <v>55</v>
      </c>
      <c r="F110" s="5">
        <v>17</v>
      </c>
      <c r="G110" s="5" t="b">
        <v>0</v>
      </c>
      <c r="H110" s="5">
        <v>3</v>
      </c>
      <c r="I110" s="5" t="s">
        <v>49</v>
      </c>
      <c r="J110" s="5">
        <v>1</v>
      </c>
      <c r="K110" s="5">
        <v>0.24</v>
      </c>
      <c r="L110" s="5">
        <v>0.2273</v>
      </c>
      <c r="M110" s="5">
        <v>0.38</v>
      </c>
      <c r="N110" s="5">
        <v>0.19400000000000001</v>
      </c>
      <c r="O110" s="5">
        <v>4</v>
      </c>
      <c r="P110" s="5">
        <v>186</v>
      </c>
      <c r="Q110" s="5">
        <f>SUM(Append1[[#This Row],[Casual_Rentals]],Append1[[#This Row],[Registered_Rentals]])</f>
        <v>190</v>
      </c>
      <c r="R110" s="29" t="s">
        <v>68</v>
      </c>
    </row>
    <row r="111" spans="1:18" x14ac:dyDescent="0.25">
      <c r="A111" s="5">
        <v>110</v>
      </c>
      <c r="B111" s="6">
        <v>40548</v>
      </c>
      <c r="C111" s="5" t="s">
        <v>38</v>
      </c>
      <c r="D111" s="5">
        <v>0</v>
      </c>
      <c r="E111" s="5" t="s">
        <v>55</v>
      </c>
      <c r="F111" s="5">
        <v>18</v>
      </c>
      <c r="G111" s="5" t="b">
        <v>0</v>
      </c>
      <c r="H111" s="5">
        <v>3</v>
      </c>
      <c r="I111" s="5" t="s">
        <v>49</v>
      </c>
      <c r="J111" s="5">
        <v>1</v>
      </c>
      <c r="K111" s="5">
        <v>0.24</v>
      </c>
      <c r="L111" s="5">
        <v>0.2424</v>
      </c>
      <c r="M111" s="5">
        <v>0.38</v>
      </c>
      <c r="N111" s="5">
        <v>0.1343</v>
      </c>
      <c r="O111" s="5">
        <v>3</v>
      </c>
      <c r="P111" s="5">
        <v>166</v>
      </c>
      <c r="Q111" s="5">
        <f>SUM(Append1[[#This Row],[Casual_Rentals]],Append1[[#This Row],[Registered_Rentals]])</f>
        <v>169</v>
      </c>
      <c r="R111" s="29" t="s">
        <v>68</v>
      </c>
    </row>
    <row r="112" spans="1:18" x14ac:dyDescent="0.25">
      <c r="A112" s="5">
        <v>111</v>
      </c>
      <c r="B112" s="6">
        <v>40548</v>
      </c>
      <c r="C112" s="5" t="s">
        <v>38</v>
      </c>
      <c r="D112" s="5">
        <v>0</v>
      </c>
      <c r="E112" s="5" t="s">
        <v>55</v>
      </c>
      <c r="F112" s="5">
        <v>19</v>
      </c>
      <c r="G112" s="5" t="b">
        <v>0</v>
      </c>
      <c r="H112" s="5">
        <v>3</v>
      </c>
      <c r="I112" s="5" t="s">
        <v>49</v>
      </c>
      <c r="J112" s="5">
        <v>1</v>
      </c>
      <c r="K112" s="5">
        <v>0.24</v>
      </c>
      <c r="L112" s="5">
        <v>0.2576</v>
      </c>
      <c r="M112" s="5">
        <v>0.38</v>
      </c>
      <c r="N112" s="5">
        <v>0.1045</v>
      </c>
      <c r="O112" s="5">
        <v>5</v>
      </c>
      <c r="P112" s="5">
        <v>127</v>
      </c>
      <c r="Q112" s="5">
        <f>SUM(Append1[[#This Row],[Casual_Rentals]],Append1[[#This Row],[Registered_Rentals]])</f>
        <v>132</v>
      </c>
      <c r="R112" s="29" t="s">
        <v>68</v>
      </c>
    </row>
    <row r="113" spans="1:18" x14ac:dyDescent="0.25">
      <c r="A113" s="5">
        <v>112</v>
      </c>
      <c r="B113" s="6">
        <v>40548</v>
      </c>
      <c r="C113" s="5" t="s">
        <v>38</v>
      </c>
      <c r="D113" s="5">
        <v>0</v>
      </c>
      <c r="E113" s="5" t="s">
        <v>55</v>
      </c>
      <c r="F113" s="5">
        <v>20</v>
      </c>
      <c r="G113" s="5" t="b">
        <v>0</v>
      </c>
      <c r="H113" s="5">
        <v>3</v>
      </c>
      <c r="I113" s="5" t="s">
        <v>49</v>
      </c>
      <c r="J113" s="5">
        <v>1</v>
      </c>
      <c r="K113" s="5">
        <v>0.22</v>
      </c>
      <c r="L113" s="5">
        <v>0.2273</v>
      </c>
      <c r="M113" s="5">
        <v>0.47</v>
      </c>
      <c r="N113" s="5">
        <v>0.16420000000000001</v>
      </c>
      <c r="O113" s="5">
        <v>7</v>
      </c>
      <c r="P113" s="5">
        <v>82</v>
      </c>
      <c r="Q113" s="5">
        <f>SUM(Append1[[#This Row],[Casual_Rentals]],Append1[[#This Row],[Registered_Rentals]])</f>
        <v>89</v>
      </c>
      <c r="R113" s="29" t="s">
        <v>68</v>
      </c>
    </row>
    <row r="114" spans="1:18" x14ac:dyDescent="0.25">
      <c r="A114" s="5">
        <v>113</v>
      </c>
      <c r="B114" s="6">
        <v>40548</v>
      </c>
      <c r="C114" s="5" t="s">
        <v>38</v>
      </c>
      <c r="D114" s="5">
        <v>0</v>
      </c>
      <c r="E114" s="5" t="s">
        <v>55</v>
      </c>
      <c r="F114" s="5">
        <v>21</v>
      </c>
      <c r="G114" s="5" t="b">
        <v>0</v>
      </c>
      <c r="H114" s="5">
        <v>3</v>
      </c>
      <c r="I114" s="5" t="s">
        <v>49</v>
      </c>
      <c r="J114" s="5">
        <v>1</v>
      </c>
      <c r="K114" s="5">
        <v>0.2</v>
      </c>
      <c r="L114" s="5">
        <v>0.19700000000000001</v>
      </c>
      <c r="M114" s="5">
        <v>0.51</v>
      </c>
      <c r="N114" s="5">
        <v>0.19400000000000001</v>
      </c>
      <c r="O114" s="5">
        <v>3</v>
      </c>
      <c r="P114" s="5">
        <v>40</v>
      </c>
      <c r="Q114" s="5">
        <f>SUM(Append1[[#This Row],[Casual_Rentals]],Append1[[#This Row],[Registered_Rentals]])</f>
        <v>43</v>
      </c>
      <c r="R114" s="29" t="s">
        <v>68</v>
      </c>
    </row>
    <row r="115" spans="1:18" x14ac:dyDescent="0.25">
      <c r="A115" s="5">
        <v>114</v>
      </c>
      <c r="B115" s="6">
        <v>40548</v>
      </c>
      <c r="C115" s="5" t="s">
        <v>38</v>
      </c>
      <c r="D115" s="5">
        <v>0</v>
      </c>
      <c r="E115" s="5" t="s">
        <v>55</v>
      </c>
      <c r="F115" s="5">
        <v>22</v>
      </c>
      <c r="G115" s="5" t="b">
        <v>0</v>
      </c>
      <c r="H115" s="5">
        <v>3</v>
      </c>
      <c r="I115" s="5" t="s">
        <v>49</v>
      </c>
      <c r="J115" s="5">
        <v>1</v>
      </c>
      <c r="K115" s="5">
        <v>0.18</v>
      </c>
      <c r="L115" s="5">
        <v>0.19700000000000001</v>
      </c>
      <c r="M115" s="5">
        <v>0.55000000000000004</v>
      </c>
      <c r="N115" s="5">
        <v>0.1343</v>
      </c>
      <c r="O115" s="5">
        <v>1</v>
      </c>
      <c r="P115" s="5">
        <v>41</v>
      </c>
      <c r="Q115" s="5">
        <f>SUM(Append1[[#This Row],[Casual_Rentals]],Append1[[#This Row],[Registered_Rentals]])</f>
        <v>42</v>
      </c>
      <c r="R115" s="29" t="s">
        <v>68</v>
      </c>
    </row>
    <row r="116" spans="1:18" x14ac:dyDescent="0.25">
      <c r="A116" s="5">
        <v>115</v>
      </c>
      <c r="B116" s="6">
        <v>40548</v>
      </c>
      <c r="C116" s="5" t="s">
        <v>38</v>
      </c>
      <c r="D116" s="5">
        <v>0</v>
      </c>
      <c r="E116" s="5" t="s">
        <v>55</v>
      </c>
      <c r="F116" s="5">
        <v>23</v>
      </c>
      <c r="G116" s="5" t="b">
        <v>0</v>
      </c>
      <c r="H116" s="5">
        <v>3</v>
      </c>
      <c r="I116" s="5" t="s">
        <v>49</v>
      </c>
      <c r="J116" s="5">
        <v>1</v>
      </c>
      <c r="K116" s="5">
        <v>0.2</v>
      </c>
      <c r="L116" s="5">
        <v>0.2576</v>
      </c>
      <c r="M116" s="5">
        <v>0.47</v>
      </c>
      <c r="N116" s="5">
        <v>0</v>
      </c>
      <c r="O116" s="5">
        <v>1</v>
      </c>
      <c r="P116" s="5">
        <v>18</v>
      </c>
      <c r="Q116" s="5">
        <f>SUM(Append1[[#This Row],[Casual_Rentals]],Append1[[#This Row],[Registered_Rentals]])</f>
        <v>19</v>
      </c>
      <c r="R116" s="29" t="s">
        <v>68</v>
      </c>
    </row>
    <row r="117" spans="1:18" x14ac:dyDescent="0.25">
      <c r="A117" s="5">
        <v>116</v>
      </c>
      <c r="B117" s="6">
        <v>40549</v>
      </c>
      <c r="C117" s="5" t="s">
        <v>38</v>
      </c>
      <c r="D117" s="5">
        <v>0</v>
      </c>
      <c r="E117" s="5" t="s">
        <v>55</v>
      </c>
      <c r="F117" s="5">
        <v>0</v>
      </c>
      <c r="G117" s="5" t="b">
        <v>0</v>
      </c>
      <c r="H117" s="5">
        <v>4</v>
      </c>
      <c r="I117" s="5" t="s">
        <v>50</v>
      </c>
      <c r="J117" s="5">
        <v>1</v>
      </c>
      <c r="K117" s="5">
        <v>0.18</v>
      </c>
      <c r="L117" s="5">
        <v>0.2424</v>
      </c>
      <c r="M117" s="5">
        <v>0.55000000000000004</v>
      </c>
      <c r="N117" s="5">
        <v>0</v>
      </c>
      <c r="O117" s="5">
        <v>0</v>
      </c>
      <c r="P117" s="5">
        <v>11</v>
      </c>
      <c r="Q117" s="5">
        <f>SUM(Append1[[#This Row],[Casual_Rentals]],Append1[[#This Row],[Registered_Rentals]])</f>
        <v>11</v>
      </c>
      <c r="R117" s="29" t="s">
        <v>68</v>
      </c>
    </row>
    <row r="118" spans="1:18" x14ac:dyDescent="0.25">
      <c r="A118" s="5">
        <v>117</v>
      </c>
      <c r="B118" s="6">
        <v>40549</v>
      </c>
      <c r="C118" s="5" t="s">
        <v>38</v>
      </c>
      <c r="D118" s="5">
        <v>0</v>
      </c>
      <c r="E118" s="5" t="s">
        <v>55</v>
      </c>
      <c r="F118" s="5">
        <v>1</v>
      </c>
      <c r="G118" s="5" t="b">
        <v>0</v>
      </c>
      <c r="H118" s="5">
        <v>4</v>
      </c>
      <c r="I118" s="5" t="s">
        <v>50</v>
      </c>
      <c r="J118" s="5">
        <v>1</v>
      </c>
      <c r="K118" s="5">
        <v>0.16</v>
      </c>
      <c r="L118" s="5">
        <v>0.2273</v>
      </c>
      <c r="M118" s="5">
        <v>0.64</v>
      </c>
      <c r="N118" s="5">
        <v>0</v>
      </c>
      <c r="O118" s="5">
        <v>0</v>
      </c>
      <c r="P118" s="5">
        <v>4</v>
      </c>
      <c r="Q118" s="5">
        <f>SUM(Append1[[#This Row],[Casual_Rentals]],Append1[[#This Row],[Registered_Rentals]])</f>
        <v>4</v>
      </c>
      <c r="R118" s="29" t="s">
        <v>68</v>
      </c>
    </row>
    <row r="119" spans="1:18" x14ac:dyDescent="0.25">
      <c r="A119" s="5">
        <v>118</v>
      </c>
      <c r="B119" s="6">
        <v>40549</v>
      </c>
      <c r="C119" s="5" t="s">
        <v>38</v>
      </c>
      <c r="D119" s="5">
        <v>0</v>
      </c>
      <c r="E119" s="5" t="s">
        <v>55</v>
      </c>
      <c r="F119" s="5">
        <v>2</v>
      </c>
      <c r="G119" s="5" t="b">
        <v>0</v>
      </c>
      <c r="H119" s="5">
        <v>4</v>
      </c>
      <c r="I119" s="5" t="s">
        <v>50</v>
      </c>
      <c r="J119" s="5">
        <v>1</v>
      </c>
      <c r="K119" s="5">
        <v>0.16</v>
      </c>
      <c r="L119" s="5">
        <v>0.2273</v>
      </c>
      <c r="M119" s="5">
        <v>0.64</v>
      </c>
      <c r="N119" s="5">
        <v>0</v>
      </c>
      <c r="O119" s="5">
        <v>0</v>
      </c>
      <c r="P119" s="5">
        <v>2</v>
      </c>
      <c r="Q119" s="5">
        <f>SUM(Append1[[#This Row],[Casual_Rentals]],Append1[[#This Row],[Registered_Rentals]])</f>
        <v>2</v>
      </c>
      <c r="R119" s="29" t="s">
        <v>68</v>
      </c>
    </row>
    <row r="120" spans="1:18" x14ac:dyDescent="0.25">
      <c r="A120" s="5">
        <v>119</v>
      </c>
      <c r="B120" s="6">
        <v>40549</v>
      </c>
      <c r="C120" s="5" t="s">
        <v>38</v>
      </c>
      <c r="D120" s="5">
        <v>0</v>
      </c>
      <c r="E120" s="5" t="s">
        <v>55</v>
      </c>
      <c r="F120" s="5">
        <v>4</v>
      </c>
      <c r="G120" s="5" t="b">
        <v>0</v>
      </c>
      <c r="H120" s="5">
        <v>4</v>
      </c>
      <c r="I120" s="5" t="s">
        <v>50</v>
      </c>
      <c r="J120" s="5">
        <v>2</v>
      </c>
      <c r="K120" s="5">
        <v>0.16</v>
      </c>
      <c r="L120" s="5">
        <v>0.19700000000000001</v>
      </c>
      <c r="M120" s="5">
        <v>0.64</v>
      </c>
      <c r="N120" s="5">
        <v>8.9599999999999999E-2</v>
      </c>
      <c r="O120" s="5">
        <v>0</v>
      </c>
      <c r="P120" s="5">
        <v>1</v>
      </c>
      <c r="Q120" s="5">
        <f>SUM(Append1[[#This Row],[Casual_Rentals]],Append1[[#This Row],[Registered_Rentals]])</f>
        <v>1</v>
      </c>
      <c r="R120" s="29" t="s">
        <v>69</v>
      </c>
    </row>
    <row r="121" spans="1:18" x14ac:dyDescent="0.25">
      <c r="A121" s="5">
        <v>120</v>
      </c>
      <c r="B121" s="6">
        <v>40549</v>
      </c>
      <c r="C121" s="5" t="s">
        <v>38</v>
      </c>
      <c r="D121" s="5">
        <v>0</v>
      </c>
      <c r="E121" s="5" t="s">
        <v>55</v>
      </c>
      <c r="F121" s="5">
        <v>5</v>
      </c>
      <c r="G121" s="5" t="b">
        <v>0</v>
      </c>
      <c r="H121" s="5">
        <v>4</v>
      </c>
      <c r="I121" s="5" t="s">
        <v>50</v>
      </c>
      <c r="J121" s="5">
        <v>2</v>
      </c>
      <c r="K121" s="5">
        <v>0.14000000000000001</v>
      </c>
      <c r="L121" s="5">
        <v>0.18179999999999999</v>
      </c>
      <c r="M121" s="5">
        <v>0.69</v>
      </c>
      <c r="N121" s="5">
        <v>8.9599999999999999E-2</v>
      </c>
      <c r="O121" s="5">
        <v>0</v>
      </c>
      <c r="P121" s="5">
        <v>4</v>
      </c>
      <c r="Q121" s="5">
        <f>SUM(Append1[[#This Row],[Casual_Rentals]],Append1[[#This Row],[Registered_Rentals]])</f>
        <v>4</v>
      </c>
      <c r="R121" s="29" t="s">
        <v>69</v>
      </c>
    </row>
    <row r="122" spans="1:18" x14ac:dyDescent="0.25">
      <c r="A122" s="5">
        <v>121</v>
      </c>
      <c r="B122" s="6">
        <v>40549</v>
      </c>
      <c r="C122" s="5" t="s">
        <v>38</v>
      </c>
      <c r="D122" s="5">
        <v>0</v>
      </c>
      <c r="E122" s="5" t="s">
        <v>55</v>
      </c>
      <c r="F122" s="5">
        <v>6</v>
      </c>
      <c r="G122" s="5" t="b">
        <v>0</v>
      </c>
      <c r="H122" s="5">
        <v>4</v>
      </c>
      <c r="I122" s="5" t="s">
        <v>50</v>
      </c>
      <c r="J122" s="5">
        <v>2</v>
      </c>
      <c r="K122" s="5">
        <v>0.14000000000000001</v>
      </c>
      <c r="L122" s="5">
        <v>0.16669999999999999</v>
      </c>
      <c r="M122" s="5">
        <v>0.63</v>
      </c>
      <c r="N122" s="5">
        <v>0.1045</v>
      </c>
      <c r="O122" s="5">
        <v>0</v>
      </c>
      <c r="P122" s="5">
        <v>36</v>
      </c>
      <c r="Q122" s="5">
        <f>SUM(Append1[[#This Row],[Casual_Rentals]],Append1[[#This Row],[Registered_Rentals]])</f>
        <v>36</v>
      </c>
      <c r="R122" s="29" t="s">
        <v>69</v>
      </c>
    </row>
    <row r="123" spans="1:18" x14ac:dyDescent="0.25">
      <c r="A123" s="5">
        <v>122</v>
      </c>
      <c r="B123" s="6">
        <v>40549</v>
      </c>
      <c r="C123" s="5" t="s">
        <v>38</v>
      </c>
      <c r="D123" s="5">
        <v>0</v>
      </c>
      <c r="E123" s="5" t="s">
        <v>55</v>
      </c>
      <c r="F123" s="5">
        <v>7</v>
      </c>
      <c r="G123" s="5" t="b">
        <v>0</v>
      </c>
      <c r="H123" s="5">
        <v>4</v>
      </c>
      <c r="I123" s="5" t="s">
        <v>50</v>
      </c>
      <c r="J123" s="5">
        <v>2</v>
      </c>
      <c r="K123" s="5">
        <v>0.16</v>
      </c>
      <c r="L123" s="5">
        <v>0.2273</v>
      </c>
      <c r="M123" s="5">
        <v>0.59</v>
      </c>
      <c r="N123" s="5">
        <v>0</v>
      </c>
      <c r="O123" s="5">
        <v>0</v>
      </c>
      <c r="P123" s="5">
        <v>95</v>
      </c>
      <c r="Q123" s="5">
        <f>SUM(Append1[[#This Row],[Casual_Rentals]],Append1[[#This Row],[Registered_Rentals]])</f>
        <v>95</v>
      </c>
      <c r="R123" s="29" t="s">
        <v>69</v>
      </c>
    </row>
    <row r="124" spans="1:18" x14ac:dyDescent="0.25">
      <c r="A124" s="5">
        <v>123</v>
      </c>
      <c r="B124" s="6">
        <v>40549</v>
      </c>
      <c r="C124" s="5" t="s">
        <v>38</v>
      </c>
      <c r="D124" s="5">
        <v>0</v>
      </c>
      <c r="E124" s="5" t="s">
        <v>55</v>
      </c>
      <c r="F124" s="5">
        <v>8</v>
      </c>
      <c r="G124" s="5" t="b">
        <v>0</v>
      </c>
      <c r="H124" s="5">
        <v>4</v>
      </c>
      <c r="I124" s="5" t="s">
        <v>50</v>
      </c>
      <c r="J124" s="5">
        <v>1</v>
      </c>
      <c r="K124" s="5">
        <v>0.16</v>
      </c>
      <c r="L124" s="5">
        <v>0.2273</v>
      </c>
      <c r="M124" s="5">
        <v>0.59</v>
      </c>
      <c r="N124" s="5">
        <v>0</v>
      </c>
      <c r="O124" s="5">
        <v>3</v>
      </c>
      <c r="P124" s="5">
        <v>216</v>
      </c>
      <c r="Q124" s="5">
        <f>SUM(Append1[[#This Row],[Casual_Rentals]],Append1[[#This Row],[Registered_Rentals]])</f>
        <v>219</v>
      </c>
      <c r="R124" s="29" t="s">
        <v>68</v>
      </c>
    </row>
    <row r="125" spans="1:18" x14ac:dyDescent="0.25">
      <c r="A125" s="5">
        <v>124</v>
      </c>
      <c r="B125" s="6">
        <v>40549</v>
      </c>
      <c r="C125" s="5" t="s">
        <v>38</v>
      </c>
      <c r="D125" s="5">
        <v>0</v>
      </c>
      <c r="E125" s="5" t="s">
        <v>55</v>
      </c>
      <c r="F125" s="5">
        <v>9</v>
      </c>
      <c r="G125" s="5" t="b">
        <v>0</v>
      </c>
      <c r="H125" s="5">
        <v>4</v>
      </c>
      <c r="I125" s="5" t="s">
        <v>50</v>
      </c>
      <c r="J125" s="5">
        <v>2</v>
      </c>
      <c r="K125" s="5">
        <v>0.18</v>
      </c>
      <c r="L125" s="5">
        <v>0.2424</v>
      </c>
      <c r="M125" s="5">
        <v>0.51</v>
      </c>
      <c r="N125" s="5">
        <v>0</v>
      </c>
      <c r="O125" s="5">
        <v>6</v>
      </c>
      <c r="P125" s="5">
        <v>116</v>
      </c>
      <c r="Q125" s="5">
        <f>SUM(Append1[[#This Row],[Casual_Rentals]],Append1[[#This Row],[Registered_Rentals]])</f>
        <v>122</v>
      </c>
      <c r="R125" s="29" t="s">
        <v>69</v>
      </c>
    </row>
    <row r="126" spans="1:18" x14ac:dyDescent="0.25">
      <c r="A126" s="5">
        <v>125</v>
      </c>
      <c r="B126" s="6">
        <v>40549</v>
      </c>
      <c r="C126" s="5" t="s">
        <v>38</v>
      </c>
      <c r="D126" s="5">
        <v>0</v>
      </c>
      <c r="E126" s="5" t="s">
        <v>55</v>
      </c>
      <c r="F126" s="5">
        <v>10</v>
      </c>
      <c r="G126" s="5" t="b">
        <v>0</v>
      </c>
      <c r="H126" s="5">
        <v>4</v>
      </c>
      <c r="I126" s="5" t="s">
        <v>50</v>
      </c>
      <c r="J126" s="5">
        <v>1</v>
      </c>
      <c r="K126" s="5">
        <v>0.2</v>
      </c>
      <c r="L126" s="5">
        <v>0.2576</v>
      </c>
      <c r="M126" s="5">
        <v>0.47</v>
      </c>
      <c r="N126" s="5">
        <v>0</v>
      </c>
      <c r="O126" s="5">
        <v>3</v>
      </c>
      <c r="P126" s="5">
        <v>42</v>
      </c>
      <c r="Q126" s="5">
        <f>SUM(Append1[[#This Row],[Casual_Rentals]],Append1[[#This Row],[Registered_Rentals]])</f>
        <v>45</v>
      </c>
      <c r="R126" s="29" t="s">
        <v>68</v>
      </c>
    </row>
    <row r="127" spans="1:18" x14ac:dyDescent="0.25">
      <c r="A127" s="5">
        <v>126</v>
      </c>
      <c r="B127" s="6">
        <v>40549</v>
      </c>
      <c r="C127" s="5" t="s">
        <v>38</v>
      </c>
      <c r="D127" s="5">
        <v>0</v>
      </c>
      <c r="E127" s="5" t="s">
        <v>55</v>
      </c>
      <c r="F127" s="5">
        <v>11</v>
      </c>
      <c r="G127" s="5" t="b">
        <v>0</v>
      </c>
      <c r="H127" s="5">
        <v>4</v>
      </c>
      <c r="I127" s="5" t="s">
        <v>50</v>
      </c>
      <c r="J127" s="5">
        <v>1</v>
      </c>
      <c r="K127" s="5">
        <v>0.22</v>
      </c>
      <c r="L127" s="5">
        <v>0.2576</v>
      </c>
      <c r="M127" s="5">
        <v>0.44</v>
      </c>
      <c r="N127" s="5">
        <v>8.9599999999999999E-2</v>
      </c>
      <c r="O127" s="5">
        <v>2</v>
      </c>
      <c r="P127" s="5">
        <v>57</v>
      </c>
      <c r="Q127" s="5">
        <f>SUM(Append1[[#This Row],[Casual_Rentals]],Append1[[#This Row],[Registered_Rentals]])</f>
        <v>59</v>
      </c>
      <c r="R127" s="29" t="s">
        <v>68</v>
      </c>
    </row>
    <row r="128" spans="1:18" x14ac:dyDescent="0.25">
      <c r="A128" s="5">
        <v>127</v>
      </c>
      <c r="B128" s="6">
        <v>40549</v>
      </c>
      <c r="C128" s="5" t="s">
        <v>38</v>
      </c>
      <c r="D128" s="5">
        <v>0</v>
      </c>
      <c r="E128" s="5" t="s">
        <v>55</v>
      </c>
      <c r="F128" s="5">
        <v>12</v>
      </c>
      <c r="G128" s="5" t="b">
        <v>0</v>
      </c>
      <c r="H128" s="5">
        <v>4</v>
      </c>
      <c r="I128" s="5" t="s">
        <v>50</v>
      </c>
      <c r="J128" s="5">
        <v>1</v>
      </c>
      <c r="K128" s="5">
        <v>0.26</v>
      </c>
      <c r="L128" s="5">
        <v>0.28789999999999999</v>
      </c>
      <c r="M128" s="5">
        <v>0.35</v>
      </c>
      <c r="N128" s="5">
        <v>0</v>
      </c>
      <c r="O128" s="5">
        <v>6</v>
      </c>
      <c r="P128" s="5">
        <v>78</v>
      </c>
      <c r="Q128" s="5">
        <f>SUM(Append1[[#This Row],[Casual_Rentals]],Append1[[#This Row],[Registered_Rentals]])</f>
        <v>84</v>
      </c>
      <c r="R128" s="29" t="s">
        <v>68</v>
      </c>
    </row>
    <row r="129" spans="1:18" x14ac:dyDescent="0.25">
      <c r="A129" s="5">
        <v>128</v>
      </c>
      <c r="B129" s="6">
        <v>40549</v>
      </c>
      <c r="C129" s="5" t="s">
        <v>38</v>
      </c>
      <c r="D129" s="5">
        <v>0</v>
      </c>
      <c r="E129" s="5" t="s">
        <v>55</v>
      </c>
      <c r="F129" s="5">
        <v>13</v>
      </c>
      <c r="G129" s="5" t="b">
        <v>0</v>
      </c>
      <c r="H129" s="5">
        <v>4</v>
      </c>
      <c r="I129" s="5" t="s">
        <v>50</v>
      </c>
      <c r="J129" s="5">
        <v>1</v>
      </c>
      <c r="K129" s="5">
        <v>0.26</v>
      </c>
      <c r="L129" s="5">
        <v>0.2727</v>
      </c>
      <c r="M129" s="5">
        <v>0.35</v>
      </c>
      <c r="N129" s="5">
        <v>0.1045</v>
      </c>
      <c r="O129" s="5">
        <v>12</v>
      </c>
      <c r="P129" s="5">
        <v>55</v>
      </c>
      <c r="Q129" s="5">
        <f>SUM(Append1[[#This Row],[Casual_Rentals]],Append1[[#This Row],[Registered_Rentals]])</f>
        <v>67</v>
      </c>
      <c r="R129" s="29" t="s">
        <v>68</v>
      </c>
    </row>
    <row r="130" spans="1:18" x14ac:dyDescent="0.25">
      <c r="A130" s="5">
        <v>129</v>
      </c>
      <c r="B130" s="6">
        <v>40549</v>
      </c>
      <c r="C130" s="5" t="s">
        <v>38</v>
      </c>
      <c r="D130" s="5">
        <v>0</v>
      </c>
      <c r="E130" s="5" t="s">
        <v>55</v>
      </c>
      <c r="F130" s="5">
        <v>14</v>
      </c>
      <c r="G130" s="5" t="b">
        <v>0</v>
      </c>
      <c r="H130" s="5">
        <v>4</v>
      </c>
      <c r="I130" s="5" t="s">
        <v>50</v>
      </c>
      <c r="J130" s="5">
        <v>1</v>
      </c>
      <c r="K130" s="5">
        <v>0.28000000000000003</v>
      </c>
      <c r="L130" s="5">
        <v>0.2727</v>
      </c>
      <c r="M130" s="5">
        <v>0.36</v>
      </c>
      <c r="N130" s="5">
        <v>0.16420000000000001</v>
      </c>
      <c r="O130" s="5">
        <v>11</v>
      </c>
      <c r="P130" s="5">
        <v>59</v>
      </c>
      <c r="Q130" s="5">
        <f>SUM(Append1[[#This Row],[Casual_Rentals]],Append1[[#This Row],[Registered_Rentals]])</f>
        <v>70</v>
      </c>
      <c r="R130" s="29" t="s">
        <v>68</v>
      </c>
    </row>
    <row r="131" spans="1:18" x14ac:dyDescent="0.25">
      <c r="A131" s="5">
        <v>130</v>
      </c>
      <c r="B131" s="6">
        <v>40549</v>
      </c>
      <c r="C131" s="5" t="s">
        <v>38</v>
      </c>
      <c r="D131" s="5">
        <v>0</v>
      </c>
      <c r="E131" s="5" t="s">
        <v>55</v>
      </c>
      <c r="F131" s="5">
        <v>15</v>
      </c>
      <c r="G131" s="5" t="b">
        <v>0</v>
      </c>
      <c r="H131" s="5">
        <v>4</v>
      </c>
      <c r="I131" s="5" t="s">
        <v>50</v>
      </c>
      <c r="J131" s="5">
        <v>1</v>
      </c>
      <c r="K131" s="5">
        <v>0.28000000000000003</v>
      </c>
      <c r="L131" s="5">
        <v>0.2727</v>
      </c>
      <c r="M131" s="5">
        <v>0.36</v>
      </c>
      <c r="N131" s="5">
        <v>0</v>
      </c>
      <c r="O131" s="5">
        <v>8</v>
      </c>
      <c r="P131" s="5">
        <v>54</v>
      </c>
      <c r="Q131" s="5">
        <f>SUM(Append1[[#This Row],[Casual_Rentals]],Append1[[#This Row],[Registered_Rentals]])</f>
        <v>62</v>
      </c>
      <c r="R131" s="29" t="s">
        <v>68</v>
      </c>
    </row>
    <row r="132" spans="1:18" x14ac:dyDescent="0.25">
      <c r="A132" s="5">
        <v>131</v>
      </c>
      <c r="B132" s="6">
        <v>40549</v>
      </c>
      <c r="C132" s="5" t="s">
        <v>38</v>
      </c>
      <c r="D132" s="5">
        <v>0</v>
      </c>
      <c r="E132" s="5" t="s">
        <v>55</v>
      </c>
      <c r="F132" s="5">
        <v>16</v>
      </c>
      <c r="G132" s="5" t="b">
        <v>0</v>
      </c>
      <c r="H132" s="5">
        <v>4</v>
      </c>
      <c r="I132" s="5" t="s">
        <v>50</v>
      </c>
      <c r="J132" s="5">
        <v>1</v>
      </c>
      <c r="K132" s="5">
        <v>0.26</v>
      </c>
      <c r="L132" s="5">
        <v>0.2576</v>
      </c>
      <c r="M132" s="5">
        <v>0.38</v>
      </c>
      <c r="N132" s="5">
        <v>0.16420000000000001</v>
      </c>
      <c r="O132" s="5">
        <v>12</v>
      </c>
      <c r="P132" s="5">
        <v>74</v>
      </c>
      <c r="Q132" s="5">
        <f>SUM(Append1[[#This Row],[Casual_Rentals]],Append1[[#This Row],[Registered_Rentals]])</f>
        <v>86</v>
      </c>
      <c r="R132" s="29" t="s">
        <v>68</v>
      </c>
    </row>
    <row r="133" spans="1:18" x14ac:dyDescent="0.25">
      <c r="A133" s="5">
        <v>132</v>
      </c>
      <c r="B133" s="6">
        <v>40549</v>
      </c>
      <c r="C133" s="5" t="s">
        <v>38</v>
      </c>
      <c r="D133" s="5">
        <v>0</v>
      </c>
      <c r="E133" s="5" t="s">
        <v>55</v>
      </c>
      <c r="F133" s="5">
        <v>17</v>
      </c>
      <c r="G133" s="5" t="b">
        <v>0</v>
      </c>
      <c r="H133" s="5">
        <v>4</v>
      </c>
      <c r="I133" s="5" t="s">
        <v>50</v>
      </c>
      <c r="J133" s="5">
        <v>1</v>
      </c>
      <c r="K133" s="5">
        <v>0.22</v>
      </c>
      <c r="L133" s="5">
        <v>0.2273</v>
      </c>
      <c r="M133" s="5">
        <v>0.51</v>
      </c>
      <c r="N133" s="5">
        <v>0.16420000000000001</v>
      </c>
      <c r="O133" s="5">
        <v>9</v>
      </c>
      <c r="P133" s="5">
        <v>163</v>
      </c>
      <c r="Q133" s="5">
        <f>SUM(Append1[[#This Row],[Casual_Rentals]],Append1[[#This Row],[Registered_Rentals]])</f>
        <v>172</v>
      </c>
      <c r="R133" s="29" t="s">
        <v>68</v>
      </c>
    </row>
    <row r="134" spans="1:18" x14ac:dyDescent="0.25">
      <c r="A134" s="5">
        <v>133</v>
      </c>
      <c r="B134" s="6">
        <v>40549</v>
      </c>
      <c r="C134" s="5" t="s">
        <v>38</v>
      </c>
      <c r="D134" s="5">
        <v>0</v>
      </c>
      <c r="E134" s="5" t="s">
        <v>55</v>
      </c>
      <c r="F134" s="5">
        <v>18</v>
      </c>
      <c r="G134" s="5" t="b">
        <v>0</v>
      </c>
      <c r="H134" s="5">
        <v>4</v>
      </c>
      <c r="I134" s="5" t="s">
        <v>50</v>
      </c>
      <c r="J134" s="5">
        <v>1</v>
      </c>
      <c r="K134" s="5">
        <v>0.22</v>
      </c>
      <c r="L134" s="5">
        <v>0.2273</v>
      </c>
      <c r="M134" s="5">
        <v>0.51</v>
      </c>
      <c r="N134" s="5">
        <v>0.1343</v>
      </c>
      <c r="O134" s="5">
        <v>5</v>
      </c>
      <c r="P134" s="5">
        <v>158</v>
      </c>
      <c r="Q134" s="5">
        <f>SUM(Append1[[#This Row],[Casual_Rentals]],Append1[[#This Row],[Registered_Rentals]])</f>
        <v>163</v>
      </c>
      <c r="R134" s="29" t="s">
        <v>68</v>
      </c>
    </row>
    <row r="135" spans="1:18" x14ac:dyDescent="0.25">
      <c r="A135" s="5">
        <v>134</v>
      </c>
      <c r="B135" s="6">
        <v>40549</v>
      </c>
      <c r="C135" s="5" t="s">
        <v>38</v>
      </c>
      <c r="D135" s="5">
        <v>0</v>
      </c>
      <c r="E135" s="5" t="s">
        <v>55</v>
      </c>
      <c r="F135" s="5">
        <v>19</v>
      </c>
      <c r="G135" s="5" t="b">
        <v>0</v>
      </c>
      <c r="H135" s="5">
        <v>4</v>
      </c>
      <c r="I135" s="5" t="s">
        <v>50</v>
      </c>
      <c r="J135" s="5">
        <v>1</v>
      </c>
      <c r="K135" s="5">
        <v>0.22</v>
      </c>
      <c r="L135" s="5">
        <v>0.2576</v>
      </c>
      <c r="M135" s="5">
        <v>0.55000000000000004</v>
      </c>
      <c r="N135" s="5">
        <v>8.9599999999999999E-2</v>
      </c>
      <c r="O135" s="5">
        <v>3</v>
      </c>
      <c r="P135" s="5">
        <v>109</v>
      </c>
      <c r="Q135" s="5">
        <f>SUM(Append1[[#This Row],[Casual_Rentals]],Append1[[#This Row],[Registered_Rentals]])</f>
        <v>112</v>
      </c>
      <c r="R135" s="29" t="s">
        <v>68</v>
      </c>
    </row>
    <row r="136" spans="1:18" x14ac:dyDescent="0.25">
      <c r="A136" s="5">
        <v>135</v>
      </c>
      <c r="B136" s="6">
        <v>40549</v>
      </c>
      <c r="C136" s="5" t="s">
        <v>38</v>
      </c>
      <c r="D136" s="5">
        <v>0</v>
      </c>
      <c r="E136" s="5" t="s">
        <v>55</v>
      </c>
      <c r="F136" s="5">
        <v>20</v>
      </c>
      <c r="G136" s="5" t="b">
        <v>0</v>
      </c>
      <c r="H136" s="5">
        <v>4</v>
      </c>
      <c r="I136" s="5" t="s">
        <v>50</v>
      </c>
      <c r="J136" s="5">
        <v>1</v>
      </c>
      <c r="K136" s="5">
        <v>0.2</v>
      </c>
      <c r="L136" s="5">
        <v>0.21210000000000001</v>
      </c>
      <c r="M136" s="5">
        <v>0.51</v>
      </c>
      <c r="N136" s="5">
        <v>0.16420000000000001</v>
      </c>
      <c r="O136" s="5">
        <v>3</v>
      </c>
      <c r="P136" s="5">
        <v>66</v>
      </c>
      <c r="Q136" s="5">
        <f>SUM(Append1[[#This Row],[Casual_Rentals]],Append1[[#This Row],[Registered_Rentals]])</f>
        <v>69</v>
      </c>
      <c r="R136" s="29" t="s">
        <v>68</v>
      </c>
    </row>
    <row r="137" spans="1:18" x14ac:dyDescent="0.25">
      <c r="A137" s="5">
        <v>136</v>
      </c>
      <c r="B137" s="6">
        <v>40549</v>
      </c>
      <c r="C137" s="5" t="s">
        <v>38</v>
      </c>
      <c r="D137" s="5">
        <v>0</v>
      </c>
      <c r="E137" s="5" t="s">
        <v>55</v>
      </c>
      <c r="F137" s="5">
        <v>21</v>
      </c>
      <c r="G137" s="5" t="b">
        <v>0</v>
      </c>
      <c r="H137" s="5">
        <v>4</v>
      </c>
      <c r="I137" s="5" t="s">
        <v>50</v>
      </c>
      <c r="J137" s="5">
        <v>2</v>
      </c>
      <c r="K137" s="5">
        <v>0.22</v>
      </c>
      <c r="L137" s="5">
        <v>0.21210000000000001</v>
      </c>
      <c r="M137" s="5">
        <v>0.55000000000000004</v>
      </c>
      <c r="N137" s="5">
        <v>0.22389999999999999</v>
      </c>
      <c r="O137" s="5">
        <v>0</v>
      </c>
      <c r="P137" s="5">
        <v>48</v>
      </c>
      <c r="Q137" s="5">
        <f>SUM(Append1[[#This Row],[Casual_Rentals]],Append1[[#This Row],[Registered_Rentals]])</f>
        <v>48</v>
      </c>
      <c r="R137" s="29" t="s">
        <v>69</v>
      </c>
    </row>
    <row r="138" spans="1:18" x14ac:dyDescent="0.25">
      <c r="A138" s="5">
        <v>137</v>
      </c>
      <c r="B138" s="6">
        <v>40549</v>
      </c>
      <c r="C138" s="5" t="s">
        <v>38</v>
      </c>
      <c r="D138" s="5">
        <v>0</v>
      </c>
      <c r="E138" s="5" t="s">
        <v>55</v>
      </c>
      <c r="F138" s="5">
        <v>22</v>
      </c>
      <c r="G138" s="5" t="b">
        <v>0</v>
      </c>
      <c r="H138" s="5">
        <v>4</v>
      </c>
      <c r="I138" s="5" t="s">
        <v>50</v>
      </c>
      <c r="J138" s="5">
        <v>2</v>
      </c>
      <c r="K138" s="5">
        <v>0.22</v>
      </c>
      <c r="L138" s="5">
        <v>0.21210000000000001</v>
      </c>
      <c r="M138" s="5">
        <v>0.51</v>
      </c>
      <c r="N138" s="5">
        <v>0.28360000000000002</v>
      </c>
      <c r="O138" s="5">
        <v>1</v>
      </c>
      <c r="P138" s="5">
        <v>51</v>
      </c>
      <c r="Q138" s="5">
        <f>SUM(Append1[[#This Row],[Casual_Rentals]],Append1[[#This Row],[Registered_Rentals]])</f>
        <v>52</v>
      </c>
      <c r="R138" s="29" t="s">
        <v>69</v>
      </c>
    </row>
    <row r="139" spans="1:18" x14ac:dyDescent="0.25">
      <c r="A139" s="5">
        <v>138</v>
      </c>
      <c r="B139" s="6">
        <v>40549</v>
      </c>
      <c r="C139" s="5" t="s">
        <v>38</v>
      </c>
      <c r="D139" s="5">
        <v>0</v>
      </c>
      <c r="E139" s="5" t="s">
        <v>55</v>
      </c>
      <c r="F139" s="5">
        <v>23</v>
      </c>
      <c r="G139" s="5" t="b">
        <v>0</v>
      </c>
      <c r="H139" s="5">
        <v>4</v>
      </c>
      <c r="I139" s="5" t="s">
        <v>50</v>
      </c>
      <c r="J139" s="5">
        <v>2</v>
      </c>
      <c r="K139" s="5">
        <v>0.2</v>
      </c>
      <c r="L139" s="5">
        <v>0.19700000000000001</v>
      </c>
      <c r="M139" s="5">
        <v>0.59</v>
      </c>
      <c r="N139" s="5">
        <v>0.19400000000000001</v>
      </c>
      <c r="O139" s="5">
        <v>4</v>
      </c>
      <c r="P139" s="5">
        <v>19</v>
      </c>
      <c r="Q139" s="5">
        <f>SUM(Append1[[#This Row],[Casual_Rentals]],Append1[[#This Row],[Registered_Rentals]])</f>
        <v>23</v>
      </c>
      <c r="R139" s="29" t="s">
        <v>69</v>
      </c>
    </row>
    <row r="140" spans="1:18" x14ac:dyDescent="0.25">
      <c r="A140" s="5">
        <v>139</v>
      </c>
      <c r="B140" s="6">
        <v>40550</v>
      </c>
      <c r="C140" s="5" t="s">
        <v>38</v>
      </c>
      <c r="D140" s="5">
        <v>0</v>
      </c>
      <c r="E140" s="5" t="s">
        <v>55</v>
      </c>
      <c r="F140" s="5">
        <v>0</v>
      </c>
      <c r="G140" s="5" t="b">
        <v>0</v>
      </c>
      <c r="H140" s="5">
        <v>5</v>
      </c>
      <c r="I140" s="5" t="s">
        <v>51</v>
      </c>
      <c r="J140" s="5">
        <v>2</v>
      </c>
      <c r="K140" s="5">
        <v>0.2</v>
      </c>
      <c r="L140" s="5">
        <v>0.19700000000000001</v>
      </c>
      <c r="M140" s="5">
        <v>0.64</v>
      </c>
      <c r="N140" s="5">
        <v>0.19400000000000001</v>
      </c>
      <c r="O140" s="5">
        <v>4</v>
      </c>
      <c r="P140" s="5">
        <v>13</v>
      </c>
      <c r="Q140" s="5">
        <f>SUM(Append1[[#This Row],[Casual_Rentals]],Append1[[#This Row],[Registered_Rentals]])</f>
        <v>17</v>
      </c>
      <c r="R140" s="29" t="s">
        <v>69</v>
      </c>
    </row>
    <row r="141" spans="1:18" x14ac:dyDescent="0.25">
      <c r="A141" s="5">
        <v>140</v>
      </c>
      <c r="B141" s="6">
        <v>40550</v>
      </c>
      <c r="C141" s="5" t="s">
        <v>38</v>
      </c>
      <c r="D141" s="5">
        <v>0</v>
      </c>
      <c r="E141" s="5" t="s">
        <v>55</v>
      </c>
      <c r="F141" s="5">
        <v>1</v>
      </c>
      <c r="G141" s="5" t="b">
        <v>0</v>
      </c>
      <c r="H141" s="5">
        <v>5</v>
      </c>
      <c r="I141" s="5" t="s">
        <v>51</v>
      </c>
      <c r="J141" s="5">
        <v>2</v>
      </c>
      <c r="K141" s="5">
        <v>0.2</v>
      </c>
      <c r="L141" s="5">
        <v>0.19700000000000001</v>
      </c>
      <c r="M141" s="5">
        <v>0.69</v>
      </c>
      <c r="N141" s="5">
        <v>0.22389999999999999</v>
      </c>
      <c r="O141" s="5">
        <v>2</v>
      </c>
      <c r="P141" s="5">
        <v>5</v>
      </c>
      <c r="Q141" s="5">
        <f>SUM(Append1[[#This Row],[Casual_Rentals]],Append1[[#This Row],[Registered_Rentals]])</f>
        <v>7</v>
      </c>
      <c r="R141" s="29" t="s">
        <v>69</v>
      </c>
    </row>
    <row r="142" spans="1:18" x14ac:dyDescent="0.25">
      <c r="A142" s="5">
        <v>141</v>
      </c>
      <c r="B142" s="6">
        <v>40550</v>
      </c>
      <c r="C142" s="5" t="s">
        <v>38</v>
      </c>
      <c r="D142" s="5">
        <v>0</v>
      </c>
      <c r="E142" s="5" t="s">
        <v>55</v>
      </c>
      <c r="F142" s="5">
        <v>2</v>
      </c>
      <c r="G142" s="5" t="b">
        <v>0</v>
      </c>
      <c r="H142" s="5">
        <v>5</v>
      </c>
      <c r="I142" s="5" t="s">
        <v>51</v>
      </c>
      <c r="J142" s="5">
        <v>2</v>
      </c>
      <c r="K142" s="5">
        <v>0.2</v>
      </c>
      <c r="L142" s="5">
        <v>0.19700000000000001</v>
      </c>
      <c r="M142" s="5">
        <v>0.69</v>
      </c>
      <c r="N142" s="5">
        <v>0.22389999999999999</v>
      </c>
      <c r="O142" s="5">
        <v>0</v>
      </c>
      <c r="P142" s="5">
        <v>1</v>
      </c>
      <c r="Q142" s="5">
        <f>SUM(Append1[[#This Row],[Casual_Rentals]],Append1[[#This Row],[Registered_Rentals]])</f>
        <v>1</v>
      </c>
      <c r="R142" s="29" t="s">
        <v>69</v>
      </c>
    </row>
    <row r="143" spans="1:18" x14ac:dyDescent="0.25">
      <c r="A143" s="5">
        <v>142</v>
      </c>
      <c r="B143" s="6">
        <v>40550</v>
      </c>
      <c r="C143" s="5" t="s">
        <v>38</v>
      </c>
      <c r="D143" s="5">
        <v>0</v>
      </c>
      <c r="E143" s="5" t="s">
        <v>55</v>
      </c>
      <c r="F143" s="5">
        <v>4</v>
      </c>
      <c r="G143" s="5" t="b">
        <v>0</v>
      </c>
      <c r="H143" s="5">
        <v>5</v>
      </c>
      <c r="I143" s="5" t="s">
        <v>51</v>
      </c>
      <c r="J143" s="5">
        <v>2</v>
      </c>
      <c r="K143" s="5">
        <v>0.2</v>
      </c>
      <c r="L143" s="5">
        <v>0.21210000000000001</v>
      </c>
      <c r="M143" s="5">
        <v>0.69</v>
      </c>
      <c r="N143" s="5">
        <v>0.1343</v>
      </c>
      <c r="O143" s="5">
        <v>0</v>
      </c>
      <c r="P143" s="5">
        <v>1</v>
      </c>
      <c r="Q143" s="5">
        <f>SUM(Append1[[#This Row],[Casual_Rentals]],Append1[[#This Row],[Registered_Rentals]])</f>
        <v>1</v>
      </c>
      <c r="R143" s="29" t="s">
        <v>69</v>
      </c>
    </row>
    <row r="144" spans="1:18" x14ac:dyDescent="0.25">
      <c r="A144" s="5">
        <v>143</v>
      </c>
      <c r="B144" s="6">
        <v>40550</v>
      </c>
      <c r="C144" s="5" t="s">
        <v>38</v>
      </c>
      <c r="D144" s="5">
        <v>0</v>
      </c>
      <c r="E144" s="5" t="s">
        <v>55</v>
      </c>
      <c r="F144" s="5">
        <v>5</v>
      </c>
      <c r="G144" s="5" t="b">
        <v>0</v>
      </c>
      <c r="H144" s="5">
        <v>5</v>
      </c>
      <c r="I144" s="5" t="s">
        <v>51</v>
      </c>
      <c r="J144" s="5">
        <v>3</v>
      </c>
      <c r="K144" s="5">
        <v>0.22</v>
      </c>
      <c r="L144" s="5">
        <v>0.2727</v>
      </c>
      <c r="M144" s="5">
        <v>0.55000000000000004</v>
      </c>
      <c r="N144" s="5">
        <v>0</v>
      </c>
      <c r="O144" s="5">
        <v>0</v>
      </c>
      <c r="P144" s="5">
        <v>5</v>
      </c>
      <c r="Q144" s="5">
        <f>SUM(Append1[[#This Row],[Casual_Rentals]],Append1[[#This Row],[Registered_Rentals]])</f>
        <v>5</v>
      </c>
      <c r="R144" s="29" t="s">
        <v>70</v>
      </c>
    </row>
    <row r="145" spans="1:18" x14ac:dyDescent="0.25">
      <c r="A145" s="5">
        <v>144</v>
      </c>
      <c r="B145" s="6">
        <v>40550</v>
      </c>
      <c r="C145" s="5" t="s">
        <v>38</v>
      </c>
      <c r="D145" s="5">
        <v>0</v>
      </c>
      <c r="E145" s="5" t="s">
        <v>55</v>
      </c>
      <c r="F145" s="5">
        <v>6</v>
      </c>
      <c r="G145" s="5" t="b">
        <v>0</v>
      </c>
      <c r="H145" s="5">
        <v>5</v>
      </c>
      <c r="I145" s="5" t="s">
        <v>51</v>
      </c>
      <c r="J145" s="5">
        <v>2</v>
      </c>
      <c r="K145" s="5">
        <v>0.2</v>
      </c>
      <c r="L145" s="5">
        <v>0.2576</v>
      </c>
      <c r="M145" s="5">
        <v>0.69</v>
      </c>
      <c r="N145" s="5">
        <v>0</v>
      </c>
      <c r="O145" s="5">
        <v>8</v>
      </c>
      <c r="P145" s="5">
        <v>26</v>
      </c>
      <c r="Q145" s="5">
        <f>SUM(Append1[[#This Row],[Casual_Rentals]],Append1[[#This Row],[Registered_Rentals]])</f>
        <v>34</v>
      </c>
      <c r="R145" s="29" t="s">
        <v>69</v>
      </c>
    </row>
    <row r="146" spans="1:18" x14ac:dyDescent="0.25">
      <c r="A146" s="5">
        <v>145</v>
      </c>
      <c r="B146" s="6">
        <v>40550</v>
      </c>
      <c r="C146" s="5" t="s">
        <v>38</v>
      </c>
      <c r="D146" s="5">
        <v>0</v>
      </c>
      <c r="E146" s="5" t="s">
        <v>55</v>
      </c>
      <c r="F146" s="5">
        <v>7</v>
      </c>
      <c r="G146" s="5" t="b">
        <v>0</v>
      </c>
      <c r="H146" s="5">
        <v>5</v>
      </c>
      <c r="I146" s="5" t="s">
        <v>51</v>
      </c>
      <c r="J146" s="5">
        <v>1</v>
      </c>
      <c r="K146" s="5">
        <v>0.2</v>
      </c>
      <c r="L146" s="5">
        <v>0.21210000000000001</v>
      </c>
      <c r="M146" s="5">
        <v>0.69</v>
      </c>
      <c r="N146" s="5">
        <v>0.1343</v>
      </c>
      <c r="O146" s="5">
        <v>8</v>
      </c>
      <c r="P146" s="5">
        <v>76</v>
      </c>
      <c r="Q146" s="5">
        <f>SUM(Append1[[#This Row],[Casual_Rentals]],Append1[[#This Row],[Registered_Rentals]])</f>
        <v>84</v>
      </c>
      <c r="R146" s="29" t="s">
        <v>68</v>
      </c>
    </row>
    <row r="147" spans="1:18" x14ac:dyDescent="0.25">
      <c r="A147" s="5">
        <v>146</v>
      </c>
      <c r="B147" s="6">
        <v>40550</v>
      </c>
      <c r="C147" s="5" t="s">
        <v>38</v>
      </c>
      <c r="D147" s="5">
        <v>0</v>
      </c>
      <c r="E147" s="5" t="s">
        <v>55</v>
      </c>
      <c r="F147" s="5">
        <v>8</v>
      </c>
      <c r="G147" s="5" t="b">
        <v>0</v>
      </c>
      <c r="H147" s="5">
        <v>5</v>
      </c>
      <c r="I147" s="5" t="s">
        <v>51</v>
      </c>
      <c r="J147" s="5">
        <v>1</v>
      </c>
      <c r="K147" s="5">
        <v>0.2</v>
      </c>
      <c r="L147" s="5">
        <v>0.19700000000000001</v>
      </c>
      <c r="M147" s="5">
        <v>0.51</v>
      </c>
      <c r="N147" s="5">
        <v>0.25369999999999998</v>
      </c>
      <c r="O147" s="5">
        <v>20</v>
      </c>
      <c r="P147" s="5">
        <v>190</v>
      </c>
      <c r="Q147" s="5">
        <f>SUM(Append1[[#This Row],[Casual_Rentals]],Append1[[#This Row],[Registered_Rentals]])</f>
        <v>210</v>
      </c>
      <c r="R147" s="29" t="s">
        <v>68</v>
      </c>
    </row>
    <row r="148" spans="1:18" x14ac:dyDescent="0.25">
      <c r="A148" s="5">
        <v>147</v>
      </c>
      <c r="B148" s="6">
        <v>40550</v>
      </c>
      <c r="C148" s="5" t="s">
        <v>38</v>
      </c>
      <c r="D148" s="5">
        <v>0</v>
      </c>
      <c r="E148" s="5" t="s">
        <v>55</v>
      </c>
      <c r="F148" s="5">
        <v>9</v>
      </c>
      <c r="G148" s="5" t="b">
        <v>0</v>
      </c>
      <c r="H148" s="5">
        <v>5</v>
      </c>
      <c r="I148" s="5" t="s">
        <v>51</v>
      </c>
      <c r="J148" s="5">
        <v>1</v>
      </c>
      <c r="K148" s="5">
        <v>0.2</v>
      </c>
      <c r="L148" s="5">
        <v>0.18179999999999999</v>
      </c>
      <c r="M148" s="5">
        <v>0.47</v>
      </c>
      <c r="N148" s="5">
        <v>0.29849999999999999</v>
      </c>
      <c r="O148" s="5">
        <v>9</v>
      </c>
      <c r="P148" s="5">
        <v>125</v>
      </c>
      <c r="Q148" s="5">
        <f>SUM(Append1[[#This Row],[Casual_Rentals]],Append1[[#This Row],[Registered_Rentals]])</f>
        <v>134</v>
      </c>
      <c r="R148" s="29" t="s">
        <v>68</v>
      </c>
    </row>
    <row r="149" spans="1:18" x14ac:dyDescent="0.25">
      <c r="A149" s="5">
        <v>148</v>
      </c>
      <c r="B149" s="6">
        <v>40550</v>
      </c>
      <c r="C149" s="5" t="s">
        <v>38</v>
      </c>
      <c r="D149" s="5">
        <v>0</v>
      </c>
      <c r="E149" s="5" t="s">
        <v>55</v>
      </c>
      <c r="F149" s="5">
        <v>10</v>
      </c>
      <c r="G149" s="5" t="b">
        <v>0</v>
      </c>
      <c r="H149" s="5">
        <v>5</v>
      </c>
      <c r="I149" s="5" t="s">
        <v>51</v>
      </c>
      <c r="J149" s="5">
        <v>1</v>
      </c>
      <c r="K149" s="5">
        <v>0.22</v>
      </c>
      <c r="L149" s="5">
        <v>0.19700000000000001</v>
      </c>
      <c r="M149" s="5">
        <v>0.37</v>
      </c>
      <c r="N149" s="5">
        <v>0.32840000000000003</v>
      </c>
      <c r="O149" s="5">
        <v>16</v>
      </c>
      <c r="P149" s="5">
        <v>47</v>
      </c>
      <c r="Q149" s="5">
        <f>SUM(Append1[[#This Row],[Casual_Rentals]],Append1[[#This Row],[Registered_Rentals]])</f>
        <v>63</v>
      </c>
      <c r="R149" s="29" t="s">
        <v>68</v>
      </c>
    </row>
    <row r="150" spans="1:18" x14ac:dyDescent="0.25">
      <c r="A150" s="5">
        <v>149</v>
      </c>
      <c r="B150" s="6">
        <v>40550</v>
      </c>
      <c r="C150" s="5" t="s">
        <v>38</v>
      </c>
      <c r="D150" s="5">
        <v>0</v>
      </c>
      <c r="E150" s="5" t="s">
        <v>55</v>
      </c>
      <c r="F150" s="5">
        <v>11</v>
      </c>
      <c r="G150" s="5" t="b">
        <v>0</v>
      </c>
      <c r="H150" s="5">
        <v>5</v>
      </c>
      <c r="I150" s="5" t="s">
        <v>51</v>
      </c>
      <c r="J150" s="5">
        <v>2</v>
      </c>
      <c r="K150" s="5">
        <v>0.2</v>
      </c>
      <c r="L150" s="5">
        <v>0.19700000000000001</v>
      </c>
      <c r="M150" s="5">
        <v>0.4</v>
      </c>
      <c r="N150" s="5">
        <v>0.22389999999999999</v>
      </c>
      <c r="O150" s="5">
        <v>19</v>
      </c>
      <c r="P150" s="5">
        <v>48</v>
      </c>
      <c r="Q150" s="5">
        <f>SUM(Append1[[#This Row],[Casual_Rentals]],Append1[[#This Row],[Registered_Rentals]])</f>
        <v>67</v>
      </c>
      <c r="R150" s="29" t="s">
        <v>69</v>
      </c>
    </row>
    <row r="151" spans="1:18" x14ac:dyDescent="0.25">
      <c r="A151" s="5">
        <v>150</v>
      </c>
      <c r="B151" s="6">
        <v>40550</v>
      </c>
      <c r="C151" s="5" t="s">
        <v>38</v>
      </c>
      <c r="D151" s="5">
        <v>0</v>
      </c>
      <c r="E151" s="5" t="s">
        <v>55</v>
      </c>
      <c r="F151" s="5">
        <v>12</v>
      </c>
      <c r="G151" s="5" t="b">
        <v>0</v>
      </c>
      <c r="H151" s="5">
        <v>5</v>
      </c>
      <c r="I151" s="5" t="s">
        <v>51</v>
      </c>
      <c r="J151" s="5">
        <v>2</v>
      </c>
      <c r="K151" s="5">
        <v>0.2</v>
      </c>
      <c r="L151" s="5">
        <v>0.19700000000000001</v>
      </c>
      <c r="M151" s="5">
        <v>0.37</v>
      </c>
      <c r="N151" s="5">
        <v>0.25369999999999998</v>
      </c>
      <c r="O151" s="5">
        <v>9</v>
      </c>
      <c r="P151" s="5">
        <v>50</v>
      </c>
      <c r="Q151" s="5">
        <f>SUM(Append1[[#This Row],[Casual_Rentals]],Append1[[#This Row],[Registered_Rentals]])</f>
        <v>59</v>
      </c>
      <c r="R151" s="29" t="s">
        <v>69</v>
      </c>
    </row>
    <row r="152" spans="1:18" x14ac:dyDescent="0.25">
      <c r="A152" s="5">
        <v>151</v>
      </c>
      <c r="B152" s="6">
        <v>40550</v>
      </c>
      <c r="C152" s="5" t="s">
        <v>38</v>
      </c>
      <c r="D152" s="5">
        <v>0</v>
      </c>
      <c r="E152" s="5" t="s">
        <v>55</v>
      </c>
      <c r="F152" s="5">
        <v>13</v>
      </c>
      <c r="G152" s="5" t="b">
        <v>0</v>
      </c>
      <c r="H152" s="5">
        <v>5</v>
      </c>
      <c r="I152" s="5" t="s">
        <v>51</v>
      </c>
      <c r="J152" s="5">
        <v>2</v>
      </c>
      <c r="K152" s="5">
        <v>0.2</v>
      </c>
      <c r="L152" s="5">
        <v>0.18179999999999999</v>
      </c>
      <c r="M152" s="5">
        <v>0.37</v>
      </c>
      <c r="N152" s="5">
        <v>0.28360000000000002</v>
      </c>
      <c r="O152" s="5">
        <v>9</v>
      </c>
      <c r="P152" s="5">
        <v>64</v>
      </c>
      <c r="Q152" s="5">
        <f>SUM(Append1[[#This Row],[Casual_Rentals]],Append1[[#This Row],[Registered_Rentals]])</f>
        <v>73</v>
      </c>
      <c r="R152" s="29" t="s">
        <v>69</v>
      </c>
    </row>
    <row r="153" spans="1:18" x14ac:dyDescent="0.25">
      <c r="A153" s="5">
        <v>152</v>
      </c>
      <c r="B153" s="6">
        <v>40550</v>
      </c>
      <c r="C153" s="5" t="s">
        <v>38</v>
      </c>
      <c r="D153" s="5">
        <v>0</v>
      </c>
      <c r="E153" s="5" t="s">
        <v>55</v>
      </c>
      <c r="F153" s="5">
        <v>14</v>
      </c>
      <c r="G153" s="5" t="b">
        <v>0</v>
      </c>
      <c r="H153" s="5">
        <v>5</v>
      </c>
      <c r="I153" s="5" t="s">
        <v>51</v>
      </c>
      <c r="J153" s="5">
        <v>2</v>
      </c>
      <c r="K153" s="5">
        <v>0.2</v>
      </c>
      <c r="L153" s="5">
        <v>0.19700000000000001</v>
      </c>
      <c r="M153" s="5">
        <v>0.4</v>
      </c>
      <c r="N153" s="5">
        <v>0.25369999999999998</v>
      </c>
      <c r="O153" s="5">
        <v>7</v>
      </c>
      <c r="P153" s="5">
        <v>43</v>
      </c>
      <c r="Q153" s="5">
        <f>SUM(Append1[[#This Row],[Casual_Rentals]],Append1[[#This Row],[Registered_Rentals]])</f>
        <v>50</v>
      </c>
      <c r="R153" s="29" t="s">
        <v>69</v>
      </c>
    </row>
    <row r="154" spans="1:18" x14ac:dyDescent="0.25">
      <c r="A154" s="5">
        <v>153</v>
      </c>
      <c r="B154" s="6">
        <v>40550</v>
      </c>
      <c r="C154" s="5" t="s">
        <v>38</v>
      </c>
      <c r="D154" s="5">
        <v>0</v>
      </c>
      <c r="E154" s="5" t="s">
        <v>55</v>
      </c>
      <c r="F154" s="5">
        <v>15</v>
      </c>
      <c r="G154" s="5" t="b">
        <v>0</v>
      </c>
      <c r="H154" s="5">
        <v>5</v>
      </c>
      <c r="I154" s="5" t="s">
        <v>51</v>
      </c>
      <c r="J154" s="5">
        <v>2</v>
      </c>
      <c r="K154" s="5">
        <v>0.2</v>
      </c>
      <c r="L154" s="5">
        <v>0.21210000000000001</v>
      </c>
      <c r="M154" s="5">
        <v>0.37</v>
      </c>
      <c r="N154" s="5">
        <v>0.16420000000000001</v>
      </c>
      <c r="O154" s="5">
        <v>9</v>
      </c>
      <c r="P154" s="5">
        <v>63</v>
      </c>
      <c r="Q154" s="5">
        <f>SUM(Append1[[#This Row],[Casual_Rentals]],Append1[[#This Row],[Registered_Rentals]])</f>
        <v>72</v>
      </c>
      <c r="R154" s="29" t="s">
        <v>69</v>
      </c>
    </row>
    <row r="155" spans="1:18" x14ac:dyDescent="0.25">
      <c r="A155" s="5">
        <v>154</v>
      </c>
      <c r="B155" s="6">
        <v>40550</v>
      </c>
      <c r="C155" s="5" t="s">
        <v>38</v>
      </c>
      <c r="D155" s="5">
        <v>0</v>
      </c>
      <c r="E155" s="5" t="s">
        <v>55</v>
      </c>
      <c r="F155" s="5">
        <v>16</v>
      </c>
      <c r="G155" s="5" t="b">
        <v>0</v>
      </c>
      <c r="H155" s="5">
        <v>5</v>
      </c>
      <c r="I155" s="5" t="s">
        <v>51</v>
      </c>
      <c r="J155" s="5">
        <v>2</v>
      </c>
      <c r="K155" s="5">
        <v>0.2</v>
      </c>
      <c r="L155" s="5">
        <v>0.21210000000000001</v>
      </c>
      <c r="M155" s="5">
        <v>0.37</v>
      </c>
      <c r="N155" s="5">
        <v>0.16420000000000001</v>
      </c>
      <c r="O155" s="5">
        <v>5</v>
      </c>
      <c r="P155" s="5">
        <v>82</v>
      </c>
      <c r="Q155" s="5">
        <f>SUM(Append1[[#This Row],[Casual_Rentals]],Append1[[#This Row],[Registered_Rentals]])</f>
        <v>87</v>
      </c>
      <c r="R155" s="29" t="s">
        <v>69</v>
      </c>
    </row>
    <row r="156" spans="1:18" x14ac:dyDescent="0.25">
      <c r="A156" s="5">
        <v>155</v>
      </c>
      <c r="B156" s="6">
        <v>40550</v>
      </c>
      <c r="C156" s="5" t="s">
        <v>38</v>
      </c>
      <c r="D156" s="5">
        <v>0</v>
      </c>
      <c r="E156" s="5" t="s">
        <v>55</v>
      </c>
      <c r="F156" s="5">
        <v>17</v>
      </c>
      <c r="G156" s="5" t="b">
        <v>0</v>
      </c>
      <c r="H156" s="5">
        <v>5</v>
      </c>
      <c r="I156" s="5" t="s">
        <v>51</v>
      </c>
      <c r="J156" s="5">
        <v>2</v>
      </c>
      <c r="K156" s="5">
        <v>0.2</v>
      </c>
      <c r="L156" s="5">
        <v>0.2576</v>
      </c>
      <c r="M156" s="5">
        <v>0.37</v>
      </c>
      <c r="N156" s="5">
        <v>0</v>
      </c>
      <c r="O156" s="5">
        <v>9</v>
      </c>
      <c r="P156" s="5">
        <v>178</v>
      </c>
      <c r="Q156" s="5">
        <f>SUM(Append1[[#This Row],[Casual_Rentals]],Append1[[#This Row],[Registered_Rentals]])</f>
        <v>187</v>
      </c>
      <c r="R156" s="29" t="s">
        <v>69</v>
      </c>
    </row>
    <row r="157" spans="1:18" x14ac:dyDescent="0.25">
      <c r="A157" s="5">
        <v>156</v>
      </c>
      <c r="B157" s="6">
        <v>40550</v>
      </c>
      <c r="C157" s="5" t="s">
        <v>38</v>
      </c>
      <c r="D157" s="5">
        <v>0</v>
      </c>
      <c r="E157" s="5" t="s">
        <v>55</v>
      </c>
      <c r="F157" s="5">
        <v>18</v>
      </c>
      <c r="G157" s="5" t="b">
        <v>0</v>
      </c>
      <c r="H157" s="5">
        <v>5</v>
      </c>
      <c r="I157" s="5" t="s">
        <v>51</v>
      </c>
      <c r="J157" s="5">
        <v>1</v>
      </c>
      <c r="K157" s="5">
        <v>0.2</v>
      </c>
      <c r="L157" s="5">
        <v>0.2273</v>
      </c>
      <c r="M157" s="5">
        <v>0.4</v>
      </c>
      <c r="N157" s="5">
        <v>8.9599999999999999E-2</v>
      </c>
      <c r="O157" s="5">
        <v>7</v>
      </c>
      <c r="P157" s="5">
        <v>116</v>
      </c>
      <c r="Q157" s="5">
        <f>SUM(Append1[[#This Row],[Casual_Rentals]],Append1[[#This Row],[Registered_Rentals]])</f>
        <v>123</v>
      </c>
      <c r="R157" s="29" t="s">
        <v>68</v>
      </c>
    </row>
    <row r="158" spans="1:18" x14ac:dyDescent="0.25">
      <c r="A158" s="5">
        <v>157</v>
      </c>
      <c r="B158" s="6">
        <v>40550</v>
      </c>
      <c r="C158" s="5" t="s">
        <v>38</v>
      </c>
      <c r="D158" s="5">
        <v>0</v>
      </c>
      <c r="E158" s="5" t="s">
        <v>55</v>
      </c>
      <c r="F158" s="5">
        <v>19</v>
      </c>
      <c r="G158" s="5" t="b">
        <v>0</v>
      </c>
      <c r="H158" s="5">
        <v>5</v>
      </c>
      <c r="I158" s="5" t="s">
        <v>51</v>
      </c>
      <c r="J158" s="5">
        <v>1</v>
      </c>
      <c r="K158" s="5">
        <v>0.16</v>
      </c>
      <c r="L158" s="5">
        <v>0.19700000000000001</v>
      </c>
      <c r="M158" s="5">
        <v>0.55000000000000004</v>
      </c>
      <c r="N158" s="5">
        <v>8.9599999999999999E-2</v>
      </c>
      <c r="O158" s="5">
        <v>3</v>
      </c>
      <c r="P158" s="5">
        <v>92</v>
      </c>
      <c r="Q158" s="5">
        <f>SUM(Append1[[#This Row],[Casual_Rentals]],Append1[[#This Row],[Registered_Rentals]])</f>
        <v>95</v>
      </c>
      <c r="R158" s="29" t="s">
        <v>68</v>
      </c>
    </row>
    <row r="159" spans="1:18" x14ac:dyDescent="0.25">
      <c r="A159" s="5">
        <v>158</v>
      </c>
      <c r="B159" s="6">
        <v>40550</v>
      </c>
      <c r="C159" s="5" t="s">
        <v>38</v>
      </c>
      <c r="D159" s="5">
        <v>0</v>
      </c>
      <c r="E159" s="5" t="s">
        <v>55</v>
      </c>
      <c r="F159" s="5">
        <v>20</v>
      </c>
      <c r="G159" s="5" t="b">
        <v>0</v>
      </c>
      <c r="H159" s="5">
        <v>5</v>
      </c>
      <c r="I159" s="5" t="s">
        <v>51</v>
      </c>
      <c r="J159" s="5">
        <v>1</v>
      </c>
      <c r="K159" s="5">
        <v>0.18</v>
      </c>
      <c r="L159" s="5">
        <v>0.21210000000000001</v>
      </c>
      <c r="M159" s="5">
        <v>0.47</v>
      </c>
      <c r="N159" s="5">
        <v>0.1045</v>
      </c>
      <c r="O159" s="5">
        <v>1</v>
      </c>
      <c r="P159" s="5">
        <v>50</v>
      </c>
      <c r="Q159" s="5">
        <f>SUM(Append1[[#This Row],[Casual_Rentals]],Append1[[#This Row],[Registered_Rentals]])</f>
        <v>51</v>
      </c>
      <c r="R159" s="29" t="s">
        <v>68</v>
      </c>
    </row>
    <row r="160" spans="1:18" x14ac:dyDescent="0.25">
      <c r="A160" s="5">
        <v>159</v>
      </c>
      <c r="B160" s="6">
        <v>40550</v>
      </c>
      <c r="C160" s="5" t="s">
        <v>38</v>
      </c>
      <c r="D160" s="5">
        <v>0</v>
      </c>
      <c r="E160" s="5" t="s">
        <v>55</v>
      </c>
      <c r="F160" s="5">
        <v>21</v>
      </c>
      <c r="G160" s="5" t="b">
        <v>0</v>
      </c>
      <c r="H160" s="5">
        <v>5</v>
      </c>
      <c r="I160" s="5" t="s">
        <v>51</v>
      </c>
      <c r="J160" s="5">
        <v>1</v>
      </c>
      <c r="K160" s="5">
        <v>0.18</v>
      </c>
      <c r="L160" s="5">
        <v>0.19700000000000001</v>
      </c>
      <c r="M160" s="5">
        <v>0.47</v>
      </c>
      <c r="N160" s="5">
        <v>0.1343</v>
      </c>
      <c r="O160" s="5">
        <v>0</v>
      </c>
      <c r="P160" s="5">
        <v>39</v>
      </c>
      <c r="Q160" s="5">
        <f>SUM(Append1[[#This Row],[Casual_Rentals]],Append1[[#This Row],[Registered_Rentals]])</f>
        <v>39</v>
      </c>
      <c r="R160" s="29" t="s">
        <v>68</v>
      </c>
    </row>
    <row r="161" spans="1:18" x14ac:dyDescent="0.25">
      <c r="A161" s="5">
        <v>160</v>
      </c>
      <c r="B161" s="6">
        <v>40550</v>
      </c>
      <c r="C161" s="5" t="s">
        <v>38</v>
      </c>
      <c r="D161" s="5">
        <v>0</v>
      </c>
      <c r="E161" s="5" t="s">
        <v>55</v>
      </c>
      <c r="F161" s="5">
        <v>22</v>
      </c>
      <c r="G161" s="5" t="b">
        <v>0</v>
      </c>
      <c r="H161" s="5">
        <v>5</v>
      </c>
      <c r="I161" s="5" t="s">
        <v>51</v>
      </c>
      <c r="J161" s="5">
        <v>2</v>
      </c>
      <c r="K161" s="5">
        <v>0.18</v>
      </c>
      <c r="L161" s="5">
        <v>0.19700000000000001</v>
      </c>
      <c r="M161" s="5">
        <v>0.43</v>
      </c>
      <c r="N161" s="5">
        <v>0.16420000000000001</v>
      </c>
      <c r="O161" s="5">
        <v>2</v>
      </c>
      <c r="P161" s="5">
        <v>34</v>
      </c>
      <c r="Q161" s="5">
        <f>SUM(Append1[[#This Row],[Casual_Rentals]],Append1[[#This Row],[Registered_Rentals]])</f>
        <v>36</v>
      </c>
      <c r="R161" s="29" t="s">
        <v>69</v>
      </c>
    </row>
    <row r="162" spans="1:18" x14ac:dyDescent="0.25">
      <c r="A162" s="5">
        <v>161</v>
      </c>
      <c r="B162" s="6">
        <v>40550</v>
      </c>
      <c r="C162" s="5" t="s">
        <v>38</v>
      </c>
      <c r="D162" s="5">
        <v>0</v>
      </c>
      <c r="E162" s="5" t="s">
        <v>55</v>
      </c>
      <c r="F162" s="5">
        <v>23</v>
      </c>
      <c r="G162" s="5" t="b">
        <v>0</v>
      </c>
      <c r="H162" s="5">
        <v>5</v>
      </c>
      <c r="I162" s="5" t="s">
        <v>51</v>
      </c>
      <c r="J162" s="5">
        <v>2</v>
      </c>
      <c r="K162" s="5">
        <v>0.18</v>
      </c>
      <c r="L162" s="5">
        <v>0.19700000000000001</v>
      </c>
      <c r="M162" s="5">
        <v>0.51</v>
      </c>
      <c r="N162" s="5">
        <v>0.16420000000000001</v>
      </c>
      <c r="O162" s="5">
        <v>1</v>
      </c>
      <c r="P162" s="5">
        <v>14</v>
      </c>
      <c r="Q162" s="5">
        <f>SUM(Append1[[#This Row],[Casual_Rentals]],Append1[[#This Row],[Registered_Rentals]])</f>
        <v>15</v>
      </c>
      <c r="R162" s="29" t="s">
        <v>69</v>
      </c>
    </row>
    <row r="163" spans="1:18" x14ac:dyDescent="0.25">
      <c r="A163" s="5">
        <v>162</v>
      </c>
      <c r="B163" s="6">
        <v>40551</v>
      </c>
      <c r="C163" s="5" t="s">
        <v>38</v>
      </c>
      <c r="D163" s="5">
        <v>0</v>
      </c>
      <c r="E163" s="5" t="s">
        <v>55</v>
      </c>
      <c r="F163" s="5">
        <v>0</v>
      </c>
      <c r="G163" s="5" t="b">
        <v>0</v>
      </c>
      <c r="H163" s="5">
        <v>6</v>
      </c>
      <c r="I163" s="5" t="s">
        <v>52</v>
      </c>
      <c r="J163" s="5">
        <v>2</v>
      </c>
      <c r="K163" s="5">
        <v>0.18</v>
      </c>
      <c r="L163" s="5">
        <v>0.19700000000000001</v>
      </c>
      <c r="M163" s="5">
        <v>0.51</v>
      </c>
      <c r="N163" s="5">
        <v>0.16420000000000001</v>
      </c>
      <c r="O163" s="5">
        <v>1</v>
      </c>
      <c r="P163" s="5">
        <v>24</v>
      </c>
      <c r="Q163" s="5">
        <f>SUM(Append1[[#This Row],[Casual_Rentals]],Append1[[#This Row],[Registered_Rentals]])</f>
        <v>25</v>
      </c>
      <c r="R163" s="29" t="s">
        <v>69</v>
      </c>
    </row>
    <row r="164" spans="1:18" x14ac:dyDescent="0.25">
      <c r="A164" s="5">
        <v>163</v>
      </c>
      <c r="B164" s="6">
        <v>40551</v>
      </c>
      <c r="C164" s="5" t="s">
        <v>38</v>
      </c>
      <c r="D164" s="5">
        <v>0</v>
      </c>
      <c r="E164" s="5" t="s">
        <v>55</v>
      </c>
      <c r="F164" s="5">
        <v>1</v>
      </c>
      <c r="G164" s="5" t="b">
        <v>0</v>
      </c>
      <c r="H164" s="5">
        <v>6</v>
      </c>
      <c r="I164" s="5" t="s">
        <v>52</v>
      </c>
      <c r="J164" s="5">
        <v>2</v>
      </c>
      <c r="K164" s="5">
        <v>0.18</v>
      </c>
      <c r="L164" s="5">
        <v>0.21210000000000001</v>
      </c>
      <c r="M164" s="5">
        <v>0.55000000000000004</v>
      </c>
      <c r="N164" s="5">
        <v>8.9599999999999999E-2</v>
      </c>
      <c r="O164" s="5">
        <v>1</v>
      </c>
      <c r="P164" s="5">
        <v>15</v>
      </c>
      <c r="Q164" s="5">
        <f>SUM(Append1[[#This Row],[Casual_Rentals]],Append1[[#This Row],[Registered_Rentals]])</f>
        <v>16</v>
      </c>
      <c r="R164" s="29" t="s">
        <v>69</v>
      </c>
    </row>
    <row r="165" spans="1:18" x14ac:dyDescent="0.25">
      <c r="A165" s="5">
        <v>164</v>
      </c>
      <c r="B165" s="6">
        <v>40551</v>
      </c>
      <c r="C165" s="5" t="s">
        <v>38</v>
      </c>
      <c r="D165" s="5">
        <v>0</v>
      </c>
      <c r="E165" s="5" t="s">
        <v>55</v>
      </c>
      <c r="F165" s="5">
        <v>2</v>
      </c>
      <c r="G165" s="5" t="b">
        <v>0</v>
      </c>
      <c r="H165" s="5">
        <v>6</v>
      </c>
      <c r="I165" s="5" t="s">
        <v>52</v>
      </c>
      <c r="J165" s="5">
        <v>2</v>
      </c>
      <c r="K165" s="5">
        <v>0.18</v>
      </c>
      <c r="L165" s="5">
        <v>0.2424</v>
      </c>
      <c r="M165" s="5">
        <v>0.55000000000000004</v>
      </c>
      <c r="N165" s="5">
        <v>0</v>
      </c>
      <c r="O165" s="5">
        <v>3</v>
      </c>
      <c r="P165" s="5">
        <v>13</v>
      </c>
      <c r="Q165" s="5">
        <f>SUM(Append1[[#This Row],[Casual_Rentals]],Append1[[#This Row],[Registered_Rentals]])</f>
        <v>16</v>
      </c>
      <c r="R165" s="29" t="s">
        <v>69</v>
      </c>
    </row>
    <row r="166" spans="1:18" x14ac:dyDescent="0.25">
      <c r="A166" s="5">
        <v>165</v>
      </c>
      <c r="B166" s="6">
        <v>40551</v>
      </c>
      <c r="C166" s="5" t="s">
        <v>38</v>
      </c>
      <c r="D166" s="5">
        <v>0</v>
      </c>
      <c r="E166" s="5" t="s">
        <v>55</v>
      </c>
      <c r="F166" s="5">
        <v>3</v>
      </c>
      <c r="G166" s="5" t="b">
        <v>0</v>
      </c>
      <c r="H166" s="5">
        <v>6</v>
      </c>
      <c r="I166" s="5" t="s">
        <v>52</v>
      </c>
      <c r="J166" s="5">
        <v>3</v>
      </c>
      <c r="K166" s="5">
        <v>0.18</v>
      </c>
      <c r="L166" s="5">
        <v>0.19700000000000001</v>
      </c>
      <c r="M166" s="5">
        <v>0.55000000000000004</v>
      </c>
      <c r="N166" s="5">
        <v>0.16420000000000001</v>
      </c>
      <c r="O166" s="5">
        <v>0</v>
      </c>
      <c r="P166" s="5">
        <v>7</v>
      </c>
      <c r="Q166" s="5">
        <f>SUM(Append1[[#This Row],[Casual_Rentals]],Append1[[#This Row],[Registered_Rentals]])</f>
        <v>7</v>
      </c>
      <c r="R166" s="29" t="s">
        <v>70</v>
      </c>
    </row>
    <row r="167" spans="1:18" x14ac:dyDescent="0.25">
      <c r="A167" s="5">
        <v>166</v>
      </c>
      <c r="B167" s="6">
        <v>40551</v>
      </c>
      <c r="C167" s="5" t="s">
        <v>38</v>
      </c>
      <c r="D167" s="5">
        <v>0</v>
      </c>
      <c r="E167" s="5" t="s">
        <v>55</v>
      </c>
      <c r="F167" s="5">
        <v>4</v>
      </c>
      <c r="G167" s="5" t="b">
        <v>0</v>
      </c>
      <c r="H167" s="5">
        <v>6</v>
      </c>
      <c r="I167" s="5" t="s">
        <v>52</v>
      </c>
      <c r="J167" s="5">
        <v>3</v>
      </c>
      <c r="K167" s="5">
        <v>0.18</v>
      </c>
      <c r="L167" s="5">
        <v>0.19700000000000001</v>
      </c>
      <c r="M167" s="5">
        <v>0.55000000000000004</v>
      </c>
      <c r="N167" s="5">
        <v>0.16420000000000001</v>
      </c>
      <c r="O167" s="5">
        <v>0</v>
      </c>
      <c r="P167" s="5">
        <v>1</v>
      </c>
      <c r="Q167" s="5">
        <f>SUM(Append1[[#This Row],[Casual_Rentals]],Append1[[#This Row],[Registered_Rentals]])</f>
        <v>1</v>
      </c>
      <c r="R167" s="29" t="s">
        <v>70</v>
      </c>
    </row>
    <row r="168" spans="1:18" x14ac:dyDescent="0.25">
      <c r="A168" s="5">
        <v>167</v>
      </c>
      <c r="B168" s="6">
        <v>40551</v>
      </c>
      <c r="C168" s="5" t="s">
        <v>38</v>
      </c>
      <c r="D168" s="5">
        <v>0</v>
      </c>
      <c r="E168" s="5" t="s">
        <v>55</v>
      </c>
      <c r="F168" s="5">
        <v>5</v>
      </c>
      <c r="G168" s="5" t="b">
        <v>0</v>
      </c>
      <c r="H168" s="5">
        <v>6</v>
      </c>
      <c r="I168" s="5" t="s">
        <v>52</v>
      </c>
      <c r="J168" s="5">
        <v>2</v>
      </c>
      <c r="K168" s="5">
        <v>0.16</v>
      </c>
      <c r="L168" s="5">
        <v>0.16669999999999999</v>
      </c>
      <c r="M168" s="5">
        <v>0.74</v>
      </c>
      <c r="N168" s="5">
        <v>0.16420000000000001</v>
      </c>
      <c r="O168" s="5">
        <v>0</v>
      </c>
      <c r="P168" s="5">
        <v>5</v>
      </c>
      <c r="Q168" s="5">
        <f>SUM(Append1[[#This Row],[Casual_Rentals]],Append1[[#This Row],[Registered_Rentals]])</f>
        <v>5</v>
      </c>
      <c r="R168" s="29" t="s">
        <v>69</v>
      </c>
    </row>
    <row r="169" spans="1:18" x14ac:dyDescent="0.25">
      <c r="A169" s="5">
        <v>168</v>
      </c>
      <c r="B169" s="6">
        <v>40551</v>
      </c>
      <c r="C169" s="5" t="s">
        <v>38</v>
      </c>
      <c r="D169" s="5">
        <v>0</v>
      </c>
      <c r="E169" s="5" t="s">
        <v>55</v>
      </c>
      <c r="F169" s="5">
        <v>6</v>
      </c>
      <c r="G169" s="5" t="b">
        <v>0</v>
      </c>
      <c r="H169" s="5">
        <v>6</v>
      </c>
      <c r="I169" s="5" t="s">
        <v>52</v>
      </c>
      <c r="J169" s="5">
        <v>2</v>
      </c>
      <c r="K169" s="5">
        <v>0.16</v>
      </c>
      <c r="L169" s="5">
        <v>0.16669999999999999</v>
      </c>
      <c r="M169" s="5">
        <v>0.74</v>
      </c>
      <c r="N169" s="5">
        <v>0.16420000000000001</v>
      </c>
      <c r="O169" s="5">
        <v>0</v>
      </c>
      <c r="P169" s="5">
        <v>2</v>
      </c>
      <c r="Q169" s="5">
        <f>SUM(Append1[[#This Row],[Casual_Rentals]],Append1[[#This Row],[Registered_Rentals]])</f>
        <v>2</v>
      </c>
      <c r="R169" s="29" t="s">
        <v>69</v>
      </c>
    </row>
    <row r="170" spans="1:18" x14ac:dyDescent="0.25">
      <c r="A170" s="5">
        <v>169</v>
      </c>
      <c r="B170" s="6">
        <v>40551</v>
      </c>
      <c r="C170" s="5" t="s">
        <v>38</v>
      </c>
      <c r="D170" s="5">
        <v>0</v>
      </c>
      <c r="E170" s="5" t="s">
        <v>55</v>
      </c>
      <c r="F170" s="5">
        <v>7</v>
      </c>
      <c r="G170" s="5" t="b">
        <v>0</v>
      </c>
      <c r="H170" s="5">
        <v>6</v>
      </c>
      <c r="I170" s="5" t="s">
        <v>52</v>
      </c>
      <c r="J170" s="5">
        <v>2</v>
      </c>
      <c r="K170" s="5">
        <v>0.16</v>
      </c>
      <c r="L170" s="5">
        <v>0.18179999999999999</v>
      </c>
      <c r="M170" s="5">
        <v>0.74</v>
      </c>
      <c r="N170" s="5">
        <v>0.1045</v>
      </c>
      <c r="O170" s="5">
        <v>1</v>
      </c>
      <c r="P170" s="5">
        <v>8</v>
      </c>
      <c r="Q170" s="5">
        <f>SUM(Append1[[#This Row],[Casual_Rentals]],Append1[[#This Row],[Registered_Rentals]])</f>
        <v>9</v>
      </c>
      <c r="R170" s="29" t="s">
        <v>69</v>
      </c>
    </row>
    <row r="171" spans="1:18" x14ac:dyDescent="0.25">
      <c r="A171" s="5">
        <v>170</v>
      </c>
      <c r="B171" s="6">
        <v>40551</v>
      </c>
      <c r="C171" s="5" t="s">
        <v>38</v>
      </c>
      <c r="D171" s="5">
        <v>0</v>
      </c>
      <c r="E171" s="5" t="s">
        <v>55</v>
      </c>
      <c r="F171" s="5">
        <v>8</v>
      </c>
      <c r="G171" s="5" t="b">
        <v>0</v>
      </c>
      <c r="H171" s="5">
        <v>6</v>
      </c>
      <c r="I171" s="5" t="s">
        <v>52</v>
      </c>
      <c r="J171" s="5">
        <v>3</v>
      </c>
      <c r="K171" s="5">
        <v>0.16</v>
      </c>
      <c r="L171" s="5">
        <v>0.18179999999999999</v>
      </c>
      <c r="M171" s="5">
        <v>0.93</v>
      </c>
      <c r="N171" s="5">
        <v>0.1045</v>
      </c>
      <c r="O171" s="5">
        <v>0</v>
      </c>
      <c r="P171" s="5">
        <v>15</v>
      </c>
      <c r="Q171" s="5">
        <f>SUM(Append1[[#This Row],[Casual_Rentals]],Append1[[#This Row],[Registered_Rentals]])</f>
        <v>15</v>
      </c>
      <c r="R171" s="29" t="s">
        <v>70</v>
      </c>
    </row>
    <row r="172" spans="1:18" x14ac:dyDescent="0.25">
      <c r="A172" s="5">
        <v>171</v>
      </c>
      <c r="B172" s="6">
        <v>40551</v>
      </c>
      <c r="C172" s="5" t="s">
        <v>38</v>
      </c>
      <c r="D172" s="5">
        <v>0</v>
      </c>
      <c r="E172" s="5" t="s">
        <v>55</v>
      </c>
      <c r="F172" s="5">
        <v>9</v>
      </c>
      <c r="G172" s="5" t="b">
        <v>0</v>
      </c>
      <c r="H172" s="5">
        <v>6</v>
      </c>
      <c r="I172" s="5" t="s">
        <v>52</v>
      </c>
      <c r="J172" s="5">
        <v>3</v>
      </c>
      <c r="K172" s="5">
        <v>0.16</v>
      </c>
      <c r="L172" s="5">
        <v>0.18179999999999999</v>
      </c>
      <c r="M172" s="5">
        <v>0.93</v>
      </c>
      <c r="N172" s="5">
        <v>0.1045</v>
      </c>
      <c r="O172" s="5">
        <v>0</v>
      </c>
      <c r="P172" s="5">
        <v>20</v>
      </c>
      <c r="Q172" s="5">
        <f>SUM(Append1[[#This Row],[Casual_Rentals]],Append1[[#This Row],[Registered_Rentals]])</f>
        <v>20</v>
      </c>
      <c r="R172" s="29" t="s">
        <v>70</v>
      </c>
    </row>
    <row r="173" spans="1:18" x14ac:dyDescent="0.25">
      <c r="A173" s="5">
        <v>172</v>
      </c>
      <c r="B173" s="6">
        <v>40551</v>
      </c>
      <c r="C173" s="5" t="s">
        <v>38</v>
      </c>
      <c r="D173" s="5">
        <v>0</v>
      </c>
      <c r="E173" s="5" t="s">
        <v>55</v>
      </c>
      <c r="F173" s="5">
        <v>10</v>
      </c>
      <c r="G173" s="5" t="b">
        <v>0</v>
      </c>
      <c r="H173" s="5">
        <v>6</v>
      </c>
      <c r="I173" s="5" t="s">
        <v>52</v>
      </c>
      <c r="J173" s="5">
        <v>2</v>
      </c>
      <c r="K173" s="5">
        <v>0.18</v>
      </c>
      <c r="L173" s="5">
        <v>0.19700000000000001</v>
      </c>
      <c r="M173" s="5">
        <v>0.8</v>
      </c>
      <c r="N173" s="5">
        <v>0.16420000000000001</v>
      </c>
      <c r="O173" s="5">
        <v>5</v>
      </c>
      <c r="P173" s="5">
        <v>56</v>
      </c>
      <c r="Q173" s="5">
        <f>SUM(Append1[[#This Row],[Casual_Rentals]],Append1[[#This Row],[Registered_Rentals]])</f>
        <v>61</v>
      </c>
      <c r="R173" s="29" t="s">
        <v>69</v>
      </c>
    </row>
    <row r="174" spans="1:18" x14ac:dyDescent="0.25">
      <c r="A174" s="5">
        <v>173</v>
      </c>
      <c r="B174" s="6">
        <v>40551</v>
      </c>
      <c r="C174" s="5" t="s">
        <v>38</v>
      </c>
      <c r="D174" s="5">
        <v>0</v>
      </c>
      <c r="E174" s="5" t="s">
        <v>55</v>
      </c>
      <c r="F174" s="5">
        <v>11</v>
      </c>
      <c r="G174" s="5" t="b">
        <v>0</v>
      </c>
      <c r="H174" s="5">
        <v>6</v>
      </c>
      <c r="I174" s="5" t="s">
        <v>52</v>
      </c>
      <c r="J174" s="5">
        <v>2</v>
      </c>
      <c r="K174" s="5">
        <v>0.2</v>
      </c>
      <c r="L174" s="5">
        <v>0.18179999999999999</v>
      </c>
      <c r="M174" s="5">
        <v>0.69</v>
      </c>
      <c r="N174" s="5">
        <v>0.3881</v>
      </c>
      <c r="O174" s="5">
        <v>2</v>
      </c>
      <c r="P174" s="5">
        <v>60</v>
      </c>
      <c r="Q174" s="5">
        <f>SUM(Append1[[#This Row],[Casual_Rentals]],Append1[[#This Row],[Registered_Rentals]])</f>
        <v>62</v>
      </c>
      <c r="R174" s="29" t="s">
        <v>69</v>
      </c>
    </row>
    <row r="175" spans="1:18" x14ac:dyDescent="0.25">
      <c r="A175" s="5">
        <v>174</v>
      </c>
      <c r="B175" s="6">
        <v>40551</v>
      </c>
      <c r="C175" s="5" t="s">
        <v>38</v>
      </c>
      <c r="D175" s="5">
        <v>0</v>
      </c>
      <c r="E175" s="5" t="s">
        <v>55</v>
      </c>
      <c r="F175" s="5">
        <v>12</v>
      </c>
      <c r="G175" s="5" t="b">
        <v>0</v>
      </c>
      <c r="H175" s="5">
        <v>6</v>
      </c>
      <c r="I175" s="5" t="s">
        <v>52</v>
      </c>
      <c r="J175" s="5">
        <v>2</v>
      </c>
      <c r="K175" s="5">
        <v>0.2</v>
      </c>
      <c r="L175" s="5">
        <v>0.18179999999999999</v>
      </c>
      <c r="M175" s="5">
        <v>0.59</v>
      </c>
      <c r="N175" s="5">
        <v>0.35820000000000002</v>
      </c>
      <c r="O175" s="5">
        <v>8</v>
      </c>
      <c r="P175" s="5">
        <v>90</v>
      </c>
      <c r="Q175" s="5">
        <f>SUM(Append1[[#This Row],[Casual_Rentals]],Append1[[#This Row],[Registered_Rentals]])</f>
        <v>98</v>
      </c>
      <c r="R175" s="29" t="s">
        <v>69</v>
      </c>
    </row>
    <row r="176" spans="1:18" x14ac:dyDescent="0.25">
      <c r="A176" s="5">
        <v>175</v>
      </c>
      <c r="B176" s="6">
        <v>40551</v>
      </c>
      <c r="C176" s="5" t="s">
        <v>38</v>
      </c>
      <c r="D176" s="5">
        <v>0</v>
      </c>
      <c r="E176" s="5" t="s">
        <v>55</v>
      </c>
      <c r="F176" s="5">
        <v>13</v>
      </c>
      <c r="G176" s="5" t="b">
        <v>0</v>
      </c>
      <c r="H176" s="5">
        <v>6</v>
      </c>
      <c r="I176" s="5" t="s">
        <v>52</v>
      </c>
      <c r="J176" s="5">
        <v>1</v>
      </c>
      <c r="K176" s="5">
        <v>0.2</v>
      </c>
      <c r="L176" s="5">
        <v>0.18179999999999999</v>
      </c>
      <c r="M176" s="5">
        <v>0.44</v>
      </c>
      <c r="N176" s="5">
        <v>0.32840000000000003</v>
      </c>
      <c r="O176" s="5">
        <v>7</v>
      </c>
      <c r="P176" s="5">
        <v>95</v>
      </c>
      <c r="Q176" s="5">
        <f>SUM(Append1[[#This Row],[Casual_Rentals]],Append1[[#This Row],[Registered_Rentals]])</f>
        <v>102</v>
      </c>
      <c r="R176" s="29" t="s">
        <v>68</v>
      </c>
    </row>
    <row r="177" spans="1:18" x14ac:dyDescent="0.25">
      <c r="A177" s="5">
        <v>176</v>
      </c>
      <c r="B177" s="6">
        <v>40551</v>
      </c>
      <c r="C177" s="5" t="s">
        <v>38</v>
      </c>
      <c r="D177" s="5">
        <v>0</v>
      </c>
      <c r="E177" s="5" t="s">
        <v>55</v>
      </c>
      <c r="F177" s="5">
        <v>14</v>
      </c>
      <c r="G177" s="5" t="b">
        <v>0</v>
      </c>
      <c r="H177" s="5">
        <v>6</v>
      </c>
      <c r="I177" s="5" t="s">
        <v>52</v>
      </c>
      <c r="J177" s="5">
        <v>1</v>
      </c>
      <c r="K177" s="5">
        <v>0.2</v>
      </c>
      <c r="L177" s="5">
        <v>0.16669999999999999</v>
      </c>
      <c r="M177" s="5">
        <v>0.32</v>
      </c>
      <c r="N177" s="5">
        <v>0.49249999999999999</v>
      </c>
      <c r="O177" s="5">
        <v>12</v>
      </c>
      <c r="P177" s="5">
        <v>83</v>
      </c>
      <c r="Q177" s="5">
        <f>SUM(Append1[[#This Row],[Casual_Rentals]],Append1[[#This Row],[Registered_Rentals]])</f>
        <v>95</v>
      </c>
      <c r="R177" s="29" t="s">
        <v>68</v>
      </c>
    </row>
    <row r="178" spans="1:18" x14ac:dyDescent="0.25">
      <c r="A178" s="5">
        <v>177</v>
      </c>
      <c r="B178" s="6">
        <v>40551</v>
      </c>
      <c r="C178" s="5" t="s">
        <v>38</v>
      </c>
      <c r="D178" s="5">
        <v>0</v>
      </c>
      <c r="E178" s="5" t="s">
        <v>55</v>
      </c>
      <c r="F178" s="5">
        <v>15</v>
      </c>
      <c r="G178" s="5" t="b">
        <v>0</v>
      </c>
      <c r="H178" s="5">
        <v>6</v>
      </c>
      <c r="I178" s="5" t="s">
        <v>52</v>
      </c>
      <c r="J178" s="5">
        <v>1</v>
      </c>
      <c r="K178" s="5">
        <v>0.2</v>
      </c>
      <c r="L178" s="5">
        <v>0.16669999999999999</v>
      </c>
      <c r="M178" s="5">
        <v>0.32</v>
      </c>
      <c r="N178" s="5">
        <v>0.44779999999999998</v>
      </c>
      <c r="O178" s="5">
        <v>5</v>
      </c>
      <c r="P178" s="5">
        <v>69</v>
      </c>
      <c r="Q178" s="5">
        <f>SUM(Append1[[#This Row],[Casual_Rentals]],Append1[[#This Row],[Registered_Rentals]])</f>
        <v>74</v>
      </c>
      <c r="R178" s="29" t="s">
        <v>68</v>
      </c>
    </row>
    <row r="179" spans="1:18" x14ac:dyDescent="0.25">
      <c r="A179" s="5">
        <v>178</v>
      </c>
      <c r="B179" s="6">
        <v>40551</v>
      </c>
      <c r="C179" s="5" t="s">
        <v>38</v>
      </c>
      <c r="D179" s="5">
        <v>0</v>
      </c>
      <c r="E179" s="5" t="s">
        <v>55</v>
      </c>
      <c r="F179" s="5">
        <v>16</v>
      </c>
      <c r="G179" s="5" t="b">
        <v>0</v>
      </c>
      <c r="H179" s="5">
        <v>6</v>
      </c>
      <c r="I179" s="5" t="s">
        <v>52</v>
      </c>
      <c r="J179" s="5">
        <v>1</v>
      </c>
      <c r="K179" s="5">
        <v>0.18</v>
      </c>
      <c r="L179" s="5">
        <v>0.13639999999999999</v>
      </c>
      <c r="M179" s="5">
        <v>0.28999999999999998</v>
      </c>
      <c r="N179" s="5">
        <v>0.44779999999999998</v>
      </c>
      <c r="O179" s="5">
        <v>8</v>
      </c>
      <c r="P179" s="5">
        <v>68</v>
      </c>
      <c r="Q179" s="5">
        <f>SUM(Append1[[#This Row],[Casual_Rentals]],Append1[[#This Row],[Registered_Rentals]])</f>
        <v>76</v>
      </c>
      <c r="R179" s="29" t="s">
        <v>68</v>
      </c>
    </row>
    <row r="180" spans="1:18" x14ac:dyDescent="0.25">
      <c r="A180" s="5">
        <v>179</v>
      </c>
      <c r="B180" s="6">
        <v>40551</v>
      </c>
      <c r="C180" s="5" t="s">
        <v>38</v>
      </c>
      <c r="D180" s="5">
        <v>0</v>
      </c>
      <c r="E180" s="5" t="s">
        <v>55</v>
      </c>
      <c r="F180" s="5">
        <v>17</v>
      </c>
      <c r="G180" s="5" t="b">
        <v>0</v>
      </c>
      <c r="H180" s="5">
        <v>6</v>
      </c>
      <c r="I180" s="5" t="s">
        <v>52</v>
      </c>
      <c r="J180" s="5">
        <v>1</v>
      </c>
      <c r="K180" s="5">
        <v>0.16</v>
      </c>
      <c r="L180" s="5">
        <v>0.1212</v>
      </c>
      <c r="M180" s="5">
        <v>0.37</v>
      </c>
      <c r="N180" s="5">
        <v>0.55220000000000002</v>
      </c>
      <c r="O180" s="5">
        <v>5</v>
      </c>
      <c r="P180" s="5">
        <v>64</v>
      </c>
      <c r="Q180" s="5">
        <f>SUM(Append1[[#This Row],[Casual_Rentals]],Append1[[#This Row],[Registered_Rentals]])</f>
        <v>69</v>
      </c>
      <c r="R180" s="29" t="s">
        <v>68</v>
      </c>
    </row>
    <row r="181" spans="1:18" x14ac:dyDescent="0.25">
      <c r="A181" s="5">
        <v>180</v>
      </c>
      <c r="B181" s="6">
        <v>40551</v>
      </c>
      <c r="C181" s="5" t="s">
        <v>38</v>
      </c>
      <c r="D181" s="5">
        <v>0</v>
      </c>
      <c r="E181" s="5" t="s">
        <v>55</v>
      </c>
      <c r="F181" s="5">
        <v>18</v>
      </c>
      <c r="G181" s="5" t="b">
        <v>0</v>
      </c>
      <c r="H181" s="5">
        <v>6</v>
      </c>
      <c r="I181" s="5" t="s">
        <v>52</v>
      </c>
      <c r="J181" s="5">
        <v>1</v>
      </c>
      <c r="K181" s="5">
        <v>0.14000000000000001</v>
      </c>
      <c r="L181" s="5">
        <v>0.1212</v>
      </c>
      <c r="M181" s="5">
        <v>0.39</v>
      </c>
      <c r="N181" s="5">
        <v>0.29849999999999999</v>
      </c>
      <c r="O181" s="5">
        <v>3</v>
      </c>
      <c r="P181" s="5">
        <v>52</v>
      </c>
      <c r="Q181" s="5">
        <f>SUM(Append1[[#This Row],[Casual_Rentals]],Append1[[#This Row],[Registered_Rentals]])</f>
        <v>55</v>
      </c>
      <c r="R181" s="29" t="s">
        <v>68</v>
      </c>
    </row>
    <row r="182" spans="1:18" x14ac:dyDescent="0.25">
      <c r="A182" s="5">
        <v>181</v>
      </c>
      <c r="B182" s="6">
        <v>40551</v>
      </c>
      <c r="C182" s="5" t="s">
        <v>38</v>
      </c>
      <c r="D182" s="5">
        <v>0</v>
      </c>
      <c r="E182" s="5" t="s">
        <v>55</v>
      </c>
      <c r="F182" s="5">
        <v>19</v>
      </c>
      <c r="G182" s="5" t="b">
        <v>0</v>
      </c>
      <c r="H182" s="5">
        <v>6</v>
      </c>
      <c r="I182" s="5" t="s">
        <v>52</v>
      </c>
      <c r="J182" s="5">
        <v>1</v>
      </c>
      <c r="K182" s="5">
        <v>0.14000000000000001</v>
      </c>
      <c r="L182" s="5">
        <v>0.1212</v>
      </c>
      <c r="M182" s="5">
        <v>0.36</v>
      </c>
      <c r="N182" s="5">
        <v>0.25369999999999998</v>
      </c>
      <c r="O182" s="5">
        <v>4</v>
      </c>
      <c r="P182" s="5">
        <v>26</v>
      </c>
      <c r="Q182" s="5">
        <f>SUM(Append1[[#This Row],[Casual_Rentals]],Append1[[#This Row],[Registered_Rentals]])</f>
        <v>30</v>
      </c>
      <c r="R182" s="29" t="s">
        <v>68</v>
      </c>
    </row>
    <row r="183" spans="1:18" x14ac:dyDescent="0.25">
      <c r="A183" s="5">
        <v>182</v>
      </c>
      <c r="B183" s="6">
        <v>40551</v>
      </c>
      <c r="C183" s="5" t="s">
        <v>38</v>
      </c>
      <c r="D183" s="5">
        <v>0</v>
      </c>
      <c r="E183" s="5" t="s">
        <v>55</v>
      </c>
      <c r="F183" s="5">
        <v>20</v>
      </c>
      <c r="G183" s="5" t="b">
        <v>0</v>
      </c>
      <c r="H183" s="5">
        <v>6</v>
      </c>
      <c r="I183" s="5" t="s">
        <v>52</v>
      </c>
      <c r="J183" s="5">
        <v>1</v>
      </c>
      <c r="K183" s="5">
        <v>0.12</v>
      </c>
      <c r="L183" s="5">
        <v>0.1212</v>
      </c>
      <c r="M183" s="5">
        <v>0.36</v>
      </c>
      <c r="N183" s="5">
        <v>0.25369999999999998</v>
      </c>
      <c r="O183" s="5">
        <v>0</v>
      </c>
      <c r="P183" s="5">
        <v>28</v>
      </c>
      <c r="Q183" s="5">
        <f>SUM(Append1[[#This Row],[Casual_Rentals]],Append1[[#This Row],[Registered_Rentals]])</f>
        <v>28</v>
      </c>
      <c r="R183" s="29" t="s">
        <v>68</v>
      </c>
    </row>
    <row r="184" spans="1:18" x14ac:dyDescent="0.25">
      <c r="A184" s="5">
        <v>183</v>
      </c>
      <c r="B184" s="6">
        <v>40551</v>
      </c>
      <c r="C184" s="5" t="s">
        <v>38</v>
      </c>
      <c r="D184" s="5">
        <v>0</v>
      </c>
      <c r="E184" s="5" t="s">
        <v>55</v>
      </c>
      <c r="F184" s="5">
        <v>21</v>
      </c>
      <c r="G184" s="5" t="b">
        <v>0</v>
      </c>
      <c r="H184" s="5">
        <v>6</v>
      </c>
      <c r="I184" s="5" t="s">
        <v>52</v>
      </c>
      <c r="J184" s="5">
        <v>1</v>
      </c>
      <c r="K184" s="5">
        <v>0.12</v>
      </c>
      <c r="L184" s="5">
        <v>0.1061</v>
      </c>
      <c r="M184" s="5">
        <v>0.39</v>
      </c>
      <c r="N184" s="5">
        <v>0.35820000000000002</v>
      </c>
      <c r="O184" s="5">
        <v>2</v>
      </c>
      <c r="P184" s="5">
        <v>35</v>
      </c>
      <c r="Q184" s="5">
        <f>SUM(Append1[[#This Row],[Casual_Rentals]],Append1[[#This Row],[Registered_Rentals]])</f>
        <v>37</v>
      </c>
      <c r="R184" s="29" t="s">
        <v>68</v>
      </c>
    </row>
    <row r="185" spans="1:18" x14ac:dyDescent="0.25">
      <c r="A185" s="5">
        <v>184</v>
      </c>
      <c r="B185" s="6">
        <v>40551</v>
      </c>
      <c r="C185" s="5" t="s">
        <v>38</v>
      </c>
      <c r="D185" s="5">
        <v>0</v>
      </c>
      <c r="E185" s="5" t="s">
        <v>55</v>
      </c>
      <c r="F185" s="5">
        <v>22</v>
      </c>
      <c r="G185" s="5" t="b">
        <v>0</v>
      </c>
      <c r="H185" s="5">
        <v>6</v>
      </c>
      <c r="I185" s="5" t="s">
        <v>52</v>
      </c>
      <c r="J185" s="5">
        <v>1</v>
      </c>
      <c r="K185" s="5">
        <v>0.12</v>
      </c>
      <c r="L185" s="5">
        <v>0.1061</v>
      </c>
      <c r="M185" s="5">
        <v>0.36</v>
      </c>
      <c r="N185" s="5">
        <v>0.3881</v>
      </c>
      <c r="O185" s="5">
        <v>1</v>
      </c>
      <c r="P185" s="5">
        <v>33</v>
      </c>
      <c r="Q185" s="5">
        <f>SUM(Append1[[#This Row],[Casual_Rentals]],Append1[[#This Row],[Registered_Rentals]])</f>
        <v>34</v>
      </c>
      <c r="R185" s="29" t="s">
        <v>68</v>
      </c>
    </row>
    <row r="186" spans="1:18" x14ac:dyDescent="0.25">
      <c r="A186" s="5">
        <v>185</v>
      </c>
      <c r="B186" s="6">
        <v>40551</v>
      </c>
      <c r="C186" s="5" t="s">
        <v>38</v>
      </c>
      <c r="D186" s="5">
        <v>0</v>
      </c>
      <c r="E186" s="5" t="s">
        <v>55</v>
      </c>
      <c r="F186" s="5">
        <v>23</v>
      </c>
      <c r="G186" s="5" t="b">
        <v>0</v>
      </c>
      <c r="H186" s="5">
        <v>6</v>
      </c>
      <c r="I186" s="5" t="s">
        <v>52</v>
      </c>
      <c r="J186" s="5">
        <v>1</v>
      </c>
      <c r="K186" s="5">
        <v>0.1</v>
      </c>
      <c r="L186" s="5">
        <v>6.0600000000000001E-2</v>
      </c>
      <c r="M186" s="5">
        <v>0.39</v>
      </c>
      <c r="N186" s="5">
        <v>0.44779999999999998</v>
      </c>
      <c r="O186" s="5">
        <v>0</v>
      </c>
      <c r="P186" s="5">
        <v>22</v>
      </c>
      <c r="Q186" s="5">
        <f>SUM(Append1[[#This Row],[Casual_Rentals]],Append1[[#This Row],[Registered_Rentals]])</f>
        <v>22</v>
      </c>
      <c r="R186" s="29" t="s">
        <v>68</v>
      </c>
    </row>
    <row r="187" spans="1:18" x14ac:dyDescent="0.25">
      <c r="A187" s="5">
        <v>186</v>
      </c>
      <c r="B187" s="6">
        <v>40552</v>
      </c>
      <c r="C187" s="5" t="s">
        <v>38</v>
      </c>
      <c r="D187" s="5">
        <v>0</v>
      </c>
      <c r="E187" s="5" t="s">
        <v>55</v>
      </c>
      <c r="F187" s="5">
        <v>0</v>
      </c>
      <c r="G187" s="5" t="b">
        <v>0</v>
      </c>
      <c r="H187" s="5">
        <v>0</v>
      </c>
      <c r="I187" s="5" t="s">
        <v>67</v>
      </c>
      <c r="J187" s="5">
        <v>1</v>
      </c>
      <c r="K187" s="5">
        <v>0.1</v>
      </c>
      <c r="L187" s="5">
        <v>7.5800000000000006E-2</v>
      </c>
      <c r="M187" s="5">
        <v>0.42</v>
      </c>
      <c r="N187" s="5">
        <v>0.3881</v>
      </c>
      <c r="O187" s="5">
        <v>1</v>
      </c>
      <c r="P187" s="5">
        <v>24</v>
      </c>
      <c r="Q187" s="5">
        <f>SUM(Append1[[#This Row],[Casual_Rentals]],Append1[[#This Row],[Registered_Rentals]])</f>
        <v>25</v>
      </c>
      <c r="R187" s="29" t="s">
        <v>68</v>
      </c>
    </row>
    <row r="188" spans="1:18" x14ac:dyDescent="0.25">
      <c r="A188" s="5">
        <v>187</v>
      </c>
      <c r="B188" s="6">
        <v>40552</v>
      </c>
      <c r="C188" s="5" t="s">
        <v>38</v>
      </c>
      <c r="D188" s="5">
        <v>0</v>
      </c>
      <c r="E188" s="5" t="s">
        <v>55</v>
      </c>
      <c r="F188" s="5">
        <v>1</v>
      </c>
      <c r="G188" s="5" t="b">
        <v>0</v>
      </c>
      <c r="H188" s="5">
        <v>0</v>
      </c>
      <c r="I188" s="5" t="s">
        <v>67</v>
      </c>
      <c r="J188" s="5">
        <v>1</v>
      </c>
      <c r="K188" s="5">
        <v>0.1</v>
      </c>
      <c r="L188" s="5">
        <v>6.0600000000000001E-2</v>
      </c>
      <c r="M188" s="5">
        <v>0.42</v>
      </c>
      <c r="N188" s="5">
        <v>0.4627</v>
      </c>
      <c r="O188" s="5">
        <v>0</v>
      </c>
      <c r="P188" s="5">
        <v>12</v>
      </c>
      <c r="Q188" s="5">
        <f>SUM(Append1[[#This Row],[Casual_Rentals]],Append1[[#This Row],[Registered_Rentals]])</f>
        <v>12</v>
      </c>
      <c r="R188" s="29" t="s">
        <v>68</v>
      </c>
    </row>
    <row r="189" spans="1:18" x14ac:dyDescent="0.25">
      <c r="A189" s="5">
        <v>188</v>
      </c>
      <c r="B189" s="6">
        <v>40552</v>
      </c>
      <c r="C189" s="5" t="s">
        <v>38</v>
      </c>
      <c r="D189" s="5">
        <v>0</v>
      </c>
      <c r="E189" s="5" t="s">
        <v>55</v>
      </c>
      <c r="F189" s="5">
        <v>2</v>
      </c>
      <c r="G189" s="5" t="b">
        <v>0</v>
      </c>
      <c r="H189" s="5">
        <v>0</v>
      </c>
      <c r="I189" s="5" t="s">
        <v>67</v>
      </c>
      <c r="J189" s="5">
        <v>1</v>
      </c>
      <c r="K189" s="5">
        <v>0.1</v>
      </c>
      <c r="L189" s="5">
        <v>6.0600000000000001E-2</v>
      </c>
      <c r="M189" s="5">
        <v>0.46</v>
      </c>
      <c r="N189" s="5">
        <v>0.4627</v>
      </c>
      <c r="O189" s="5">
        <v>0</v>
      </c>
      <c r="P189" s="5">
        <v>11</v>
      </c>
      <c r="Q189" s="5">
        <f>SUM(Append1[[#This Row],[Casual_Rentals]],Append1[[#This Row],[Registered_Rentals]])</f>
        <v>11</v>
      </c>
      <c r="R189" s="29" t="s">
        <v>68</v>
      </c>
    </row>
    <row r="190" spans="1:18" x14ac:dyDescent="0.25">
      <c r="A190" s="5">
        <v>189</v>
      </c>
      <c r="B190" s="6">
        <v>40552</v>
      </c>
      <c r="C190" s="5" t="s">
        <v>38</v>
      </c>
      <c r="D190" s="5">
        <v>0</v>
      </c>
      <c r="E190" s="5" t="s">
        <v>55</v>
      </c>
      <c r="F190" s="5">
        <v>3</v>
      </c>
      <c r="G190" s="5" t="b">
        <v>0</v>
      </c>
      <c r="H190" s="5">
        <v>0</v>
      </c>
      <c r="I190" s="5" t="s">
        <v>67</v>
      </c>
      <c r="J190" s="5">
        <v>1</v>
      </c>
      <c r="K190" s="5">
        <v>0.1</v>
      </c>
      <c r="L190" s="5">
        <v>7.5800000000000006E-2</v>
      </c>
      <c r="M190" s="5">
        <v>0.46</v>
      </c>
      <c r="N190" s="5">
        <v>0.41789999999999999</v>
      </c>
      <c r="O190" s="5">
        <v>0</v>
      </c>
      <c r="P190" s="5">
        <v>4</v>
      </c>
      <c r="Q190" s="5">
        <f>SUM(Append1[[#This Row],[Casual_Rentals]],Append1[[#This Row],[Registered_Rentals]])</f>
        <v>4</v>
      </c>
      <c r="R190" s="29" t="s">
        <v>68</v>
      </c>
    </row>
    <row r="191" spans="1:18" x14ac:dyDescent="0.25">
      <c r="A191" s="5">
        <v>190</v>
      </c>
      <c r="B191" s="6">
        <v>40552</v>
      </c>
      <c r="C191" s="5" t="s">
        <v>38</v>
      </c>
      <c r="D191" s="5">
        <v>0</v>
      </c>
      <c r="E191" s="5" t="s">
        <v>55</v>
      </c>
      <c r="F191" s="5">
        <v>4</v>
      </c>
      <c r="G191" s="5" t="b">
        <v>0</v>
      </c>
      <c r="H191" s="5">
        <v>0</v>
      </c>
      <c r="I191" s="5" t="s">
        <v>67</v>
      </c>
      <c r="J191" s="5">
        <v>1</v>
      </c>
      <c r="K191" s="5">
        <v>0.08</v>
      </c>
      <c r="L191" s="5">
        <v>9.0899999999999995E-2</v>
      </c>
      <c r="M191" s="5">
        <v>0.53</v>
      </c>
      <c r="N191" s="5">
        <v>0.19400000000000001</v>
      </c>
      <c r="O191" s="5">
        <v>0</v>
      </c>
      <c r="P191" s="5">
        <v>1</v>
      </c>
      <c r="Q191" s="5">
        <f>SUM(Append1[[#This Row],[Casual_Rentals]],Append1[[#This Row],[Registered_Rentals]])</f>
        <v>1</v>
      </c>
      <c r="R191" s="29" t="s">
        <v>68</v>
      </c>
    </row>
    <row r="192" spans="1:18" x14ac:dyDescent="0.25">
      <c r="A192" s="5">
        <v>191</v>
      </c>
      <c r="B192" s="6">
        <v>40552</v>
      </c>
      <c r="C192" s="5" t="s">
        <v>38</v>
      </c>
      <c r="D192" s="5">
        <v>0</v>
      </c>
      <c r="E192" s="5" t="s">
        <v>55</v>
      </c>
      <c r="F192" s="5">
        <v>5</v>
      </c>
      <c r="G192" s="5" t="b">
        <v>0</v>
      </c>
      <c r="H192" s="5">
        <v>0</v>
      </c>
      <c r="I192" s="5" t="s">
        <v>67</v>
      </c>
      <c r="J192" s="5">
        <v>1</v>
      </c>
      <c r="K192" s="5">
        <v>0.08</v>
      </c>
      <c r="L192" s="5">
        <v>9.0899999999999995E-2</v>
      </c>
      <c r="M192" s="5">
        <v>0.53</v>
      </c>
      <c r="N192" s="5">
        <v>0.19400000000000001</v>
      </c>
      <c r="O192" s="5">
        <v>0</v>
      </c>
      <c r="P192" s="5">
        <v>1</v>
      </c>
      <c r="Q192" s="5">
        <f>SUM(Append1[[#This Row],[Casual_Rentals]],Append1[[#This Row],[Registered_Rentals]])</f>
        <v>1</v>
      </c>
      <c r="R192" s="29" t="s">
        <v>68</v>
      </c>
    </row>
    <row r="193" spans="1:18" x14ac:dyDescent="0.25">
      <c r="A193" s="5">
        <v>192</v>
      </c>
      <c r="B193" s="6">
        <v>40552</v>
      </c>
      <c r="C193" s="5" t="s">
        <v>38</v>
      </c>
      <c r="D193" s="5">
        <v>0</v>
      </c>
      <c r="E193" s="5" t="s">
        <v>55</v>
      </c>
      <c r="F193" s="5">
        <v>6</v>
      </c>
      <c r="G193" s="5" t="b">
        <v>0</v>
      </c>
      <c r="H193" s="5">
        <v>0</v>
      </c>
      <c r="I193" s="5" t="s">
        <v>67</v>
      </c>
      <c r="J193" s="5">
        <v>1</v>
      </c>
      <c r="K193" s="5">
        <v>0.1</v>
      </c>
      <c r="L193" s="5">
        <v>9.0899999999999995E-2</v>
      </c>
      <c r="M193" s="5">
        <v>0.49</v>
      </c>
      <c r="N193" s="5">
        <v>0.28360000000000002</v>
      </c>
      <c r="O193" s="5">
        <v>0</v>
      </c>
      <c r="P193" s="5">
        <v>1</v>
      </c>
      <c r="Q193" s="5">
        <f>SUM(Append1[[#This Row],[Casual_Rentals]],Append1[[#This Row],[Registered_Rentals]])</f>
        <v>1</v>
      </c>
      <c r="R193" s="29" t="s">
        <v>68</v>
      </c>
    </row>
    <row r="194" spans="1:18" x14ac:dyDescent="0.25">
      <c r="A194" s="5">
        <v>193</v>
      </c>
      <c r="B194" s="6">
        <v>40552</v>
      </c>
      <c r="C194" s="5" t="s">
        <v>38</v>
      </c>
      <c r="D194" s="5">
        <v>0</v>
      </c>
      <c r="E194" s="5" t="s">
        <v>55</v>
      </c>
      <c r="F194" s="5">
        <v>7</v>
      </c>
      <c r="G194" s="5" t="b">
        <v>0</v>
      </c>
      <c r="H194" s="5">
        <v>0</v>
      </c>
      <c r="I194" s="5" t="s">
        <v>67</v>
      </c>
      <c r="J194" s="5">
        <v>1</v>
      </c>
      <c r="K194" s="5">
        <v>0.08</v>
      </c>
      <c r="L194" s="5">
        <v>9.0899999999999995E-2</v>
      </c>
      <c r="M194" s="5">
        <v>0.53</v>
      </c>
      <c r="N194" s="5">
        <v>0.19400000000000001</v>
      </c>
      <c r="O194" s="5">
        <v>1</v>
      </c>
      <c r="P194" s="5">
        <v>5</v>
      </c>
      <c r="Q194" s="5">
        <f>SUM(Append1[[#This Row],[Casual_Rentals]],Append1[[#This Row],[Registered_Rentals]])</f>
        <v>6</v>
      </c>
      <c r="R194" s="29" t="s">
        <v>68</v>
      </c>
    </row>
    <row r="195" spans="1:18" x14ac:dyDescent="0.25">
      <c r="A195" s="5">
        <v>194</v>
      </c>
      <c r="B195" s="6">
        <v>40552</v>
      </c>
      <c r="C195" s="5" t="s">
        <v>38</v>
      </c>
      <c r="D195" s="5">
        <v>0</v>
      </c>
      <c r="E195" s="5" t="s">
        <v>55</v>
      </c>
      <c r="F195" s="5">
        <v>8</v>
      </c>
      <c r="G195" s="5" t="b">
        <v>0</v>
      </c>
      <c r="H195" s="5">
        <v>0</v>
      </c>
      <c r="I195" s="5" t="s">
        <v>67</v>
      </c>
      <c r="J195" s="5">
        <v>1</v>
      </c>
      <c r="K195" s="5">
        <v>0.1</v>
      </c>
      <c r="L195" s="5">
        <v>9.0899999999999995E-2</v>
      </c>
      <c r="M195" s="5">
        <v>0.49</v>
      </c>
      <c r="N195" s="5">
        <v>0.28360000000000002</v>
      </c>
      <c r="O195" s="5">
        <v>0</v>
      </c>
      <c r="P195" s="5">
        <v>10</v>
      </c>
      <c r="Q195" s="5">
        <f>SUM(Append1[[#This Row],[Casual_Rentals]],Append1[[#This Row],[Registered_Rentals]])</f>
        <v>10</v>
      </c>
      <c r="R195" s="29" t="s">
        <v>68</v>
      </c>
    </row>
    <row r="196" spans="1:18" x14ac:dyDescent="0.25">
      <c r="A196" s="5">
        <v>195</v>
      </c>
      <c r="B196" s="6">
        <v>40552</v>
      </c>
      <c r="C196" s="5" t="s">
        <v>38</v>
      </c>
      <c r="D196" s="5">
        <v>0</v>
      </c>
      <c r="E196" s="5" t="s">
        <v>55</v>
      </c>
      <c r="F196" s="5">
        <v>9</v>
      </c>
      <c r="G196" s="5" t="b">
        <v>0</v>
      </c>
      <c r="H196" s="5">
        <v>0</v>
      </c>
      <c r="I196" s="5" t="s">
        <v>67</v>
      </c>
      <c r="J196" s="5">
        <v>1</v>
      </c>
      <c r="K196" s="5">
        <v>0.12</v>
      </c>
      <c r="L196" s="5">
        <v>7.5800000000000006E-2</v>
      </c>
      <c r="M196" s="5">
        <v>0.46</v>
      </c>
      <c r="N196" s="5">
        <v>0.52239999999999998</v>
      </c>
      <c r="O196" s="5">
        <v>0</v>
      </c>
      <c r="P196" s="5">
        <v>19</v>
      </c>
      <c r="Q196" s="5">
        <f>SUM(Append1[[#This Row],[Casual_Rentals]],Append1[[#This Row],[Registered_Rentals]])</f>
        <v>19</v>
      </c>
      <c r="R196" s="29" t="s">
        <v>68</v>
      </c>
    </row>
    <row r="197" spans="1:18" x14ac:dyDescent="0.25">
      <c r="A197" s="5">
        <v>196</v>
      </c>
      <c r="B197" s="6">
        <v>40552</v>
      </c>
      <c r="C197" s="5" t="s">
        <v>38</v>
      </c>
      <c r="D197" s="5">
        <v>0</v>
      </c>
      <c r="E197" s="5" t="s">
        <v>55</v>
      </c>
      <c r="F197" s="5">
        <v>10</v>
      </c>
      <c r="G197" s="5" t="b">
        <v>0</v>
      </c>
      <c r="H197" s="5">
        <v>0</v>
      </c>
      <c r="I197" s="5" t="s">
        <v>67</v>
      </c>
      <c r="J197" s="5">
        <v>1</v>
      </c>
      <c r="K197" s="5">
        <v>0.14000000000000001</v>
      </c>
      <c r="L197" s="5">
        <v>0.1061</v>
      </c>
      <c r="M197" s="5">
        <v>0.43</v>
      </c>
      <c r="N197" s="5">
        <v>0.3881</v>
      </c>
      <c r="O197" s="5">
        <v>0</v>
      </c>
      <c r="P197" s="5">
        <v>49</v>
      </c>
      <c r="Q197" s="5">
        <f>SUM(Append1[[#This Row],[Casual_Rentals]],Append1[[#This Row],[Registered_Rentals]])</f>
        <v>49</v>
      </c>
      <c r="R197" s="29" t="s">
        <v>68</v>
      </c>
    </row>
    <row r="198" spans="1:18" x14ac:dyDescent="0.25">
      <c r="A198" s="5">
        <v>197</v>
      </c>
      <c r="B198" s="6">
        <v>40552</v>
      </c>
      <c r="C198" s="5" t="s">
        <v>38</v>
      </c>
      <c r="D198" s="5">
        <v>0</v>
      </c>
      <c r="E198" s="5" t="s">
        <v>55</v>
      </c>
      <c r="F198" s="5">
        <v>11</v>
      </c>
      <c r="G198" s="5" t="b">
        <v>0</v>
      </c>
      <c r="H198" s="5">
        <v>0</v>
      </c>
      <c r="I198" s="5" t="s">
        <v>67</v>
      </c>
      <c r="J198" s="5">
        <v>1</v>
      </c>
      <c r="K198" s="5">
        <v>0.16</v>
      </c>
      <c r="L198" s="5">
        <v>0.1212</v>
      </c>
      <c r="M198" s="5">
        <v>0.4</v>
      </c>
      <c r="N198" s="5">
        <v>0.52239999999999998</v>
      </c>
      <c r="O198" s="5">
        <v>2</v>
      </c>
      <c r="P198" s="5">
        <v>47</v>
      </c>
      <c r="Q198" s="5">
        <f>SUM(Append1[[#This Row],[Casual_Rentals]],Append1[[#This Row],[Registered_Rentals]])</f>
        <v>49</v>
      </c>
      <c r="R198" s="29" t="s">
        <v>68</v>
      </c>
    </row>
    <row r="199" spans="1:18" x14ac:dyDescent="0.25">
      <c r="A199" s="5">
        <v>198</v>
      </c>
      <c r="B199" s="6">
        <v>40552</v>
      </c>
      <c r="C199" s="5" t="s">
        <v>38</v>
      </c>
      <c r="D199" s="5">
        <v>0</v>
      </c>
      <c r="E199" s="5" t="s">
        <v>55</v>
      </c>
      <c r="F199" s="5">
        <v>12</v>
      </c>
      <c r="G199" s="5" t="b">
        <v>0</v>
      </c>
      <c r="H199" s="5">
        <v>0</v>
      </c>
      <c r="I199" s="5" t="s">
        <v>67</v>
      </c>
      <c r="J199" s="5">
        <v>1</v>
      </c>
      <c r="K199" s="5">
        <v>0.18</v>
      </c>
      <c r="L199" s="5">
        <v>0.13639999999999999</v>
      </c>
      <c r="M199" s="5">
        <v>0.37</v>
      </c>
      <c r="N199" s="5">
        <v>0.44779999999999998</v>
      </c>
      <c r="O199" s="5">
        <v>4</v>
      </c>
      <c r="P199" s="5">
        <v>79</v>
      </c>
      <c r="Q199" s="5">
        <f>SUM(Append1[[#This Row],[Casual_Rentals]],Append1[[#This Row],[Registered_Rentals]])</f>
        <v>83</v>
      </c>
      <c r="R199" s="29" t="s">
        <v>68</v>
      </c>
    </row>
    <row r="200" spans="1:18" x14ac:dyDescent="0.25">
      <c r="A200" s="5">
        <v>199</v>
      </c>
      <c r="B200" s="6">
        <v>40552</v>
      </c>
      <c r="C200" s="5" t="s">
        <v>38</v>
      </c>
      <c r="D200" s="5">
        <v>0</v>
      </c>
      <c r="E200" s="5" t="s">
        <v>55</v>
      </c>
      <c r="F200" s="5">
        <v>13</v>
      </c>
      <c r="G200" s="5" t="b">
        <v>0</v>
      </c>
      <c r="H200" s="5">
        <v>0</v>
      </c>
      <c r="I200" s="5" t="s">
        <v>67</v>
      </c>
      <c r="J200" s="5">
        <v>1</v>
      </c>
      <c r="K200" s="5">
        <v>0.2</v>
      </c>
      <c r="L200" s="5">
        <v>0.16669999999999999</v>
      </c>
      <c r="M200" s="5">
        <v>0.34</v>
      </c>
      <c r="N200" s="5">
        <v>0.44779999999999998</v>
      </c>
      <c r="O200" s="5">
        <v>6</v>
      </c>
      <c r="P200" s="5">
        <v>69</v>
      </c>
      <c r="Q200" s="5">
        <f>SUM(Append1[[#This Row],[Casual_Rentals]],Append1[[#This Row],[Registered_Rentals]])</f>
        <v>75</v>
      </c>
      <c r="R200" s="29" t="s">
        <v>68</v>
      </c>
    </row>
    <row r="201" spans="1:18" x14ac:dyDescent="0.25">
      <c r="A201" s="5">
        <v>200</v>
      </c>
      <c r="B201" s="6">
        <v>40552</v>
      </c>
      <c r="C201" s="5" t="s">
        <v>38</v>
      </c>
      <c r="D201" s="5">
        <v>0</v>
      </c>
      <c r="E201" s="5" t="s">
        <v>55</v>
      </c>
      <c r="F201" s="5">
        <v>14</v>
      </c>
      <c r="G201" s="5" t="b">
        <v>0</v>
      </c>
      <c r="H201" s="5">
        <v>0</v>
      </c>
      <c r="I201" s="5" t="s">
        <v>67</v>
      </c>
      <c r="J201" s="5">
        <v>1</v>
      </c>
      <c r="K201" s="5">
        <v>0.22</v>
      </c>
      <c r="L201" s="5">
        <v>0.18179999999999999</v>
      </c>
      <c r="M201" s="5">
        <v>0.32</v>
      </c>
      <c r="N201" s="5">
        <v>0.4627</v>
      </c>
      <c r="O201" s="5">
        <v>8</v>
      </c>
      <c r="P201" s="5">
        <v>64</v>
      </c>
      <c r="Q201" s="5">
        <f>SUM(Append1[[#This Row],[Casual_Rentals]],Append1[[#This Row],[Registered_Rentals]])</f>
        <v>72</v>
      </c>
      <c r="R201" s="29" t="s">
        <v>68</v>
      </c>
    </row>
    <row r="202" spans="1:18" x14ac:dyDescent="0.25">
      <c r="A202" s="5">
        <v>201</v>
      </c>
      <c r="B202" s="6">
        <v>40552</v>
      </c>
      <c r="C202" s="5" t="s">
        <v>38</v>
      </c>
      <c r="D202" s="5">
        <v>0</v>
      </c>
      <c r="E202" s="5" t="s">
        <v>55</v>
      </c>
      <c r="F202" s="5">
        <v>15</v>
      </c>
      <c r="G202" s="5" t="b">
        <v>0</v>
      </c>
      <c r="H202" s="5">
        <v>0</v>
      </c>
      <c r="I202" s="5" t="s">
        <v>67</v>
      </c>
      <c r="J202" s="5">
        <v>1</v>
      </c>
      <c r="K202" s="5">
        <v>0.22</v>
      </c>
      <c r="L202" s="5">
        <v>0.19700000000000001</v>
      </c>
      <c r="M202" s="5">
        <v>0.35</v>
      </c>
      <c r="N202" s="5">
        <v>0.35820000000000002</v>
      </c>
      <c r="O202" s="5">
        <v>5</v>
      </c>
      <c r="P202" s="5">
        <v>77</v>
      </c>
      <c r="Q202" s="5">
        <f>SUM(Append1[[#This Row],[Casual_Rentals]],Append1[[#This Row],[Registered_Rentals]])</f>
        <v>82</v>
      </c>
      <c r="R202" s="29" t="s">
        <v>68</v>
      </c>
    </row>
    <row r="203" spans="1:18" x14ac:dyDescent="0.25">
      <c r="A203" s="5">
        <v>202</v>
      </c>
      <c r="B203" s="6">
        <v>40552</v>
      </c>
      <c r="C203" s="5" t="s">
        <v>38</v>
      </c>
      <c r="D203" s="5">
        <v>0</v>
      </c>
      <c r="E203" s="5" t="s">
        <v>55</v>
      </c>
      <c r="F203" s="5">
        <v>16</v>
      </c>
      <c r="G203" s="5" t="b">
        <v>0</v>
      </c>
      <c r="H203" s="5">
        <v>0</v>
      </c>
      <c r="I203" s="5" t="s">
        <v>67</v>
      </c>
      <c r="J203" s="5">
        <v>1</v>
      </c>
      <c r="K203" s="5">
        <v>0.2</v>
      </c>
      <c r="L203" s="5">
        <v>0.16669999999999999</v>
      </c>
      <c r="M203" s="5">
        <v>0.34</v>
      </c>
      <c r="N203" s="5">
        <v>0.44779999999999998</v>
      </c>
      <c r="O203" s="5">
        <v>13</v>
      </c>
      <c r="P203" s="5">
        <v>79</v>
      </c>
      <c r="Q203" s="5">
        <f>SUM(Append1[[#This Row],[Casual_Rentals]],Append1[[#This Row],[Registered_Rentals]])</f>
        <v>92</v>
      </c>
      <c r="R203" s="29" t="s">
        <v>68</v>
      </c>
    </row>
    <row r="204" spans="1:18" x14ac:dyDescent="0.25">
      <c r="A204" s="5">
        <v>203</v>
      </c>
      <c r="B204" s="6">
        <v>40552</v>
      </c>
      <c r="C204" s="5" t="s">
        <v>38</v>
      </c>
      <c r="D204" s="5">
        <v>0</v>
      </c>
      <c r="E204" s="5" t="s">
        <v>55</v>
      </c>
      <c r="F204" s="5">
        <v>17</v>
      </c>
      <c r="G204" s="5" t="b">
        <v>0</v>
      </c>
      <c r="H204" s="5">
        <v>0</v>
      </c>
      <c r="I204" s="5" t="s">
        <v>67</v>
      </c>
      <c r="J204" s="5">
        <v>1</v>
      </c>
      <c r="K204" s="5">
        <v>0.18</v>
      </c>
      <c r="L204" s="5">
        <v>0.1515</v>
      </c>
      <c r="M204" s="5">
        <v>0.37</v>
      </c>
      <c r="N204" s="5">
        <v>0.3881</v>
      </c>
      <c r="O204" s="5">
        <v>3</v>
      </c>
      <c r="P204" s="5">
        <v>59</v>
      </c>
      <c r="Q204" s="5">
        <f>SUM(Append1[[#This Row],[Casual_Rentals]],Append1[[#This Row],[Registered_Rentals]])</f>
        <v>62</v>
      </c>
      <c r="R204" s="29" t="s">
        <v>68</v>
      </c>
    </row>
    <row r="205" spans="1:18" x14ac:dyDescent="0.25">
      <c r="A205" s="5">
        <v>204</v>
      </c>
      <c r="B205" s="6">
        <v>40552</v>
      </c>
      <c r="C205" s="5" t="s">
        <v>38</v>
      </c>
      <c r="D205" s="5">
        <v>0</v>
      </c>
      <c r="E205" s="5" t="s">
        <v>55</v>
      </c>
      <c r="F205" s="5">
        <v>18</v>
      </c>
      <c r="G205" s="5" t="b">
        <v>0</v>
      </c>
      <c r="H205" s="5">
        <v>0</v>
      </c>
      <c r="I205" s="5" t="s">
        <v>67</v>
      </c>
      <c r="J205" s="5">
        <v>1</v>
      </c>
      <c r="K205" s="5">
        <v>0.16</v>
      </c>
      <c r="L205" s="5">
        <v>0.13639999999999999</v>
      </c>
      <c r="M205" s="5">
        <v>0.4</v>
      </c>
      <c r="N205" s="5">
        <v>0.32840000000000003</v>
      </c>
      <c r="O205" s="5">
        <v>4</v>
      </c>
      <c r="P205" s="5">
        <v>44</v>
      </c>
      <c r="Q205" s="5">
        <f>SUM(Append1[[#This Row],[Casual_Rentals]],Append1[[#This Row],[Registered_Rentals]])</f>
        <v>48</v>
      </c>
      <c r="R205" s="29" t="s">
        <v>68</v>
      </c>
    </row>
    <row r="206" spans="1:18" x14ac:dyDescent="0.25">
      <c r="A206" s="5">
        <v>205</v>
      </c>
      <c r="B206" s="6">
        <v>40552</v>
      </c>
      <c r="C206" s="5" t="s">
        <v>38</v>
      </c>
      <c r="D206" s="5">
        <v>0</v>
      </c>
      <c r="E206" s="5" t="s">
        <v>55</v>
      </c>
      <c r="F206" s="5">
        <v>19</v>
      </c>
      <c r="G206" s="5" t="b">
        <v>0</v>
      </c>
      <c r="H206" s="5">
        <v>0</v>
      </c>
      <c r="I206" s="5" t="s">
        <v>67</v>
      </c>
      <c r="J206" s="5">
        <v>1</v>
      </c>
      <c r="K206" s="5">
        <v>0.16</v>
      </c>
      <c r="L206" s="5">
        <v>0.13639999999999999</v>
      </c>
      <c r="M206" s="5">
        <v>0.43</v>
      </c>
      <c r="N206" s="5">
        <v>0.32840000000000003</v>
      </c>
      <c r="O206" s="5">
        <v>1</v>
      </c>
      <c r="P206" s="5">
        <v>40</v>
      </c>
      <c r="Q206" s="5">
        <f>SUM(Append1[[#This Row],[Casual_Rentals]],Append1[[#This Row],[Registered_Rentals]])</f>
        <v>41</v>
      </c>
      <c r="R206" s="29" t="s">
        <v>68</v>
      </c>
    </row>
    <row r="207" spans="1:18" x14ac:dyDescent="0.25">
      <c r="A207" s="5">
        <v>206</v>
      </c>
      <c r="B207" s="6">
        <v>40552</v>
      </c>
      <c r="C207" s="5" t="s">
        <v>38</v>
      </c>
      <c r="D207" s="5">
        <v>0</v>
      </c>
      <c r="E207" s="5" t="s">
        <v>55</v>
      </c>
      <c r="F207" s="5">
        <v>20</v>
      </c>
      <c r="G207" s="5" t="b">
        <v>0</v>
      </c>
      <c r="H207" s="5">
        <v>0</v>
      </c>
      <c r="I207" s="5" t="s">
        <v>67</v>
      </c>
      <c r="J207" s="5">
        <v>1</v>
      </c>
      <c r="K207" s="5">
        <v>0.14000000000000001</v>
      </c>
      <c r="L207" s="5">
        <v>0.1212</v>
      </c>
      <c r="M207" s="5">
        <v>0.46</v>
      </c>
      <c r="N207" s="5">
        <v>0.25369999999999998</v>
      </c>
      <c r="O207" s="5">
        <v>0</v>
      </c>
      <c r="P207" s="5">
        <v>38</v>
      </c>
      <c r="Q207" s="5">
        <f>SUM(Append1[[#This Row],[Casual_Rentals]],Append1[[#This Row],[Registered_Rentals]])</f>
        <v>38</v>
      </c>
      <c r="R207" s="29" t="s">
        <v>68</v>
      </c>
    </row>
    <row r="208" spans="1:18" x14ac:dyDescent="0.25">
      <c r="A208" s="5">
        <v>207</v>
      </c>
      <c r="B208" s="6">
        <v>40552</v>
      </c>
      <c r="C208" s="5" t="s">
        <v>38</v>
      </c>
      <c r="D208" s="5">
        <v>0</v>
      </c>
      <c r="E208" s="5" t="s">
        <v>55</v>
      </c>
      <c r="F208" s="5">
        <v>21</v>
      </c>
      <c r="G208" s="5" t="b">
        <v>0</v>
      </c>
      <c r="H208" s="5">
        <v>0</v>
      </c>
      <c r="I208" s="5" t="s">
        <v>67</v>
      </c>
      <c r="J208" s="5">
        <v>1</v>
      </c>
      <c r="K208" s="5">
        <v>0.14000000000000001</v>
      </c>
      <c r="L208" s="5">
        <v>0.1061</v>
      </c>
      <c r="M208" s="5">
        <v>0.46</v>
      </c>
      <c r="N208" s="5">
        <v>0.41789999999999999</v>
      </c>
      <c r="O208" s="5">
        <v>1</v>
      </c>
      <c r="P208" s="5">
        <v>19</v>
      </c>
      <c r="Q208" s="5">
        <f>SUM(Append1[[#This Row],[Casual_Rentals]],Append1[[#This Row],[Registered_Rentals]])</f>
        <v>20</v>
      </c>
      <c r="R208" s="29" t="s">
        <v>68</v>
      </c>
    </row>
    <row r="209" spans="1:18" x14ac:dyDescent="0.25">
      <c r="A209" s="5">
        <v>208</v>
      </c>
      <c r="B209" s="6">
        <v>40552</v>
      </c>
      <c r="C209" s="5" t="s">
        <v>38</v>
      </c>
      <c r="D209" s="5">
        <v>0</v>
      </c>
      <c r="E209" s="5" t="s">
        <v>55</v>
      </c>
      <c r="F209" s="5">
        <v>22</v>
      </c>
      <c r="G209" s="5" t="b">
        <v>0</v>
      </c>
      <c r="H209" s="5">
        <v>0</v>
      </c>
      <c r="I209" s="5" t="s">
        <v>67</v>
      </c>
      <c r="J209" s="5">
        <v>1</v>
      </c>
      <c r="K209" s="5">
        <v>0.14000000000000001</v>
      </c>
      <c r="L209" s="5">
        <v>0.1212</v>
      </c>
      <c r="M209" s="5">
        <v>0.46</v>
      </c>
      <c r="N209" s="5">
        <v>0.29849999999999999</v>
      </c>
      <c r="O209" s="5">
        <v>5</v>
      </c>
      <c r="P209" s="5">
        <v>10</v>
      </c>
      <c r="Q209" s="5">
        <f>SUM(Append1[[#This Row],[Casual_Rentals]],Append1[[#This Row],[Registered_Rentals]])</f>
        <v>15</v>
      </c>
      <c r="R209" s="29" t="s">
        <v>68</v>
      </c>
    </row>
    <row r="210" spans="1:18" x14ac:dyDescent="0.25">
      <c r="A210" s="5">
        <v>209</v>
      </c>
      <c r="B210" s="6">
        <v>40552</v>
      </c>
      <c r="C210" s="5" t="s">
        <v>38</v>
      </c>
      <c r="D210" s="5">
        <v>0</v>
      </c>
      <c r="E210" s="5" t="s">
        <v>55</v>
      </c>
      <c r="F210" s="5">
        <v>23</v>
      </c>
      <c r="G210" s="5" t="b">
        <v>0</v>
      </c>
      <c r="H210" s="5">
        <v>0</v>
      </c>
      <c r="I210" s="5" t="s">
        <v>67</v>
      </c>
      <c r="J210" s="5">
        <v>1</v>
      </c>
      <c r="K210" s="5">
        <v>0.12</v>
      </c>
      <c r="L210" s="5">
        <v>0.13639999999999999</v>
      </c>
      <c r="M210" s="5">
        <v>0.5</v>
      </c>
      <c r="N210" s="5">
        <v>0.19400000000000001</v>
      </c>
      <c r="O210" s="5">
        <v>0</v>
      </c>
      <c r="P210" s="5">
        <v>6</v>
      </c>
      <c r="Q210" s="5">
        <f>SUM(Append1[[#This Row],[Casual_Rentals]],Append1[[#This Row],[Registered_Rentals]])</f>
        <v>6</v>
      </c>
      <c r="R210" s="29" t="s">
        <v>68</v>
      </c>
    </row>
    <row r="211" spans="1:18" x14ac:dyDescent="0.25">
      <c r="A211" s="5">
        <v>210</v>
      </c>
      <c r="B211" s="6">
        <v>40553</v>
      </c>
      <c r="C211" s="5" t="s">
        <v>38</v>
      </c>
      <c r="D211" s="5">
        <v>0</v>
      </c>
      <c r="E211" s="5" t="s">
        <v>55</v>
      </c>
      <c r="F211" s="5">
        <v>0</v>
      </c>
      <c r="G211" s="5" t="b">
        <v>0</v>
      </c>
      <c r="H211" s="5">
        <v>1</v>
      </c>
      <c r="I211" s="5" t="s">
        <v>47</v>
      </c>
      <c r="J211" s="5">
        <v>1</v>
      </c>
      <c r="K211" s="5">
        <v>0.12</v>
      </c>
      <c r="L211" s="5">
        <v>0.1212</v>
      </c>
      <c r="M211" s="5">
        <v>0.5</v>
      </c>
      <c r="N211" s="5">
        <v>0.28360000000000002</v>
      </c>
      <c r="O211" s="5">
        <v>2</v>
      </c>
      <c r="P211" s="5">
        <v>3</v>
      </c>
      <c r="Q211" s="5">
        <f>SUM(Append1[[#This Row],[Casual_Rentals]],Append1[[#This Row],[Registered_Rentals]])</f>
        <v>5</v>
      </c>
      <c r="R211" s="29" t="s">
        <v>68</v>
      </c>
    </row>
    <row r="212" spans="1:18" x14ac:dyDescent="0.25">
      <c r="A212" s="5">
        <v>211</v>
      </c>
      <c r="B212" s="6">
        <v>40553</v>
      </c>
      <c r="C212" s="5" t="s">
        <v>38</v>
      </c>
      <c r="D212" s="5">
        <v>0</v>
      </c>
      <c r="E212" s="5" t="s">
        <v>55</v>
      </c>
      <c r="F212" s="5">
        <v>1</v>
      </c>
      <c r="G212" s="5" t="b">
        <v>0</v>
      </c>
      <c r="H212" s="5">
        <v>1</v>
      </c>
      <c r="I212" s="5" t="s">
        <v>47</v>
      </c>
      <c r="J212" s="5">
        <v>1</v>
      </c>
      <c r="K212" s="5">
        <v>0.12</v>
      </c>
      <c r="L212" s="5">
        <v>0.1212</v>
      </c>
      <c r="M212" s="5">
        <v>0.5</v>
      </c>
      <c r="N212" s="5">
        <v>0.28360000000000002</v>
      </c>
      <c r="O212" s="5">
        <v>1</v>
      </c>
      <c r="P212" s="5">
        <v>0</v>
      </c>
      <c r="Q212" s="5">
        <f>SUM(Append1[[#This Row],[Casual_Rentals]],Append1[[#This Row],[Registered_Rentals]])</f>
        <v>1</v>
      </c>
      <c r="R212" s="29" t="s">
        <v>68</v>
      </c>
    </row>
    <row r="213" spans="1:18" x14ac:dyDescent="0.25">
      <c r="A213" s="5">
        <v>212</v>
      </c>
      <c r="B213" s="6">
        <v>40553</v>
      </c>
      <c r="C213" s="5" t="s">
        <v>38</v>
      </c>
      <c r="D213" s="5">
        <v>0</v>
      </c>
      <c r="E213" s="5" t="s">
        <v>55</v>
      </c>
      <c r="F213" s="5">
        <v>2</v>
      </c>
      <c r="G213" s="5" t="b">
        <v>0</v>
      </c>
      <c r="H213" s="5">
        <v>1</v>
      </c>
      <c r="I213" s="5" t="s">
        <v>47</v>
      </c>
      <c r="J213" s="5">
        <v>1</v>
      </c>
      <c r="K213" s="5">
        <v>0.12</v>
      </c>
      <c r="L213" s="5">
        <v>0.1212</v>
      </c>
      <c r="M213" s="5">
        <v>0.5</v>
      </c>
      <c r="N213" s="5">
        <v>0.22389999999999999</v>
      </c>
      <c r="O213" s="5">
        <v>0</v>
      </c>
      <c r="P213" s="5">
        <v>3</v>
      </c>
      <c r="Q213" s="5">
        <f>SUM(Append1[[#This Row],[Casual_Rentals]],Append1[[#This Row],[Registered_Rentals]])</f>
        <v>3</v>
      </c>
      <c r="R213" s="29" t="s">
        <v>68</v>
      </c>
    </row>
    <row r="214" spans="1:18" x14ac:dyDescent="0.25">
      <c r="A214" s="5">
        <v>213</v>
      </c>
      <c r="B214" s="6">
        <v>40553</v>
      </c>
      <c r="C214" s="5" t="s">
        <v>38</v>
      </c>
      <c r="D214" s="5">
        <v>0</v>
      </c>
      <c r="E214" s="5" t="s">
        <v>55</v>
      </c>
      <c r="F214" s="5">
        <v>3</v>
      </c>
      <c r="G214" s="5" t="b">
        <v>0</v>
      </c>
      <c r="H214" s="5">
        <v>1</v>
      </c>
      <c r="I214" s="5" t="s">
        <v>47</v>
      </c>
      <c r="J214" s="5">
        <v>1</v>
      </c>
      <c r="K214" s="5">
        <v>0.12</v>
      </c>
      <c r="L214" s="5">
        <v>0.1212</v>
      </c>
      <c r="M214" s="5">
        <v>0.5</v>
      </c>
      <c r="N214" s="5">
        <v>0.22389999999999999</v>
      </c>
      <c r="O214" s="5">
        <v>0</v>
      </c>
      <c r="P214" s="5">
        <v>1</v>
      </c>
      <c r="Q214" s="5">
        <f>SUM(Append1[[#This Row],[Casual_Rentals]],Append1[[#This Row],[Registered_Rentals]])</f>
        <v>1</v>
      </c>
      <c r="R214" s="29" t="s">
        <v>68</v>
      </c>
    </row>
    <row r="215" spans="1:18" x14ac:dyDescent="0.25">
      <c r="A215" s="5">
        <v>214</v>
      </c>
      <c r="B215" s="6">
        <v>40553</v>
      </c>
      <c r="C215" s="5" t="s">
        <v>38</v>
      </c>
      <c r="D215" s="5">
        <v>0</v>
      </c>
      <c r="E215" s="5" t="s">
        <v>55</v>
      </c>
      <c r="F215" s="5">
        <v>4</v>
      </c>
      <c r="G215" s="5" t="b">
        <v>0</v>
      </c>
      <c r="H215" s="5">
        <v>1</v>
      </c>
      <c r="I215" s="5" t="s">
        <v>47</v>
      </c>
      <c r="J215" s="5">
        <v>1</v>
      </c>
      <c r="K215" s="5">
        <v>0.1</v>
      </c>
      <c r="L215" s="5">
        <v>0.1212</v>
      </c>
      <c r="M215" s="5">
        <v>0.54</v>
      </c>
      <c r="N215" s="5">
        <v>0.1343</v>
      </c>
      <c r="O215" s="5">
        <v>1</v>
      </c>
      <c r="P215" s="5">
        <v>2</v>
      </c>
      <c r="Q215" s="5">
        <f>SUM(Append1[[#This Row],[Casual_Rentals]],Append1[[#This Row],[Registered_Rentals]])</f>
        <v>3</v>
      </c>
      <c r="R215" s="29" t="s">
        <v>68</v>
      </c>
    </row>
    <row r="216" spans="1:18" x14ac:dyDescent="0.25">
      <c r="A216" s="5">
        <v>215</v>
      </c>
      <c r="B216" s="6">
        <v>40553</v>
      </c>
      <c r="C216" s="5" t="s">
        <v>38</v>
      </c>
      <c r="D216" s="5">
        <v>0</v>
      </c>
      <c r="E216" s="5" t="s">
        <v>55</v>
      </c>
      <c r="F216" s="5">
        <v>5</v>
      </c>
      <c r="G216" s="5" t="b">
        <v>0</v>
      </c>
      <c r="H216" s="5">
        <v>1</v>
      </c>
      <c r="I216" s="5" t="s">
        <v>47</v>
      </c>
      <c r="J216" s="5">
        <v>1</v>
      </c>
      <c r="K216" s="5">
        <v>0.1</v>
      </c>
      <c r="L216" s="5">
        <v>0.1061</v>
      </c>
      <c r="M216" s="5">
        <v>0.54</v>
      </c>
      <c r="N216" s="5">
        <v>0.25369999999999998</v>
      </c>
      <c r="O216" s="5">
        <v>0</v>
      </c>
      <c r="P216" s="5">
        <v>3</v>
      </c>
      <c r="Q216" s="5">
        <f>SUM(Append1[[#This Row],[Casual_Rentals]],Append1[[#This Row],[Registered_Rentals]])</f>
        <v>3</v>
      </c>
      <c r="R216" s="29" t="s">
        <v>68</v>
      </c>
    </row>
    <row r="217" spans="1:18" x14ac:dyDescent="0.25">
      <c r="A217" s="5">
        <v>216</v>
      </c>
      <c r="B217" s="6">
        <v>40553</v>
      </c>
      <c r="C217" s="5" t="s">
        <v>38</v>
      </c>
      <c r="D217" s="5">
        <v>0</v>
      </c>
      <c r="E217" s="5" t="s">
        <v>55</v>
      </c>
      <c r="F217" s="5">
        <v>6</v>
      </c>
      <c r="G217" s="5" t="b">
        <v>0</v>
      </c>
      <c r="H217" s="5">
        <v>1</v>
      </c>
      <c r="I217" s="5" t="s">
        <v>47</v>
      </c>
      <c r="J217" s="5">
        <v>1</v>
      </c>
      <c r="K217" s="5">
        <v>0.12</v>
      </c>
      <c r="L217" s="5">
        <v>0.1212</v>
      </c>
      <c r="M217" s="5">
        <v>0.5</v>
      </c>
      <c r="N217" s="5">
        <v>0.28360000000000002</v>
      </c>
      <c r="O217" s="5">
        <v>0</v>
      </c>
      <c r="P217" s="5">
        <v>31</v>
      </c>
      <c r="Q217" s="5">
        <f>SUM(Append1[[#This Row],[Casual_Rentals]],Append1[[#This Row],[Registered_Rentals]])</f>
        <v>31</v>
      </c>
      <c r="R217" s="29" t="s">
        <v>68</v>
      </c>
    </row>
    <row r="218" spans="1:18" x14ac:dyDescent="0.25">
      <c r="A218" s="5">
        <v>217</v>
      </c>
      <c r="B218" s="6">
        <v>40553</v>
      </c>
      <c r="C218" s="5" t="s">
        <v>38</v>
      </c>
      <c r="D218" s="5">
        <v>0</v>
      </c>
      <c r="E218" s="5" t="s">
        <v>55</v>
      </c>
      <c r="F218" s="5">
        <v>7</v>
      </c>
      <c r="G218" s="5" t="b">
        <v>0</v>
      </c>
      <c r="H218" s="5">
        <v>1</v>
      </c>
      <c r="I218" s="5" t="s">
        <v>47</v>
      </c>
      <c r="J218" s="5">
        <v>1</v>
      </c>
      <c r="K218" s="5">
        <v>0.12</v>
      </c>
      <c r="L218" s="5">
        <v>0.1212</v>
      </c>
      <c r="M218" s="5">
        <v>0.5</v>
      </c>
      <c r="N218" s="5">
        <v>0.22389999999999999</v>
      </c>
      <c r="O218" s="5">
        <v>2</v>
      </c>
      <c r="P218" s="5">
        <v>75</v>
      </c>
      <c r="Q218" s="5">
        <f>SUM(Append1[[#This Row],[Casual_Rentals]],Append1[[#This Row],[Registered_Rentals]])</f>
        <v>77</v>
      </c>
      <c r="R218" s="29" t="s">
        <v>68</v>
      </c>
    </row>
    <row r="219" spans="1:18" x14ac:dyDescent="0.25">
      <c r="A219" s="5">
        <v>218</v>
      </c>
      <c r="B219" s="6">
        <v>40553</v>
      </c>
      <c r="C219" s="5" t="s">
        <v>38</v>
      </c>
      <c r="D219" s="5">
        <v>0</v>
      </c>
      <c r="E219" s="5" t="s">
        <v>55</v>
      </c>
      <c r="F219" s="5">
        <v>8</v>
      </c>
      <c r="G219" s="5" t="b">
        <v>0</v>
      </c>
      <c r="H219" s="5">
        <v>1</v>
      </c>
      <c r="I219" s="5" t="s">
        <v>47</v>
      </c>
      <c r="J219" s="5">
        <v>2</v>
      </c>
      <c r="K219" s="5">
        <v>0.12</v>
      </c>
      <c r="L219" s="5">
        <v>0.1212</v>
      </c>
      <c r="M219" s="5">
        <v>0.5</v>
      </c>
      <c r="N219" s="5">
        <v>0.28360000000000002</v>
      </c>
      <c r="O219" s="5">
        <v>4</v>
      </c>
      <c r="P219" s="5">
        <v>184</v>
      </c>
      <c r="Q219" s="5">
        <f>SUM(Append1[[#This Row],[Casual_Rentals]],Append1[[#This Row],[Registered_Rentals]])</f>
        <v>188</v>
      </c>
      <c r="R219" s="29" t="s">
        <v>69</v>
      </c>
    </row>
    <row r="220" spans="1:18" x14ac:dyDescent="0.25">
      <c r="A220" s="5">
        <v>219</v>
      </c>
      <c r="B220" s="6">
        <v>40553</v>
      </c>
      <c r="C220" s="5" t="s">
        <v>38</v>
      </c>
      <c r="D220" s="5">
        <v>0</v>
      </c>
      <c r="E220" s="5" t="s">
        <v>55</v>
      </c>
      <c r="F220" s="5">
        <v>9</v>
      </c>
      <c r="G220" s="5" t="b">
        <v>0</v>
      </c>
      <c r="H220" s="5">
        <v>1</v>
      </c>
      <c r="I220" s="5" t="s">
        <v>47</v>
      </c>
      <c r="J220" s="5">
        <v>2</v>
      </c>
      <c r="K220" s="5">
        <v>0.14000000000000001</v>
      </c>
      <c r="L220" s="5">
        <v>0.1212</v>
      </c>
      <c r="M220" s="5">
        <v>0.5</v>
      </c>
      <c r="N220" s="5">
        <v>0.25369999999999998</v>
      </c>
      <c r="O220" s="5">
        <v>2</v>
      </c>
      <c r="P220" s="5">
        <v>92</v>
      </c>
      <c r="Q220" s="5">
        <f>SUM(Append1[[#This Row],[Casual_Rentals]],Append1[[#This Row],[Registered_Rentals]])</f>
        <v>94</v>
      </c>
      <c r="R220" s="29" t="s">
        <v>69</v>
      </c>
    </row>
    <row r="221" spans="1:18" x14ac:dyDescent="0.25">
      <c r="A221" s="5">
        <v>220</v>
      </c>
      <c r="B221" s="6">
        <v>40553</v>
      </c>
      <c r="C221" s="5" t="s">
        <v>38</v>
      </c>
      <c r="D221" s="5">
        <v>0</v>
      </c>
      <c r="E221" s="5" t="s">
        <v>55</v>
      </c>
      <c r="F221" s="5">
        <v>10</v>
      </c>
      <c r="G221" s="5" t="b">
        <v>0</v>
      </c>
      <c r="H221" s="5">
        <v>1</v>
      </c>
      <c r="I221" s="5" t="s">
        <v>47</v>
      </c>
      <c r="J221" s="5">
        <v>2</v>
      </c>
      <c r="K221" s="5">
        <v>0.14000000000000001</v>
      </c>
      <c r="L221" s="5">
        <v>0.1212</v>
      </c>
      <c r="M221" s="5">
        <v>0.5</v>
      </c>
      <c r="N221" s="5">
        <v>0.29849999999999999</v>
      </c>
      <c r="O221" s="5">
        <v>0</v>
      </c>
      <c r="P221" s="5">
        <v>31</v>
      </c>
      <c r="Q221" s="5">
        <f>SUM(Append1[[#This Row],[Casual_Rentals]],Append1[[#This Row],[Registered_Rentals]])</f>
        <v>31</v>
      </c>
      <c r="R221" s="29" t="s">
        <v>69</v>
      </c>
    </row>
    <row r="222" spans="1:18" x14ac:dyDescent="0.25">
      <c r="A222" s="5">
        <v>221</v>
      </c>
      <c r="B222" s="6">
        <v>40553</v>
      </c>
      <c r="C222" s="5" t="s">
        <v>38</v>
      </c>
      <c r="D222" s="5">
        <v>0</v>
      </c>
      <c r="E222" s="5" t="s">
        <v>55</v>
      </c>
      <c r="F222" s="5">
        <v>11</v>
      </c>
      <c r="G222" s="5" t="b">
        <v>0</v>
      </c>
      <c r="H222" s="5">
        <v>1</v>
      </c>
      <c r="I222" s="5" t="s">
        <v>47</v>
      </c>
      <c r="J222" s="5">
        <v>2</v>
      </c>
      <c r="K222" s="5">
        <v>0.16</v>
      </c>
      <c r="L222" s="5">
        <v>0.13639999999999999</v>
      </c>
      <c r="M222" s="5">
        <v>0.47</v>
      </c>
      <c r="N222" s="5">
        <v>0.28360000000000002</v>
      </c>
      <c r="O222" s="5">
        <v>2</v>
      </c>
      <c r="P222" s="5">
        <v>28</v>
      </c>
      <c r="Q222" s="5">
        <f>SUM(Append1[[#This Row],[Casual_Rentals]],Append1[[#This Row],[Registered_Rentals]])</f>
        <v>30</v>
      </c>
      <c r="R222" s="29" t="s">
        <v>69</v>
      </c>
    </row>
    <row r="223" spans="1:18" x14ac:dyDescent="0.25">
      <c r="A223" s="5">
        <v>222</v>
      </c>
      <c r="B223" s="6">
        <v>40553</v>
      </c>
      <c r="C223" s="5" t="s">
        <v>38</v>
      </c>
      <c r="D223" s="5">
        <v>0</v>
      </c>
      <c r="E223" s="5" t="s">
        <v>55</v>
      </c>
      <c r="F223" s="5">
        <v>12</v>
      </c>
      <c r="G223" s="5" t="b">
        <v>0</v>
      </c>
      <c r="H223" s="5">
        <v>1</v>
      </c>
      <c r="I223" s="5" t="s">
        <v>47</v>
      </c>
      <c r="J223" s="5">
        <v>2</v>
      </c>
      <c r="K223" s="5">
        <v>0.2</v>
      </c>
      <c r="L223" s="5">
        <v>0.18179999999999999</v>
      </c>
      <c r="M223" s="5">
        <v>0.4</v>
      </c>
      <c r="N223" s="5">
        <v>0.28360000000000002</v>
      </c>
      <c r="O223" s="5">
        <v>5</v>
      </c>
      <c r="P223" s="5">
        <v>47</v>
      </c>
      <c r="Q223" s="5">
        <f>SUM(Append1[[#This Row],[Casual_Rentals]],Append1[[#This Row],[Registered_Rentals]])</f>
        <v>52</v>
      </c>
      <c r="R223" s="29" t="s">
        <v>69</v>
      </c>
    </row>
    <row r="224" spans="1:18" x14ac:dyDescent="0.25">
      <c r="A224" s="5">
        <v>223</v>
      </c>
      <c r="B224" s="6">
        <v>40553</v>
      </c>
      <c r="C224" s="5" t="s">
        <v>38</v>
      </c>
      <c r="D224" s="5">
        <v>0</v>
      </c>
      <c r="E224" s="5" t="s">
        <v>55</v>
      </c>
      <c r="F224" s="5">
        <v>13</v>
      </c>
      <c r="G224" s="5" t="b">
        <v>0</v>
      </c>
      <c r="H224" s="5">
        <v>1</v>
      </c>
      <c r="I224" s="5" t="s">
        <v>47</v>
      </c>
      <c r="J224" s="5">
        <v>2</v>
      </c>
      <c r="K224" s="5">
        <v>0.2</v>
      </c>
      <c r="L224" s="5">
        <v>0.18179999999999999</v>
      </c>
      <c r="M224" s="5">
        <v>0.4</v>
      </c>
      <c r="N224" s="5">
        <v>0.28360000000000002</v>
      </c>
      <c r="O224" s="5">
        <v>4</v>
      </c>
      <c r="P224" s="5">
        <v>50</v>
      </c>
      <c r="Q224" s="5">
        <f>SUM(Append1[[#This Row],[Casual_Rentals]],Append1[[#This Row],[Registered_Rentals]])</f>
        <v>54</v>
      </c>
      <c r="R224" s="29" t="s">
        <v>69</v>
      </c>
    </row>
    <row r="225" spans="1:18" x14ac:dyDescent="0.25">
      <c r="A225" s="5">
        <v>224</v>
      </c>
      <c r="B225" s="6">
        <v>40553</v>
      </c>
      <c r="C225" s="5" t="s">
        <v>38</v>
      </c>
      <c r="D225" s="5">
        <v>0</v>
      </c>
      <c r="E225" s="5" t="s">
        <v>55</v>
      </c>
      <c r="F225" s="5">
        <v>14</v>
      </c>
      <c r="G225" s="5" t="b">
        <v>0</v>
      </c>
      <c r="H225" s="5">
        <v>1</v>
      </c>
      <c r="I225" s="5" t="s">
        <v>47</v>
      </c>
      <c r="J225" s="5">
        <v>2</v>
      </c>
      <c r="K225" s="5">
        <v>0.2</v>
      </c>
      <c r="L225" s="5">
        <v>0.19700000000000001</v>
      </c>
      <c r="M225" s="5">
        <v>0.4</v>
      </c>
      <c r="N225" s="5">
        <v>0.22389999999999999</v>
      </c>
      <c r="O225" s="5">
        <v>0</v>
      </c>
      <c r="P225" s="5">
        <v>47</v>
      </c>
      <c r="Q225" s="5">
        <f>SUM(Append1[[#This Row],[Casual_Rentals]],Append1[[#This Row],[Registered_Rentals]])</f>
        <v>47</v>
      </c>
      <c r="R225" s="29" t="s">
        <v>69</v>
      </c>
    </row>
    <row r="226" spans="1:18" x14ac:dyDescent="0.25">
      <c r="A226" s="5">
        <v>225</v>
      </c>
      <c r="B226" s="6">
        <v>40553</v>
      </c>
      <c r="C226" s="5" t="s">
        <v>38</v>
      </c>
      <c r="D226" s="5">
        <v>0</v>
      </c>
      <c r="E226" s="5" t="s">
        <v>55</v>
      </c>
      <c r="F226" s="5">
        <v>15</v>
      </c>
      <c r="G226" s="5" t="b">
        <v>0</v>
      </c>
      <c r="H226" s="5">
        <v>1</v>
      </c>
      <c r="I226" s="5" t="s">
        <v>47</v>
      </c>
      <c r="J226" s="5">
        <v>2</v>
      </c>
      <c r="K226" s="5">
        <v>0.2</v>
      </c>
      <c r="L226" s="5">
        <v>0.19700000000000001</v>
      </c>
      <c r="M226" s="5">
        <v>0.4</v>
      </c>
      <c r="N226" s="5">
        <v>0.22389999999999999</v>
      </c>
      <c r="O226" s="5">
        <v>2</v>
      </c>
      <c r="P226" s="5">
        <v>43</v>
      </c>
      <c r="Q226" s="5">
        <f>SUM(Append1[[#This Row],[Casual_Rentals]],Append1[[#This Row],[Registered_Rentals]])</f>
        <v>45</v>
      </c>
      <c r="R226" s="29" t="s">
        <v>69</v>
      </c>
    </row>
    <row r="227" spans="1:18" x14ac:dyDescent="0.25">
      <c r="A227" s="5">
        <v>226</v>
      </c>
      <c r="B227" s="6">
        <v>40553</v>
      </c>
      <c r="C227" s="5" t="s">
        <v>38</v>
      </c>
      <c r="D227" s="5">
        <v>0</v>
      </c>
      <c r="E227" s="5" t="s">
        <v>55</v>
      </c>
      <c r="F227" s="5">
        <v>16</v>
      </c>
      <c r="G227" s="5" t="b">
        <v>0</v>
      </c>
      <c r="H227" s="5">
        <v>1</v>
      </c>
      <c r="I227" s="5" t="s">
        <v>47</v>
      </c>
      <c r="J227" s="5">
        <v>1</v>
      </c>
      <c r="K227" s="5">
        <v>0.2</v>
      </c>
      <c r="L227" s="5">
        <v>0.21210000000000001</v>
      </c>
      <c r="M227" s="5">
        <v>0.4</v>
      </c>
      <c r="N227" s="5">
        <v>0.1343</v>
      </c>
      <c r="O227" s="5">
        <v>4</v>
      </c>
      <c r="P227" s="5">
        <v>70</v>
      </c>
      <c r="Q227" s="5">
        <f>SUM(Append1[[#This Row],[Casual_Rentals]],Append1[[#This Row],[Registered_Rentals]])</f>
        <v>74</v>
      </c>
      <c r="R227" s="29" t="s">
        <v>68</v>
      </c>
    </row>
    <row r="228" spans="1:18" x14ac:dyDescent="0.25">
      <c r="A228" s="5">
        <v>227</v>
      </c>
      <c r="B228" s="6">
        <v>40553</v>
      </c>
      <c r="C228" s="5" t="s">
        <v>38</v>
      </c>
      <c r="D228" s="5">
        <v>0</v>
      </c>
      <c r="E228" s="5" t="s">
        <v>55</v>
      </c>
      <c r="F228" s="5">
        <v>17</v>
      </c>
      <c r="G228" s="5" t="b">
        <v>0</v>
      </c>
      <c r="H228" s="5">
        <v>1</v>
      </c>
      <c r="I228" s="5" t="s">
        <v>47</v>
      </c>
      <c r="J228" s="5">
        <v>1</v>
      </c>
      <c r="K228" s="5">
        <v>0.2</v>
      </c>
      <c r="L228" s="5">
        <v>0.2273</v>
      </c>
      <c r="M228" s="5">
        <v>0.4</v>
      </c>
      <c r="N228" s="5">
        <v>0.1045</v>
      </c>
      <c r="O228" s="5">
        <v>4</v>
      </c>
      <c r="P228" s="5">
        <v>174</v>
      </c>
      <c r="Q228" s="5">
        <f>SUM(Append1[[#This Row],[Casual_Rentals]],Append1[[#This Row],[Registered_Rentals]])</f>
        <v>178</v>
      </c>
      <c r="R228" s="29" t="s">
        <v>68</v>
      </c>
    </row>
    <row r="229" spans="1:18" x14ac:dyDescent="0.25">
      <c r="A229" s="5">
        <v>228</v>
      </c>
      <c r="B229" s="6">
        <v>40553</v>
      </c>
      <c r="C229" s="5" t="s">
        <v>38</v>
      </c>
      <c r="D229" s="5">
        <v>0</v>
      </c>
      <c r="E229" s="5" t="s">
        <v>55</v>
      </c>
      <c r="F229" s="5">
        <v>18</v>
      </c>
      <c r="G229" s="5" t="b">
        <v>0</v>
      </c>
      <c r="H229" s="5">
        <v>1</v>
      </c>
      <c r="I229" s="5" t="s">
        <v>47</v>
      </c>
      <c r="J229" s="5">
        <v>1</v>
      </c>
      <c r="K229" s="5">
        <v>0.2</v>
      </c>
      <c r="L229" s="5">
        <v>0.19700000000000001</v>
      </c>
      <c r="M229" s="5">
        <v>0.4</v>
      </c>
      <c r="N229" s="5">
        <v>0.22389999999999999</v>
      </c>
      <c r="O229" s="5">
        <v>1</v>
      </c>
      <c r="P229" s="5">
        <v>154</v>
      </c>
      <c r="Q229" s="5">
        <f>SUM(Append1[[#This Row],[Casual_Rentals]],Append1[[#This Row],[Registered_Rentals]])</f>
        <v>155</v>
      </c>
      <c r="R229" s="29" t="s">
        <v>68</v>
      </c>
    </row>
    <row r="230" spans="1:18" x14ac:dyDescent="0.25">
      <c r="A230" s="5">
        <v>229</v>
      </c>
      <c r="B230" s="6">
        <v>40553</v>
      </c>
      <c r="C230" s="5" t="s">
        <v>38</v>
      </c>
      <c r="D230" s="5">
        <v>0</v>
      </c>
      <c r="E230" s="5" t="s">
        <v>55</v>
      </c>
      <c r="F230" s="5">
        <v>19</v>
      </c>
      <c r="G230" s="5" t="b">
        <v>0</v>
      </c>
      <c r="H230" s="5">
        <v>1</v>
      </c>
      <c r="I230" s="5" t="s">
        <v>47</v>
      </c>
      <c r="J230" s="5">
        <v>1</v>
      </c>
      <c r="K230" s="5">
        <v>0.16</v>
      </c>
      <c r="L230" s="5">
        <v>0.16669999999999999</v>
      </c>
      <c r="M230" s="5">
        <v>0.47</v>
      </c>
      <c r="N230" s="5">
        <v>0.16420000000000001</v>
      </c>
      <c r="O230" s="5">
        <v>3</v>
      </c>
      <c r="P230" s="5">
        <v>92</v>
      </c>
      <c r="Q230" s="5">
        <f>SUM(Append1[[#This Row],[Casual_Rentals]],Append1[[#This Row],[Registered_Rentals]])</f>
        <v>95</v>
      </c>
      <c r="R230" s="29" t="s">
        <v>68</v>
      </c>
    </row>
    <row r="231" spans="1:18" x14ac:dyDescent="0.25">
      <c r="A231" s="5">
        <v>230</v>
      </c>
      <c r="B231" s="6">
        <v>40553</v>
      </c>
      <c r="C231" s="5" t="s">
        <v>38</v>
      </c>
      <c r="D231" s="5">
        <v>0</v>
      </c>
      <c r="E231" s="5" t="s">
        <v>55</v>
      </c>
      <c r="F231" s="5">
        <v>20</v>
      </c>
      <c r="G231" s="5" t="b">
        <v>0</v>
      </c>
      <c r="H231" s="5">
        <v>1</v>
      </c>
      <c r="I231" s="5" t="s">
        <v>47</v>
      </c>
      <c r="J231" s="5">
        <v>1</v>
      </c>
      <c r="K231" s="5">
        <v>0.16</v>
      </c>
      <c r="L231" s="5">
        <v>0.16669999999999999</v>
      </c>
      <c r="M231" s="5">
        <v>0.5</v>
      </c>
      <c r="N231" s="5">
        <v>0.16420000000000001</v>
      </c>
      <c r="O231" s="5">
        <v>1</v>
      </c>
      <c r="P231" s="5">
        <v>73</v>
      </c>
      <c r="Q231" s="5">
        <f>SUM(Append1[[#This Row],[Casual_Rentals]],Append1[[#This Row],[Registered_Rentals]])</f>
        <v>74</v>
      </c>
      <c r="R231" s="29" t="s">
        <v>68</v>
      </c>
    </row>
    <row r="232" spans="1:18" x14ac:dyDescent="0.25">
      <c r="A232" s="5">
        <v>231</v>
      </c>
      <c r="B232" s="6">
        <v>40553</v>
      </c>
      <c r="C232" s="5" t="s">
        <v>38</v>
      </c>
      <c r="D232" s="5">
        <v>0</v>
      </c>
      <c r="E232" s="5" t="s">
        <v>55</v>
      </c>
      <c r="F232" s="5">
        <v>21</v>
      </c>
      <c r="G232" s="5" t="b">
        <v>0</v>
      </c>
      <c r="H232" s="5">
        <v>1</v>
      </c>
      <c r="I232" s="5" t="s">
        <v>47</v>
      </c>
      <c r="J232" s="5">
        <v>1</v>
      </c>
      <c r="K232" s="5">
        <v>0.14000000000000001</v>
      </c>
      <c r="L232" s="5">
        <v>0.13639999999999999</v>
      </c>
      <c r="M232" s="5">
        <v>0.59</v>
      </c>
      <c r="N232" s="5">
        <v>0.19400000000000001</v>
      </c>
      <c r="O232" s="5">
        <v>1</v>
      </c>
      <c r="P232" s="5">
        <v>37</v>
      </c>
      <c r="Q232" s="5">
        <f>SUM(Append1[[#This Row],[Casual_Rentals]],Append1[[#This Row],[Registered_Rentals]])</f>
        <v>38</v>
      </c>
      <c r="R232" s="29" t="s">
        <v>68</v>
      </c>
    </row>
    <row r="233" spans="1:18" x14ac:dyDescent="0.25">
      <c r="A233" s="5">
        <v>232</v>
      </c>
      <c r="B233" s="6">
        <v>40553</v>
      </c>
      <c r="C233" s="5" t="s">
        <v>38</v>
      </c>
      <c r="D233" s="5">
        <v>0</v>
      </c>
      <c r="E233" s="5" t="s">
        <v>55</v>
      </c>
      <c r="F233" s="5">
        <v>22</v>
      </c>
      <c r="G233" s="5" t="b">
        <v>0</v>
      </c>
      <c r="H233" s="5">
        <v>1</v>
      </c>
      <c r="I233" s="5" t="s">
        <v>47</v>
      </c>
      <c r="J233" s="5">
        <v>1</v>
      </c>
      <c r="K233" s="5">
        <v>0.14000000000000001</v>
      </c>
      <c r="L233" s="5">
        <v>0.1515</v>
      </c>
      <c r="M233" s="5">
        <v>0.59</v>
      </c>
      <c r="N233" s="5">
        <v>0.16420000000000001</v>
      </c>
      <c r="O233" s="5">
        <v>2</v>
      </c>
      <c r="P233" s="5">
        <v>22</v>
      </c>
      <c r="Q233" s="5">
        <f>SUM(Append1[[#This Row],[Casual_Rentals]],Append1[[#This Row],[Registered_Rentals]])</f>
        <v>24</v>
      </c>
      <c r="R233" s="29" t="s">
        <v>68</v>
      </c>
    </row>
    <row r="234" spans="1:18" x14ac:dyDescent="0.25">
      <c r="A234" s="5">
        <v>233</v>
      </c>
      <c r="B234" s="6">
        <v>40553</v>
      </c>
      <c r="C234" s="5" t="s">
        <v>38</v>
      </c>
      <c r="D234" s="5">
        <v>0</v>
      </c>
      <c r="E234" s="5" t="s">
        <v>55</v>
      </c>
      <c r="F234" s="5">
        <v>23</v>
      </c>
      <c r="G234" s="5" t="b">
        <v>0</v>
      </c>
      <c r="H234" s="5">
        <v>1</v>
      </c>
      <c r="I234" s="5" t="s">
        <v>47</v>
      </c>
      <c r="J234" s="5">
        <v>1</v>
      </c>
      <c r="K234" s="5">
        <v>0.14000000000000001</v>
      </c>
      <c r="L234" s="5">
        <v>0.1515</v>
      </c>
      <c r="M234" s="5">
        <v>0.59</v>
      </c>
      <c r="N234" s="5">
        <v>0.16420000000000001</v>
      </c>
      <c r="O234" s="5">
        <v>0</v>
      </c>
      <c r="P234" s="5">
        <v>18</v>
      </c>
      <c r="Q234" s="5">
        <f>SUM(Append1[[#This Row],[Casual_Rentals]],Append1[[#This Row],[Registered_Rentals]])</f>
        <v>18</v>
      </c>
      <c r="R234" s="29" t="s">
        <v>68</v>
      </c>
    </row>
    <row r="235" spans="1:18" x14ac:dyDescent="0.25">
      <c r="A235" s="5">
        <v>234</v>
      </c>
      <c r="B235" s="6">
        <v>40554</v>
      </c>
      <c r="C235" s="5" t="s">
        <v>38</v>
      </c>
      <c r="D235" s="5">
        <v>0</v>
      </c>
      <c r="E235" s="5" t="s">
        <v>55</v>
      </c>
      <c r="F235" s="5">
        <v>0</v>
      </c>
      <c r="G235" s="5" t="b">
        <v>0</v>
      </c>
      <c r="H235" s="5">
        <v>2</v>
      </c>
      <c r="I235" s="5" t="s">
        <v>48</v>
      </c>
      <c r="J235" s="5">
        <v>1</v>
      </c>
      <c r="K235" s="5">
        <v>0.14000000000000001</v>
      </c>
      <c r="L235" s="5">
        <v>0.16669999999999999</v>
      </c>
      <c r="M235" s="5">
        <v>0.59</v>
      </c>
      <c r="N235" s="5">
        <v>0.1045</v>
      </c>
      <c r="O235" s="5">
        <v>2</v>
      </c>
      <c r="P235" s="5">
        <v>10</v>
      </c>
      <c r="Q235" s="5">
        <f>SUM(Append1[[#This Row],[Casual_Rentals]],Append1[[#This Row],[Registered_Rentals]])</f>
        <v>12</v>
      </c>
      <c r="R235" s="29" t="s">
        <v>68</v>
      </c>
    </row>
    <row r="236" spans="1:18" x14ac:dyDescent="0.25">
      <c r="A236" s="5">
        <v>235</v>
      </c>
      <c r="B236" s="6">
        <v>40554</v>
      </c>
      <c r="C236" s="5" t="s">
        <v>38</v>
      </c>
      <c r="D236" s="5">
        <v>0</v>
      </c>
      <c r="E236" s="5" t="s">
        <v>55</v>
      </c>
      <c r="F236" s="5">
        <v>1</v>
      </c>
      <c r="G236" s="5" t="b">
        <v>0</v>
      </c>
      <c r="H236" s="5">
        <v>2</v>
      </c>
      <c r="I236" s="5" t="s">
        <v>48</v>
      </c>
      <c r="J236" s="5">
        <v>1</v>
      </c>
      <c r="K236" s="5">
        <v>0.14000000000000001</v>
      </c>
      <c r="L236" s="5">
        <v>0.1515</v>
      </c>
      <c r="M236" s="5">
        <v>0.59</v>
      </c>
      <c r="N236" s="5">
        <v>0.16420000000000001</v>
      </c>
      <c r="O236" s="5">
        <v>0</v>
      </c>
      <c r="P236" s="5">
        <v>3</v>
      </c>
      <c r="Q236" s="5">
        <f>SUM(Append1[[#This Row],[Casual_Rentals]],Append1[[#This Row],[Registered_Rentals]])</f>
        <v>3</v>
      </c>
      <c r="R236" s="29" t="s">
        <v>68</v>
      </c>
    </row>
    <row r="237" spans="1:18" x14ac:dyDescent="0.25">
      <c r="A237" s="5">
        <v>236</v>
      </c>
      <c r="B237" s="6">
        <v>40554</v>
      </c>
      <c r="C237" s="5" t="s">
        <v>38</v>
      </c>
      <c r="D237" s="5">
        <v>0</v>
      </c>
      <c r="E237" s="5" t="s">
        <v>55</v>
      </c>
      <c r="F237" s="5">
        <v>2</v>
      </c>
      <c r="G237" s="5" t="b">
        <v>0</v>
      </c>
      <c r="H237" s="5">
        <v>2</v>
      </c>
      <c r="I237" s="5" t="s">
        <v>48</v>
      </c>
      <c r="J237" s="5">
        <v>2</v>
      </c>
      <c r="K237" s="5">
        <v>0.16</v>
      </c>
      <c r="L237" s="5">
        <v>0.1515</v>
      </c>
      <c r="M237" s="5">
        <v>0.55000000000000004</v>
      </c>
      <c r="N237" s="5">
        <v>0.19400000000000001</v>
      </c>
      <c r="O237" s="5">
        <v>0</v>
      </c>
      <c r="P237" s="5">
        <v>3</v>
      </c>
      <c r="Q237" s="5">
        <f>SUM(Append1[[#This Row],[Casual_Rentals]],Append1[[#This Row],[Registered_Rentals]])</f>
        <v>3</v>
      </c>
      <c r="R237" s="29" t="s">
        <v>69</v>
      </c>
    </row>
    <row r="238" spans="1:18" x14ac:dyDescent="0.25">
      <c r="A238" s="5">
        <v>237</v>
      </c>
      <c r="B238" s="6">
        <v>40554</v>
      </c>
      <c r="C238" s="5" t="s">
        <v>38</v>
      </c>
      <c r="D238" s="5">
        <v>0</v>
      </c>
      <c r="E238" s="5" t="s">
        <v>55</v>
      </c>
      <c r="F238" s="5">
        <v>5</v>
      </c>
      <c r="G238" s="5" t="b">
        <v>0</v>
      </c>
      <c r="H238" s="5">
        <v>2</v>
      </c>
      <c r="I238" s="5" t="s">
        <v>48</v>
      </c>
      <c r="J238" s="5">
        <v>2</v>
      </c>
      <c r="K238" s="5">
        <v>0.16</v>
      </c>
      <c r="L238" s="5">
        <v>0.18179999999999999</v>
      </c>
      <c r="M238" s="5">
        <v>0.55000000000000004</v>
      </c>
      <c r="N238" s="5">
        <v>0.1343</v>
      </c>
      <c r="O238" s="5">
        <v>0</v>
      </c>
      <c r="P238" s="5">
        <v>6</v>
      </c>
      <c r="Q238" s="5">
        <f>SUM(Append1[[#This Row],[Casual_Rentals]],Append1[[#This Row],[Registered_Rentals]])</f>
        <v>6</v>
      </c>
      <c r="R238" s="29" t="s">
        <v>69</v>
      </c>
    </row>
    <row r="239" spans="1:18" x14ac:dyDescent="0.25">
      <c r="A239" s="5">
        <v>238</v>
      </c>
      <c r="B239" s="6">
        <v>40554</v>
      </c>
      <c r="C239" s="5" t="s">
        <v>38</v>
      </c>
      <c r="D239" s="5">
        <v>0</v>
      </c>
      <c r="E239" s="5" t="s">
        <v>55</v>
      </c>
      <c r="F239" s="5">
        <v>6</v>
      </c>
      <c r="G239" s="5" t="b">
        <v>0</v>
      </c>
      <c r="H239" s="5">
        <v>2</v>
      </c>
      <c r="I239" s="5" t="s">
        <v>48</v>
      </c>
      <c r="J239" s="5">
        <v>2</v>
      </c>
      <c r="K239" s="5">
        <v>0.16</v>
      </c>
      <c r="L239" s="5">
        <v>0.18179999999999999</v>
      </c>
      <c r="M239" s="5">
        <v>0.55000000000000004</v>
      </c>
      <c r="N239" s="5">
        <v>0.1343</v>
      </c>
      <c r="O239" s="5">
        <v>0</v>
      </c>
      <c r="P239" s="5">
        <v>27</v>
      </c>
      <c r="Q239" s="5">
        <f>SUM(Append1[[#This Row],[Casual_Rentals]],Append1[[#This Row],[Registered_Rentals]])</f>
        <v>27</v>
      </c>
      <c r="R239" s="29" t="s">
        <v>69</v>
      </c>
    </row>
    <row r="240" spans="1:18" x14ac:dyDescent="0.25">
      <c r="A240" s="5">
        <v>239</v>
      </c>
      <c r="B240" s="6">
        <v>40554</v>
      </c>
      <c r="C240" s="5" t="s">
        <v>38</v>
      </c>
      <c r="D240" s="5">
        <v>0</v>
      </c>
      <c r="E240" s="5" t="s">
        <v>55</v>
      </c>
      <c r="F240" s="5">
        <v>7</v>
      </c>
      <c r="G240" s="5" t="b">
        <v>0</v>
      </c>
      <c r="H240" s="5">
        <v>2</v>
      </c>
      <c r="I240" s="5" t="s">
        <v>48</v>
      </c>
      <c r="J240" s="5">
        <v>2</v>
      </c>
      <c r="K240" s="5">
        <v>0.16</v>
      </c>
      <c r="L240" s="5">
        <v>0.2273</v>
      </c>
      <c r="M240" s="5">
        <v>0.55000000000000004</v>
      </c>
      <c r="N240" s="5">
        <v>0</v>
      </c>
      <c r="O240" s="5">
        <v>2</v>
      </c>
      <c r="P240" s="5">
        <v>97</v>
      </c>
      <c r="Q240" s="5">
        <f>SUM(Append1[[#This Row],[Casual_Rentals]],Append1[[#This Row],[Registered_Rentals]])</f>
        <v>99</v>
      </c>
      <c r="R240" s="29" t="s">
        <v>69</v>
      </c>
    </row>
    <row r="241" spans="1:18" x14ac:dyDescent="0.25">
      <c r="A241" s="5">
        <v>240</v>
      </c>
      <c r="B241" s="6">
        <v>40554</v>
      </c>
      <c r="C241" s="5" t="s">
        <v>38</v>
      </c>
      <c r="D241" s="5">
        <v>0</v>
      </c>
      <c r="E241" s="5" t="s">
        <v>55</v>
      </c>
      <c r="F241" s="5">
        <v>8</v>
      </c>
      <c r="G241" s="5" t="b">
        <v>0</v>
      </c>
      <c r="H241" s="5">
        <v>2</v>
      </c>
      <c r="I241" s="5" t="s">
        <v>48</v>
      </c>
      <c r="J241" s="5">
        <v>2</v>
      </c>
      <c r="K241" s="5">
        <v>0.18</v>
      </c>
      <c r="L241" s="5">
        <v>0.21210000000000001</v>
      </c>
      <c r="M241" s="5">
        <v>0.51</v>
      </c>
      <c r="N241" s="5">
        <v>8.9599999999999999E-2</v>
      </c>
      <c r="O241" s="5">
        <v>3</v>
      </c>
      <c r="P241" s="5">
        <v>214</v>
      </c>
      <c r="Q241" s="5">
        <f>SUM(Append1[[#This Row],[Casual_Rentals]],Append1[[#This Row],[Registered_Rentals]])</f>
        <v>217</v>
      </c>
      <c r="R241" s="29" t="s">
        <v>69</v>
      </c>
    </row>
    <row r="242" spans="1:18" x14ac:dyDescent="0.25">
      <c r="A242" s="5">
        <v>241</v>
      </c>
      <c r="B242" s="6">
        <v>40554</v>
      </c>
      <c r="C242" s="5" t="s">
        <v>38</v>
      </c>
      <c r="D242" s="5">
        <v>0</v>
      </c>
      <c r="E242" s="5" t="s">
        <v>55</v>
      </c>
      <c r="F242" s="5">
        <v>9</v>
      </c>
      <c r="G242" s="5" t="b">
        <v>0</v>
      </c>
      <c r="H242" s="5">
        <v>2</v>
      </c>
      <c r="I242" s="5" t="s">
        <v>48</v>
      </c>
      <c r="J242" s="5">
        <v>2</v>
      </c>
      <c r="K242" s="5">
        <v>0.18</v>
      </c>
      <c r="L242" s="5">
        <v>0.19700000000000001</v>
      </c>
      <c r="M242" s="5">
        <v>0.51</v>
      </c>
      <c r="N242" s="5">
        <v>0.16420000000000001</v>
      </c>
      <c r="O242" s="5">
        <v>3</v>
      </c>
      <c r="P242" s="5">
        <v>127</v>
      </c>
      <c r="Q242" s="5">
        <f>SUM(Append1[[#This Row],[Casual_Rentals]],Append1[[#This Row],[Registered_Rentals]])</f>
        <v>130</v>
      </c>
      <c r="R242" s="29" t="s">
        <v>69</v>
      </c>
    </row>
    <row r="243" spans="1:18" x14ac:dyDescent="0.25">
      <c r="A243" s="5">
        <v>242</v>
      </c>
      <c r="B243" s="6">
        <v>40554</v>
      </c>
      <c r="C243" s="5" t="s">
        <v>38</v>
      </c>
      <c r="D243" s="5">
        <v>0</v>
      </c>
      <c r="E243" s="5" t="s">
        <v>55</v>
      </c>
      <c r="F243" s="5">
        <v>10</v>
      </c>
      <c r="G243" s="5" t="b">
        <v>0</v>
      </c>
      <c r="H243" s="5">
        <v>2</v>
      </c>
      <c r="I243" s="5" t="s">
        <v>48</v>
      </c>
      <c r="J243" s="5">
        <v>2</v>
      </c>
      <c r="K243" s="5">
        <v>0.2</v>
      </c>
      <c r="L243" s="5">
        <v>0.21210000000000001</v>
      </c>
      <c r="M243" s="5">
        <v>0.51</v>
      </c>
      <c r="N243" s="5">
        <v>0.16420000000000001</v>
      </c>
      <c r="O243" s="5">
        <v>3</v>
      </c>
      <c r="P243" s="5">
        <v>51</v>
      </c>
      <c r="Q243" s="5">
        <f>SUM(Append1[[#This Row],[Casual_Rentals]],Append1[[#This Row],[Registered_Rentals]])</f>
        <v>54</v>
      </c>
      <c r="R243" s="29" t="s">
        <v>69</v>
      </c>
    </row>
    <row r="244" spans="1:18" x14ac:dyDescent="0.25">
      <c r="A244" s="5">
        <v>243</v>
      </c>
      <c r="B244" s="6">
        <v>40554</v>
      </c>
      <c r="C244" s="5" t="s">
        <v>38</v>
      </c>
      <c r="D244" s="5">
        <v>0</v>
      </c>
      <c r="E244" s="5" t="s">
        <v>55</v>
      </c>
      <c r="F244" s="5">
        <v>11</v>
      </c>
      <c r="G244" s="5" t="b">
        <v>0</v>
      </c>
      <c r="H244" s="5">
        <v>2</v>
      </c>
      <c r="I244" s="5" t="s">
        <v>48</v>
      </c>
      <c r="J244" s="5">
        <v>2</v>
      </c>
      <c r="K244" s="5">
        <v>0.2</v>
      </c>
      <c r="L244" s="5">
        <v>0.21210000000000001</v>
      </c>
      <c r="M244" s="5">
        <v>0.47</v>
      </c>
      <c r="N244" s="5">
        <v>0.1343</v>
      </c>
      <c r="O244" s="5">
        <v>4</v>
      </c>
      <c r="P244" s="5">
        <v>31</v>
      </c>
      <c r="Q244" s="5">
        <f>SUM(Append1[[#This Row],[Casual_Rentals]],Append1[[#This Row],[Registered_Rentals]])</f>
        <v>35</v>
      </c>
      <c r="R244" s="29" t="s">
        <v>69</v>
      </c>
    </row>
    <row r="245" spans="1:18" x14ac:dyDescent="0.25">
      <c r="A245" s="5">
        <v>244</v>
      </c>
      <c r="B245" s="6">
        <v>40554</v>
      </c>
      <c r="C245" s="5" t="s">
        <v>38</v>
      </c>
      <c r="D245" s="5">
        <v>0</v>
      </c>
      <c r="E245" s="5" t="s">
        <v>55</v>
      </c>
      <c r="F245" s="5">
        <v>12</v>
      </c>
      <c r="G245" s="5" t="b">
        <v>0</v>
      </c>
      <c r="H245" s="5">
        <v>2</v>
      </c>
      <c r="I245" s="5" t="s">
        <v>48</v>
      </c>
      <c r="J245" s="5">
        <v>2</v>
      </c>
      <c r="K245" s="5">
        <v>0.2</v>
      </c>
      <c r="L245" s="5">
        <v>0.2273</v>
      </c>
      <c r="M245" s="5">
        <v>0.51</v>
      </c>
      <c r="N245" s="5">
        <v>0.1045</v>
      </c>
      <c r="O245" s="5">
        <v>2</v>
      </c>
      <c r="P245" s="5">
        <v>55</v>
      </c>
      <c r="Q245" s="5">
        <f>SUM(Append1[[#This Row],[Casual_Rentals]],Append1[[#This Row],[Registered_Rentals]])</f>
        <v>57</v>
      </c>
      <c r="R245" s="29" t="s">
        <v>69</v>
      </c>
    </row>
    <row r="246" spans="1:18" x14ac:dyDescent="0.25">
      <c r="A246" s="5">
        <v>245</v>
      </c>
      <c r="B246" s="6">
        <v>40554</v>
      </c>
      <c r="C246" s="5" t="s">
        <v>38</v>
      </c>
      <c r="D246" s="5">
        <v>0</v>
      </c>
      <c r="E246" s="5" t="s">
        <v>55</v>
      </c>
      <c r="F246" s="5">
        <v>13</v>
      </c>
      <c r="G246" s="5" t="b">
        <v>0</v>
      </c>
      <c r="H246" s="5">
        <v>2</v>
      </c>
      <c r="I246" s="5" t="s">
        <v>48</v>
      </c>
      <c r="J246" s="5">
        <v>2</v>
      </c>
      <c r="K246" s="5">
        <v>0.2</v>
      </c>
      <c r="L246" s="5">
        <v>0.2273</v>
      </c>
      <c r="M246" s="5">
        <v>0.59</v>
      </c>
      <c r="N246" s="5">
        <v>8.9599999999999999E-2</v>
      </c>
      <c r="O246" s="5">
        <v>6</v>
      </c>
      <c r="P246" s="5">
        <v>46</v>
      </c>
      <c r="Q246" s="5">
        <f>SUM(Append1[[#This Row],[Casual_Rentals]],Append1[[#This Row],[Registered_Rentals]])</f>
        <v>52</v>
      </c>
      <c r="R246" s="29" t="s">
        <v>69</v>
      </c>
    </row>
    <row r="247" spans="1:18" x14ac:dyDescent="0.25">
      <c r="A247" s="5">
        <v>246</v>
      </c>
      <c r="B247" s="6">
        <v>40554</v>
      </c>
      <c r="C247" s="5" t="s">
        <v>38</v>
      </c>
      <c r="D247" s="5">
        <v>0</v>
      </c>
      <c r="E247" s="5" t="s">
        <v>55</v>
      </c>
      <c r="F247" s="5">
        <v>14</v>
      </c>
      <c r="G247" s="5" t="b">
        <v>0</v>
      </c>
      <c r="H247" s="5">
        <v>2</v>
      </c>
      <c r="I247" s="5" t="s">
        <v>48</v>
      </c>
      <c r="J247" s="5">
        <v>2</v>
      </c>
      <c r="K247" s="5">
        <v>0.2</v>
      </c>
      <c r="L247" s="5">
        <v>0.2273</v>
      </c>
      <c r="M247" s="5">
        <v>0.59</v>
      </c>
      <c r="N247" s="5">
        <v>8.9599999999999999E-2</v>
      </c>
      <c r="O247" s="5">
        <v>3</v>
      </c>
      <c r="P247" s="5">
        <v>60</v>
      </c>
      <c r="Q247" s="5">
        <f>SUM(Append1[[#This Row],[Casual_Rentals]],Append1[[#This Row],[Registered_Rentals]])</f>
        <v>63</v>
      </c>
      <c r="R247" s="29" t="s">
        <v>69</v>
      </c>
    </row>
    <row r="248" spans="1:18" x14ac:dyDescent="0.25">
      <c r="A248" s="5">
        <v>247</v>
      </c>
      <c r="B248" s="6">
        <v>40554</v>
      </c>
      <c r="C248" s="5" t="s">
        <v>38</v>
      </c>
      <c r="D248" s="5">
        <v>0</v>
      </c>
      <c r="E248" s="5" t="s">
        <v>55</v>
      </c>
      <c r="F248" s="5">
        <v>15</v>
      </c>
      <c r="G248" s="5" t="b">
        <v>0</v>
      </c>
      <c r="H248" s="5">
        <v>2</v>
      </c>
      <c r="I248" s="5" t="s">
        <v>48</v>
      </c>
      <c r="J248" s="5">
        <v>2</v>
      </c>
      <c r="K248" s="5">
        <v>0.16</v>
      </c>
      <c r="L248" s="5">
        <v>0.19700000000000001</v>
      </c>
      <c r="M248" s="5">
        <v>0.8</v>
      </c>
      <c r="N248" s="5">
        <v>8.9599999999999999E-2</v>
      </c>
      <c r="O248" s="5">
        <v>2</v>
      </c>
      <c r="P248" s="5">
        <v>45</v>
      </c>
      <c r="Q248" s="5">
        <f>SUM(Append1[[#This Row],[Casual_Rentals]],Append1[[#This Row],[Registered_Rentals]])</f>
        <v>47</v>
      </c>
      <c r="R248" s="29" t="s">
        <v>69</v>
      </c>
    </row>
    <row r="249" spans="1:18" x14ac:dyDescent="0.25">
      <c r="A249" s="5">
        <v>248</v>
      </c>
      <c r="B249" s="6">
        <v>40554</v>
      </c>
      <c r="C249" s="5" t="s">
        <v>38</v>
      </c>
      <c r="D249" s="5">
        <v>0</v>
      </c>
      <c r="E249" s="5" t="s">
        <v>55</v>
      </c>
      <c r="F249" s="5">
        <v>16</v>
      </c>
      <c r="G249" s="5" t="b">
        <v>0</v>
      </c>
      <c r="H249" s="5">
        <v>2</v>
      </c>
      <c r="I249" s="5" t="s">
        <v>48</v>
      </c>
      <c r="J249" s="5">
        <v>2</v>
      </c>
      <c r="K249" s="5">
        <v>0.16</v>
      </c>
      <c r="L249" s="5">
        <v>0.1515</v>
      </c>
      <c r="M249" s="5">
        <v>0.86</v>
      </c>
      <c r="N249" s="5">
        <v>0.22389999999999999</v>
      </c>
      <c r="O249" s="5">
        <v>4</v>
      </c>
      <c r="P249" s="5">
        <v>72</v>
      </c>
      <c r="Q249" s="5">
        <f>SUM(Append1[[#This Row],[Casual_Rentals]],Append1[[#This Row],[Registered_Rentals]])</f>
        <v>76</v>
      </c>
      <c r="R249" s="29" t="s">
        <v>69</v>
      </c>
    </row>
    <row r="250" spans="1:18" x14ac:dyDescent="0.25">
      <c r="A250" s="5">
        <v>249</v>
      </c>
      <c r="B250" s="6">
        <v>40554</v>
      </c>
      <c r="C250" s="5" t="s">
        <v>38</v>
      </c>
      <c r="D250" s="5">
        <v>0</v>
      </c>
      <c r="E250" s="5" t="s">
        <v>55</v>
      </c>
      <c r="F250" s="5">
        <v>17</v>
      </c>
      <c r="G250" s="5" t="b">
        <v>0</v>
      </c>
      <c r="H250" s="5">
        <v>2</v>
      </c>
      <c r="I250" s="5" t="s">
        <v>48</v>
      </c>
      <c r="J250" s="5">
        <v>2</v>
      </c>
      <c r="K250" s="5">
        <v>0.16</v>
      </c>
      <c r="L250" s="5">
        <v>0.1515</v>
      </c>
      <c r="M250" s="5">
        <v>0.86</v>
      </c>
      <c r="N250" s="5">
        <v>0.22389999999999999</v>
      </c>
      <c r="O250" s="5">
        <v>6</v>
      </c>
      <c r="P250" s="5">
        <v>130</v>
      </c>
      <c r="Q250" s="5">
        <f>SUM(Append1[[#This Row],[Casual_Rentals]],Append1[[#This Row],[Registered_Rentals]])</f>
        <v>136</v>
      </c>
      <c r="R250" s="29" t="s">
        <v>69</v>
      </c>
    </row>
    <row r="251" spans="1:18" x14ac:dyDescent="0.25">
      <c r="A251" s="5">
        <v>250</v>
      </c>
      <c r="B251" s="6">
        <v>40554</v>
      </c>
      <c r="C251" s="5" t="s">
        <v>38</v>
      </c>
      <c r="D251" s="5">
        <v>0</v>
      </c>
      <c r="E251" s="5" t="s">
        <v>55</v>
      </c>
      <c r="F251" s="5">
        <v>18</v>
      </c>
      <c r="G251" s="5" t="b">
        <v>0</v>
      </c>
      <c r="H251" s="5">
        <v>2</v>
      </c>
      <c r="I251" s="5" t="s">
        <v>48</v>
      </c>
      <c r="J251" s="5">
        <v>3</v>
      </c>
      <c r="K251" s="5">
        <v>0.16</v>
      </c>
      <c r="L251" s="5">
        <v>0.18179999999999999</v>
      </c>
      <c r="M251" s="5">
        <v>0.93</v>
      </c>
      <c r="N251" s="5">
        <v>0.1045</v>
      </c>
      <c r="O251" s="5">
        <v>1</v>
      </c>
      <c r="P251" s="5">
        <v>94</v>
      </c>
      <c r="Q251" s="5">
        <f>SUM(Append1[[#This Row],[Casual_Rentals]],Append1[[#This Row],[Registered_Rentals]])</f>
        <v>95</v>
      </c>
      <c r="R251" s="29" t="s">
        <v>70</v>
      </c>
    </row>
    <row r="252" spans="1:18" x14ac:dyDescent="0.25">
      <c r="A252" s="5">
        <v>251</v>
      </c>
      <c r="B252" s="6">
        <v>40554</v>
      </c>
      <c r="C252" s="5" t="s">
        <v>38</v>
      </c>
      <c r="D252" s="5">
        <v>0</v>
      </c>
      <c r="E252" s="5" t="s">
        <v>55</v>
      </c>
      <c r="F252" s="5">
        <v>19</v>
      </c>
      <c r="G252" s="5" t="b">
        <v>0</v>
      </c>
      <c r="H252" s="5">
        <v>2</v>
      </c>
      <c r="I252" s="5" t="s">
        <v>48</v>
      </c>
      <c r="J252" s="5">
        <v>3</v>
      </c>
      <c r="K252" s="5">
        <v>0.16</v>
      </c>
      <c r="L252" s="5">
        <v>0.2273</v>
      </c>
      <c r="M252" s="5">
        <v>0.93</v>
      </c>
      <c r="N252" s="5">
        <v>0</v>
      </c>
      <c r="O252" s="5">
        <v>0</v>
      </c>
      <c r="P252" s="5">
        <v>51</v>
      </c>
      <c r="Q252" s="5">
        <f>SUM(Append1[[#This Row],[Casual_Rentals]],Append1[[#This Row],[Registered_Rentals]])</f>
        <v>51</v>
      </c>
      <c r="R252" s="29" t="s">
        <v>70</v>
      </c>
    </row>
    <row r="253" spans="1:18" x14ac:dyDescent="0.25">
      <c r="A253" s="5">
        <v>252</v>
      </c>
      <c r="B253" s="6">
        <v>40554</v>
      </c>
      <c r="C253" s="5" t="s">
        <v>38</v>
      </c>
      <c r="D253" s="5">
        <v>0</v>
      </c>
      <c r="E253" s="5" t="s">
        <v>55</v>
      </c>
      <c r="F253" s="5">
        <v>20</v>
      </c>
      <c r="G253" s="5" t="b">
        <v>0</v>
      </c>
      <c r="H253" s="5">
        <v>2</v>
      </c>
      <c r="I253" s="5" t="s">
        <v>48</v>
      </c>
      <c r="J253" s="5">
        <v>3</v>
      </c>
      <c r="K253" s="5">
        <v>0.16</v>
      </c>
      <c r="L253" s="5">
        <v>0.1515</v>
      </c>
      <c r="M253" s="5">
        <v>0.93</v>
      </c>
      <c r="N253" s="5">
        <v>0.19400000000000001</v>
      </c>
      <c r="O253" s="5">
        <v>0</v>
      </c>
      <c r="P253" s="5">
        <v>32</v>
      </c>
      <c r="Q253" s="5">
        <f>SUM(Append1[[#This Row],[Casual_Rentals]],Append1[[#This Row],[Registered_Rentals]])</f>
        <v>32</v>
      </c>
      <c r="R253" s="29" t="s">
        <v>70</v>
      </c>
    </row>
    <row r="254" spans="1:18" x14ac:dyDescent="0.25">
      <c r="A254" s="5">
        <v>253</v>
      </c>
      <c r="B254" s="6">
        <v>40554</v>
      </c>
      <c r="C254" s="5" t="s">
        <v>38</v>
      </c>
      <c r="D254" s="5">
        <v>0</v>
      </c>
      <c r="E254" s="5" t="s">
        <v>55</v>
      </c>
      <c r="F254" s="5">
        <v>21</v>
      </c>
      <c r="G254" s="5" t="b">
        <v>0</v>
      </c>
      <c r="H254" s="5">
        <v>2</v>
      </c>
      <c r="I254" s="5" t="s">
        <v>48</v>
      </c>
      <c r="J254" s="5">
        <v>3</v>
      </c>
      <c r="K254" s="5">
        <v>0.16</v>
      </c>
      <c r="L254" s="5">
        <v>0.19700000000000001</v>
      </c>
      <c r="M254" s="5">
        <v>0.86</v>
      </c>
      <c r="N254" s="5">
        <v>8.9599999999999999E-2</v>
      </c>
      <c r="O254" s="5">
        <v>0</v>
      </c>
      <c r="P254" s="5">
        <v>20</v>
      </c>
      <c r="Q254" s="5">
        <f>SUM(Append1[[#This Row],[Casual_Rentals]],Append1[[#This Row],[Registered_Rentals]])</f>
        <v>20</v>
      </c>
      <c r="R254" s="29" t="s">
        <v>70</v>
      </c>
    </row>
    <row r="255" spans="1:18" x14ac:dyDescent="0.25">
      <c r="A255" s="5">
        <v>254</v>
      </c>
      <c r="B255" s="6">
        <v>40554</v>
      </c>
      <c r="C255" s="5" t="s">
        <v>38</v>
      </c>
      <c r="D255" s="5">
        <v>0</v>
      </c>
      <c r="E255" s="5" t="s">
        <v>55</v>
      </c>
      <c r="F255" s="5">
        <v>22</v>
      </c>
      <c r="G255" s="5" t="b">
        <v>0</v>
      </c>
      <c r="H255" s="5">
        <v>2</v>
      </c>
      <c r="I255" s="5" t="s">
        <v>48</v>
      </c>
      <c r="J255" s="5">
        <v>3</v>
      </c>
      <c r="K255" s="5">
        <v>0.16</v>
      </c>
      <c r="L255" s="5">
        <v>0.18179999999999999</v>
      </c>
      <c r="M255" s="5">
        <v>0.93</v>
      </c>
      <c r="N255" s="5">
        <v>0.1045</v>
      </c>
      <c r="O255" s="5">
        <v>1</v>
      </c>
      <c r="P255" s="5">
        <v>28</v>
      </c>
      <c r="Q255" s="5">
        <f>SUM(Append1[[#This Row],[Casual_Rentals]],Append1[[#This Row],[Registered_Rentals]])</f>
        <v>29</v>
      </c>
      <c r="R255" s="29" t="s">
        <v>70</v>
      </c>
    </row>
    <row r="256" spans="1:18" x14ac:dyDescent="0.25">
      <c r="A256" s="5">
        <v>255</v>
      </c>
      <c r="B256" s="6">
        <v>40554</v>
      </c>
      <c r="C256" s="5" t="s">
        <v>38</v>
      </c>
      <c r="D256" s="5">
        <v>0</v>
      </c>
      <c r="E256" s="5" t="s">
        <v>55</v>
      </c>
      <c r="F256" s="5">
        <v>23</v>
      </c>
      <c r="G256" s="5" t="b">
        <v>0</v>
      </c>
      <c r="H256" s="5">
        <v>2</v>
      </c>
      <c r="I256" s="5" t="s">
        <v>48</v>
      </c>
      <c r="J256" s="5">
        <v>3</v>
      </c>
      <c r="K256" s="5">
        <v>0.16</v>
      </c>
      <c r="L256" s="5">
        <v>0.19700000000000001</v>
      </c>
      <c r="M256" s="5">
        <v>0.93</v>
      </c>
      <c r="N256" s="5">
        <v>8.9599999999999999E-2</v>
      </c>
      <c r="O256" s="5">
        <v>1</v>
      </c>
      <c r="P256" s="5">
        <v>18</v>
      </c>
      <c r="Q256" s="5">
        <f>SUM(Append1[[#This Row],[Casual_Rentals]],Append1[[#This Row],[Registered_Rentals]])</f>
        <v>19</v>
      </c>
      <c r="R256" s="29" t="s">
        <v>70</v>
      </c>
    </row>
    <row r="257" spans="1:18" x14ac:dyDescent="0.25">
      <c r="A257" s="5">
        <v>256</v>
      </c>
      <c r="B257" s="6">
        <v>40555</v>
      </c>
      <c r="C257" s="5" t="s">
        <v>38</v>
      </c>
      <c r="D257" s="5">
        <v>0</v>
      </c>
      <c r="E257" s="5" t="s">
        <v>55</v>
      </c>
      <c r="F257" s="5">
        <v>0</v>
      </c>
      <c r="G257" s="5" t="b">
        <v>0</v>
      </c>
      <c r="H257" s="5">
        <v>3</v>
      </c>
      <c r="I257" s="5" t="s">
        <v>49</v>
      </c>
      <c r="J257" s="5">
        <v>2</v>
      </c>
      <c r="K257" s="5">
        <v>0.16</v>
      </c>
      <c r="L257" s="5">
        <v>0.19700000000000001</v>
      </c>
      <c r="M257" s="5">
        <v>0.86</v>
      </c>
      <c r="N257" s="5">
        <v>8.9599999999999999E-2</v>
      </c>
      <c r="O257" s="5">
        <v>0</v>
      </c>
      <c r="P257" s="5">
        <v>7</v>
      </c>
      <c r="Q257" s="5">
        <f>SUM(Append1[[#This Row],[Casual_Rentals]],Append1[[#This Row],[Registered_Rentals]])</f>
        <v>7</v>
      </c>
      <c r="R257" s="29" t="s">
        <v>69</v>
      </c>
    </row>
    <row r="258" spans="1:18" x14ac:dyDescent="0.25">
      <c r="A258" s="5">
        <v>257</v>
      </c>
      <c r="B258" s="6">
        <v>40555</v>
      </c>
      <c r="C258" s="5" t="s">
        <v>38</v>
      </c>
      <c r="D258" s="5">
        <v>0</v>
      </c>
      <c r="E258" s="5" t="s">
        <v>55</v>
      </c>
      <c r="F258" s="5">
        <v>1</v>
      </c>
      <c r="G258" s="5" t="b">
        <v>0</v>
      </c>
      <c r="H258" s="5">
        <v>3</v>
      </c>
      <c r="I258" s="5" t="s">
        <v>49</v>
      </c>
      <c r="J258" s="5">
        <v>2</v>
      </c>
      <c r="K258" s="5">
        <v>0.16</v>
      </c>
      <c r="L258" s="5">
        <v>0.18179999999999999</v>
      </c>
      <c r="M258" s="5">
        <v>0.86</v>
      </c>
      <c r="N258" s="5">
        <v>0.1045</v>
      </c>
      <c r="O258" s="5">
        <v>0</v>
      </c>
      <c r="P258" s="5">
        <v>6</v>
      </c>
      <c r="Q258" s="5">
        <f>SUM(Append1[[#This Row],[Casual_Rentals]],Append1[[#This Row],[Registered_Rentals]])</f>
        <v>6</v>
      </c>
      <c r="R258" s="29" t="s">
        <v>69</v>
      </c>
    </row>
    <row r="259" spans="1:18" x14ac:dyDescent="0.25">
      <c r="A259" s="5">
        <v>258</v>
      </c>
      <c r="B259" s="6">
        <v>40555</v>
      </c>
      <c r="C259" s="5" t="s">
        <v>38</v>
      </c>
      <c r="D259" s="5">
        <v>0</v>
      </c>
      <c r="E259" s="5" t="s">
        <v>55</v>
      </c>
      <c r="F259" s="5">
        <v>2</v>
      </c>
      <c r="G259" s="5" t="b">
        <v>0</v>
      </c>
      <c r="H259" s="5">
        <v>3</v>
      </c>
      <c r="I259" s="5" t="s">
        <v>49</v>
      </c>
      <c r="J259" s="5">
        <v>1</v>
      </c>
      <c r="K259" s="5">
        <v>0.14000000000000001</v>
      </c>
      <c r="L259" s="5">
        <v>0.1515</v>
      </c>
      <c r="M259" s="5">
        <v>0.86</v>
      </c>
      <c r="N259" s="5">
        <v>0.1343</v>
      </c>
      <c r="O259" s="5">
        <v>0</v>
      </c>
      <c r="P259" s="5">
        <v>1</v>
      </c>
      <c r="Q259" s="5">
        <f>SUM(Append1[[#This Row],[Casual_Rentals]],Append1[[#This Row],[Registered_Rentals]])</f>
        <v>1</v>
      </c>
      <c r="R259" s="29" t="s">
        <v>68</v>
      </c>
    </row>
    <row r="260" spans="1:18" x14ac:dyDescent="0.25">
      <c r="A260" s="5">
        <v>259</v>
      </c>
      <c r="B260" s="6">
        <v>40555</v>
      </c>
      <c r="C260" s="5" t="s">
        <v>38</v>
      </c>
      <c r="D260" s="5">
        <v>0</v>
      </c>
      <c r="E260" s="5" t="s">
        <v>55</v>
      </c>
      <c r="F260" s="5">
        <v>5</v>
      </c>
      <c r="G260" s="5" t="b">
        <v>0</v>
      </c>
      <c r="H260" s="5">
        <v>3</v>
      </c>
      <c r="I260" s="5" t="s">
        <v>49</v>
      </c>
      <c r="J260" s="5">
        <v>1</v>
      </c>
      <c r="K260" s="5">
        <v>0.14000000000000001</v>
      </c>
      <c r="L260" s="5">
        <v>0.1515</v>
      </c>
      <c r="M260" s="5">
        <v>0.86</v>
      </c>
      <c r="N260" s="5">
        <v>0.16420000000000001</v>
      </c>
      <c r="O260" s="5">
        <v>0</v>
      </c>
      <c r="P260" s="5">
        <v>5</v>
      </c>
      <c r="Q260" s="5">
        <f>SUM(Append1[[#This Row],[Casual_Rentals]],Append1[[#This Row],[Registered_Rentals]])</f>
        <v>5</v>
      </c>
      <c r="R260" s="29" t="s">
        <v>68</v>
      </c>
    </row>
    <row r="261" spans="1:18" x14ac:dyDescent="0.25">
      <c r="A261" s="5">
        <v>260</v>
      </c>
      <c r="B261" s="6">
        <v>40555</v>
      </c>
      <c r="C261" s="5" t="s">
        <v>38</v>
      </c>
      <c r="D261" s="5">
        <v>0</v>
      </c>
      <c r="E261" s="5" t="s">
        <v>55</v>
      </c>
      <c r="F261" s="5">
        <v>6</v>
      </c>
      <c r="G261" s="5" t="b">
        <v>0</v>
      </c>
      <c r="H261" s="5">
        <v>3</v>
      </c>
      <c r="I261" s="5" t="s">
        <v>49</v>
      </c>
      <c r="J261" s="5">
        <v>1</v>
      </c>
      <c r="K261" s="5">
        <v>0.12</v>
      </c>
      <c r="L261" s="5">
        <v>0.1515</v>
      </c>
      <c r="M261" s="5">
        <v>0.93</v>
      </c>
      <c r="N261" s="5">
        <v>0.1343</v>
      </c>
      <c r="O261" s="5">
        <v>0</v>
      </c>
      <c r="P261" s="5">
        <v>16</v>
      </c>
      <c r="Q261" s="5">
        <f>SUM(Append1[[#This Row],[Casual_Rentals]],Append1[[#This Row],[Registered_Rentals]])</f>
        <v>16</v>
      </c>
      <c r="R261" s="29" t="s">
        <v>68</v>
      </c>
    </row>
    <row r="262" spans="1:18" x14ac:dyDescent="0.25">
      <c r="A262" s="5">
        <v>261</v>
      </c>
      <c r="B262" s="6">
        <v>40555</v>
      </c>
      <c r="C262" s="5" t="s">
        <v>38</v>
      </c>
      <c r="D262" s="5">
        <v>0</v>
      </c>
      <c r="E262" s="5" t="s">
        <v>55</v>
      </c>
      <c r="F262" s="5">
        <v>7</v>
      </c>
      <c r="G262" s="5" t="b">
        <v>0</v>
      </c>
      <c r="H262" s="5">
        <v>3</v>
      </c>
      <c r="I262" s="5" t="s">
        <v>49</v>
      </c>
      <c r="J262" s="5">
        <v>1</v>
      </c>
      <c r="K262" s="5">
        <v>0.14000000000000001</v>
      </c>
      <c r="L262" s="5">
        <v>0.1515</v>
      </c>
      <c r="M262" s="5">
        <v>0.69</v>
      </c>
      <c r="N262" s="5">
        <v>0.1343</v>
      </c>
      <c r="O262" s="5">
        <v>0</v>
      </c>
      <c r="P262" s="5">
        <v>54</v>
      </c>
      <c r="Q262" s="5">
        <f>SUM(Append1[[#This Row],[Casual_Rentals]],Append1[[#This Row],[Registered_Rentals]])</f>
        <v>54</v>
      </c>
      <c r="R262" s="29" t="s">
        <v>68</v>
      </c>
    </row>
    <row r="263" spans="1:18" x14ac:dyDescent="0.25">
      <c r="A263" s="5">
        <v>262</v>
      </c>
      <c r="B263" s="6">
        <v>40555</v>
      </c>
      <c r="C263" s="5" t="s">
        <v>38</v>
      </c>
      <c r="D263" s="5">
        <v>0</v>
      </c>
      <c r="E263" s="5" t="s">
        <v>55</v>
      </c>
      <c r="F263" s="5">
        <v>8</v>
      </c>
      <c r="G263" s="5" t="b">
        <v>0</v>
      </c>
      <c r="H263" s="5">
        <v>3</v>
      </c>
      <c r="I263" s="5" t="s">
        <v>49</v>
      </c>
      <c r="J263" s="5">
        <v>1</v>
      </c>
      <c r="K263" s="5">
        <v>0.16</v>
      </c>
      <c r="L263" s="5">
        <v>0.16669999999999999</v>
      </c>
      <c r="M263" s="5">
        <v>0.59</v>
      </c>
      <c r="N263" s="5">
        <v>0.16420000000000001</v>
      </c>
      <c r="O263" s="5">
        <v>3</v>
      </c>
      <c r="P263" s="5">
        <v>125</v>
      </c>
      <c r="Q263" s="5">
        <f>SUM(Append1[[#This Row],[Casual_Rentals]],Append1[[#This Row],[Registered_Rentals]])</f>
        <v>128</v>
      </c>
      <c r="R263" s="29" t="s">
        <v>68</v>
      </c>
    </row>
    <row r="264" spans="1:18" x14ac:dyDescent="0.25">
      <c r="A264" s="5">
        <v>263</v>
      </c>
      <c r="B264" s="6">
        <v>40555</v>
      </c>
      <c r="C264" s="5" t="s">
        <v>38</v>
      </c>
      <c r="D264" s="5">
        <v>0</v>
      </c>
      <c r="E264" s="5" t="s">
        <v>55</v>
      </c>
      <c r="F264" s="5">
        <v>9</v>
      </c>
      <c r="G264" s="5" t="b">
        <v>0</v>
      </c>
      <c r="H264" s="5">
        <v>3</v>
      </c>
      <c r="I264" s="5" t="s">
        <v>49</v>
      </c>
      <c r="J264" s="5">
        <v>1</v>
      </c>
      <c r="K264" s="5">
        <v>0.16</v>
      </c>
      <c r="L264" s="5">
        <v>0.13639999999999999</v>
      </c>
      <c r="M264" s="5">
        <v>0.59</v>
      </c>
      <c r="N264" s="5">
        <v>0.32840000000000003</v>
      </c>
      <c r="O264" s="5">
        <v>3</v>
      </c>
      <c r="P264" s="5">
        <v>78</v>
      </c>
      <c r="Q264" s="5">
        <f>SUM(Append1[[#This Row],[Casual_Rentals]],Append1[[#This Row],[Registered_Rentals]])</f>
        <v>81</v>
      </c>
      <c r="R264" s="29" t="s">
        <v>68</v>
      </c>
    </row>
    <row r="265" spans="1:18" x14ac:dyDescent="0.25">
      <c r="A265" s="5">
        <v>264</v>
      </c>
      <c r="B265" s="6">
        <v>40555</v>
      </c>
      <c r="C265" s="5" t="s">
        <v>38</v>
      </c>
      <c r="D265" s="5">
        <v>0</v>
      </c>
      <c r="E265" s="5" t="s">
        <v>55</v>
      </c>
      <c r="F265" s="5">
        <v>10</v>
      </c>
      <c r="G265" s="5" t="b">
        <v>0</v>
      </c>
      <c r="H265" s="5">
        <v>3</v>
      </c>
      <c r="I265" s="5" t="s">
        <v>49</v>
      </c>
      <c r="J265" s="5">
        <v>1</v>
      </c>
      <c r="K265" s="5">
        <v>0.18</v>
      </c>
      <c r="L265" s="5">
        <v>0.18179999999999999</v>
      </c>
      <c r="M265" s="5">
        <v>0.55000000000000004</v>
      </c>
      <c r="N265" s="5">
        <v>0.22389999999999999</v>
      </c>
      <c r="O265" s="5">
        <v>0</v>
      </c>
      <c r="P265" s="5">
        <v>39</v>
      </c>
      <c r="Q265" s="5">
        <f>SUM(Append1[[#This Row],[Casual_Rentals]],Append1[[#This Row],[Registered_Rentals]])</f>
        <v>39</v>
      </c>
      <c r="R265" s="29" t="s">
        <v>68</v>
      </c>
    </row>
    <row r="266" spans="1:18" x14ac:dyDescent="0.25">
      <c r="A266" s="5">
        <v>265</v>
      </c>
      <c r="B266" s="6">
        <v>40555</v>
      </c>
      <c r="C266" s="5" t="s">
        <v>38</v>
      </c>
      <c r="D266" s="5">
        <v>0</v>
      </c>
      <c r="E266" s="5" t="s">
        <v>55</v>
      </c>
      <c r="F266" s="5">
        <v>11</v>
      </c>
      <c r="G266" s="5" t="b">
        <v>0</v>
      </c>
      <c r="H266" s="5">
        <v>3</v>
      </c>
      <c r="I266" s="5" t="s">
        <v>49</v>
      </c>
      <c r="J266" s="5">
        <v>1</v>
      </c>
      <c r="K266" s="5">
        <v>0.2</v>
      </c>
      <c r="L266" s="5">
        <v>0.18179999999999999</v>
      </c>
      <c r="M266" s="5">
        <v>0.51</v>
      </c>
      <c r="N266" s="5">
        <v>0.3881</v>
      </c>
      <c r="O266" s="5">
        <v>3</v>
      </c>
      <c r="P266" s="5">
        <v>32</v>
      </c>
      <c r="Q266" s="5">
        <f>SUM(Append1[[#This Row],[Casual_Rentals]],Append1[[#This Row],[Registered_Rentals]])</f>
        <v>35</v>
      </c>
      <c r="R266" s="29" t="s">
        <v>68</v>
      </c>
    </row>
    <row r="267" spans="1:18" x14ac:dyDescent="0.25">
      <c r="A267" s="5">
        <v>266</v>
      </c>
      <c r="B267" s="6">
        <v>40555</v>
      </c>
      <c r="C267" s="5" t="s">
        <v>38</v>
      </c>
      <c r="D267" s="5">
        <v>0</v>
      </c>
      <c r="E267" s="5" t="s">
        <v>55</v>
      </c>
      <c r="F267" s="5">
        <v>12</v>
      </c>
      <c r="G267" s="5" t="b">
        <v>0</v>
      </c>
      <c r="H267" s="5">
        <v>3</v>
      </c>
      <c r="I267" s="5" t="s">
        <v>49</v>
      </c>
      <c r="J267" s="5">
        <v>1</v>
      </c>
      <c r="K267" s="5">
        <v>0.2</v>
      </c>
      <c r="L267" s="5">
        <v>0.1515</v>
      </c>
      <c r="M267" s="5">
        <v>0.47</v>
      </c>
      <c r="N267" s="5">
        <v>0.58209999999999995</v>
      </c>
      <c r="O267" s="5">
        <v>3</v>
      </c>
      <c r="P267" s="5">
        <v>52</v>
      </c>
      <c r="Q267" s="5">
        <f>SUM(Append1[[#This Row],[Casual_Rentals]],Append1[[#This Row],[Registered_Rentals]])</f>
        <v>55</v>
      </c>
      <c r="R267" s="29" t="s">
        <v>68</v>
      </c>
    </row>
    <row r="268" spans="1:18" x14ac:dyDescent="0.25">
      <c r="A268" s="5">
        <v>267</v>
      </c>
      <c r="B268" s="6">
        <v>40555</v>
      </c>
      <c r="C268" s="5" t="s">
        <v>38</v>
      </c>
      <c r="D268" s="5">
        <v>0</v>
      </c>
      <c r="E268" s="5" t="s">
        <v>55</v>
      </c>
      <c r="F268" s="5">
        <v>13</v>
      </c>
      <c r="G268" s="5" t="b">
        <v>0</v>
      </c>
      <c r="H268" s="5">
        <v>3</v>
      </c>
      <c r="I268" s="5" t="s">
        <v>49</v>
      </c>
      <c r="J268" s="5">
        <v>1</v>
      </c>
      <c r="K268" s="5">
        <v>0.22</v>
      </c>
      <c r="L268" s="5">
        <v>0.19700000000000001</v>
      </c>
      <c r="M268" s="5">
        <v>0.44</v>
      </c>
      <c r="N268" s="5">
        <v>0.35820000000000002</v>
      </c>
      <c r="O268" s="5">
        <v>0</v>
      </c>
      <c r="P268" s="5">
        <v>49</v>
      </c>
      <c r="Q268" s="5">
        <f>SUM(Append1[[#This Row],[Casual_Rentals]],Append1[[#This Row],[Registered_Rentals]])</f>
        <v>49</v>
      </c>
      <c r="R268" s="29" t="s">
        <v>68</v>
      </c>
    </row>
    <row r="269" spans="1:18" x14ac:dyDescent="0.25">
      <c r="A269" s="5">
        <v>268</v>
      </c>
      <c r="B269" s="6">
        <v>40555</v>
      </c>
      <c r="C269" s="5" t="s">
        <v>38</v>
      </c>
      <c r="D269" s="5">
        <v>0</v>
      </c>
      <c r="E269" s="5" t="s">
        <v>55</v>
      </c>
      <c r="F269" s="5">
        <v>14</v>
      </c>
      <c r="G269" s="5" t="b">
        <v>0</v>
      </c>
      <c r="H269" s="5">
        <v>3</v>
      </c>
      <c r="I269" s="5" t="s">
        <v>49</v>
      </c>
      <c r="J269" s="5">
        <v>1</v>
      </c>
      <c r="K269" s="5">
        <v>0.2</v>
      </c>
      <c r="L269" s="5">
        <v>0.18179999999999999</v>
      </c>
      <c r="M269" s="5">
        <v>0.47</v>
      </c>
      <c r="N269" s="5">
        <v>0.32840000000000003</v>
      </c>
      <c r="O269" s="5">
        <v>0</v>
      </c>
      <c r="P269" s="5">
        <v>44</v>
      </c>
      <c r="Q269" s="5">
        <f>SUM(Append1[[#This Row],[Casual_Rentals]],Append1[[#This Row],[Registered_Rentals]])</f>
        <v>44</v>
      </c>
      <c r="R269" s="29" t="s">
        <v>68</v>
      </c>
    </row>
    <row r="270" spans="1:18" x14ac:dyDescent="0.25">
      <c r="A270" s="5">
        <v>269</v>
      </c>
      <c r="B270" s="6">
        <v>40555</v>
      </c>
      <c r="C270" s="5" t="s">
        <v>38</v>
      </c>
      <c r="D270" s="5">
        <v>0</v>
      </c>
      <c r="E270" s="5" t="s">
        <v>55</v>
      </c>
      <c r="F270" s="5">
        <v>15</v>
      </c>
      <c r="G270" s="5" t="b">
        <v>0</v>
      </c>
      <c r="H270" s="5">
        <v>3</v>
      </c>
      <c r="I270" s="5" t="s">
        <v>49</v>
      </c>
      <c r="J270" s="5">
        <v>1</v>
      </c>
      <c r="K270" s="5">
        <v>0.2</v>
      </c>
      <c r="L270" s="5">
        <v>0.16669999999999999</v>
      </c>
      <c r="M270" s="5">
        <v>0.47</v>
      </c>
      <c r="N270" s="5">
        <v>0.41789999999999999</v>
      </c>
      <c r="O270" s="5">
        <v>1</v>
      </c>
      <c r="P270" s="5">
        <v>48</v>
      </c>
      <c r="Q270" s="5">
        <f>SUM(Append1[[#This Row],[Casual_Rentals]],Append1[[#This Row],[Registered_Rentals]])</f>
        <v>49</v>
      </c>
      <c r="R270" s="29" t="s">
        <v>68</v>
      </c>
    </row>
    <row r="271" spans="1:18" x14ac:dyDescent="0.25">
      <c r="A271" s="5">
        <v>270</v>
      </c>
      <c r="B271" s="6">
        <v>40555</v>
      </c>
      <c r="C271" s="5" t="s">
        <v>38</v>
      </c>
      <c r="D271" s="5">
        <v>0</v>
      </c>
      <c r="E271" s="5" t="s">
        <v>55</v>
      </c>
      <c r="F271" s="5">
        <v>16</v>
      </c>
      <c r="G271" s="5" t="b">
        <v>0</v>
      </c>
      <c r="H271" s="5">
        <v>3</v>
      </c>
      <c r="I271" s="5" t="s">
        <v>49</v>
      </c>
      <c r="J271" s="5">
        <v>1</v>
      </c>
      <c r="K271" s="5">
        <v>0.22</v>
      </c>
      <c r="L271" s="5">
        <v>0.19700000000000001</v>
      </c>
      <c r="M271" s="5">
        <v>0.44</v>
      </c>
      <c r="N271" s="5">
        <v>0.32840000000000003</v>
      </c>
      <c r="O271" s="5">
        <v>5</v>
      </c>
      <c r="P271" s="5">
        <v>63</v>
      </c>
      <c r="Q271" s="5">
        <f>SUM(Append1[[#This Row],[Casual_Rentals]],Append1[[#This Row],[Registered_Rentals]])</f>
        <v>68</v>
      </c>
      <c r="R271" s="29" t="s">
        <v>68</v>
      </c>
    </row>
    <row r="272" spans="1:18" x14ac:dyDescent="0.25">
      <c r="A272" s="5">
        <v>271</v>
      </c>
      <c r="B272" s="6">
        <v>40555</v>
      </c>
      <c r="C272" s="5" t="s">
        <v>38</v>
      </c>
      <c r="D272" s="5">
        <v>0</v>
      </c>
      <c r="E272" s="5" t="s">
        <v>55</v>
      </c>
      <c r="F272" s="5">
        <v>17</v>
      </c>
      <c r="G272" s="5" t="b">
        <v>0</v>
      </c>
      <c r="H272" s="5">
        <v>3</v>
      </c>
      <c r="I272" s="5" t="s">
        <v>49</v>
      </c>
      <c r="J272" s="5">
        <v>1</v>
      </c>
      <c r="K272" s="5">
        <v>0.2</v>
      </c>
      <c r="L272" s="5">
        <v>0.18179999999999999</v>
      </c>
      <c r="M272" s="5">
        <v>0.47</v>
      </c>
      <c r="N272" s="5">
        <v>0.35820000000000002</v>
      </c>
      <c r="O272" s="5">
        <v>0</v>
      </c>
      <c r="P272" s="5">
        <v>139</v>
      </c>
      <c r="Q272" s="5">
        <f>SUM(Append1[[#This Row],[Casual_Rentals]],Append1[[#This Row],[Registered_Rentals]])</f>
        <v>139</v>
      </c>
      <c r="R272" s="29" t="s">
        <v>68</v>
      </c>
    </row>
    <row r="273" spans="1:18" x14ac:dyDescent="0.25">
      <c r="A273" s="5">
        <v>272</v>
      </c>
      <c r="B273" s="6">
        <v>40555</v>
      </c>
      <c r="C273" s="5" t="s">
        <v>38</v>
      </c>
      <c r="D273" s="5">
        <v>0</v>
      </c>
      <c r="E273" s="5" t="s">
        <v>55</v>
      </c>
      <c r="F273" s="5">
        <v>18</v>
      </c>
      <c r="G273" s="5" t="b">
        <v>0</v>
      </c>
      <c r="H273" s="5">
        <v>3</v>
      </c>
      <c r="I273" s="5" t="s">
        <v>49</v>
      </c>
      <c r="J273" s="5">
        <v>1</v>
      </c>
      <c r="K273" s="5">
        <v>0.2</v>
      </c>
      <c r="L273" s="5">
        <v>0.1515</v>
      </c>
      <c r="M273" s="5">
        <v>0.47</v>
      </c>
      <c r="N273" s="5">
        <v>0.52239999999999998</v>
      </c>
      <c r="O273" s="5">
        <v>2</v>
      </c>
      <c r="P273" s="5">
        <v>135</v>
      </c>
      <c r="Q273" s="5">
        <f>SUM(Append1[[#This Row],[Casual_Rentals]],Append1[[#This Row],[Registered_Rentals]])</f>
        <v>137</v>
      </c>
      <c r="R273" s="29" t="s">
        <v>68</v>
      </c>
    </row>
    <row r="274" spans="1:18" x14ac:dyDescent="0.25">
      <c r="A274" s="5">
        <v>273</v>
      </c>
      <c r="B274" s="6">
        <v>40555</v>
      </c>
      <c r="C274" s="5" t="s">
        <v>38</v>
      </c>
      <c r="D274" s="5">
        <v>0</v>
      </c>
      <c r="E274" s="5" t="s">
        <v>55</v>
      </c>
      <c r="F274" s="5">
        <v>19</v>
      </c>
      <c r="G274" s="5" t="b">
        <v>0</v>
      </c>
      <c r="H274" s="5">
        <v>3</v>
      </c>
      <c r="I274" s="5" t="s">
        <v>49</v>
      </c>
      <c r="J274" s="5">
        <v>1</v>
      </c>
      <c r="K274" s="5">
        <v>0.18</v>
      </c>
      <c r="L274" s="5">
        <v>0.1515</v>
      </c>
      <c r="M274" s="5">
        <v>0.47</v>
      </c>
      <c r="N274" s="5">
        <v>0.41789999999999999</v>
      </c>
      <c r="O274" s="5">
        <v>1</v>
      </c>
      <c r="P274" s="5">
        <v>82</v>
      </c>
      <c r="Q274" s="5">
        <f>SUM(Append1[[#This Row],[Casual_Rentals]],Append1[[#This Row],[Registered_Rentals]])</f>
        <v>83</v>
      </c>
      <c r="R274" s="29" t="s">
        <v>68</v>
      </c>
    </row>
    <row r="275" spans="1:18" x14ac:dyDescent="0.25">
      <c r="A275" s="5">
        <v>274</v>
      </c>
      <c r="B275" s="6">
        <v>40555</v>
      </c>
      <c r="C275" s="5" t="s">
        <v>38</v>
      </c>
      <c r="D275" s="5">
        <v>0</v>
      </c>
      <c r="E275" s="5" t="s">
        <v>55</v>
      </c>
      <c r="F275" s="5">
        <v>20</v>
      </c>
      <c r="G275" s="5" t="b">
        <v>0</v>
      </c>
      <c r="H275" s="5">
        <v>3</v>
      </c>
      <c r="I275" s="5" t="s">
        <v>49</v>
      </c>
      <c r="J275" s="5">
        <v>1</v>
      </c>
      <c r="K275" s="5">
        <v>0.16</v>
      </c>
      <c r="L275" s="5">
        <v>0.13639999999999999</v>
      </c>
      <c r="M275" s="5">
        <v>0.5</v>
      </c>
      <c r="N275" s="5">
        <v>0.32840000000000003</v>
      </c>
      <c r="O275" s="5">
        <v>2</v>
      </c>
      <c r="P275" s="5">
        <v>54</v>
      </c>
      <c r="Q275" s="5">
        <f>SUM(Append1[[#This Row],[Casual_Rentals]],Append1[[#This Row],[Registered_Rentals]])</f>
        <v>56</v>
      </c>
      <c r="R275" s="29" t="s">
        <v>68</v>
      </c>
    </row>
    <row r="276" spans="1:18" x14ac:dyDescent="0.25">
      <c r="A276" s="5">
        <v>275</v>
      </c>
      <c r="B276" s="6">
        <v>40555</v>
      </c>
      <c r="C276" s="5" t="s">
        <v>38</v>
      </c>
      <c r="D276" s="5">
        <v>0</v>
      </c>
      <c r="E276" s="5" t="s">
        <v>55</v>
      </c>
      <c r="F276" s="5">
        <v>21</v>
      </c>
      <c r="G276" s="5" t="b">
        <v>0</v>
      </c>
      <c r="H276" s="5">
        <v>3</v>
      </c>
      <c r="I276" s="5" t="s">
        <v>49</v>
      </c>
      <c r="J276" s="5">
        <v>1</v>
      </c>
      <c r="K276" s="5">
        <v>0.16</v>
      </c>
      <c r="L276" s="5">
        <v>0.13639999999999999</v>
      </c>
      <c r="M276" s="5">
        <v>0.55000000000000004</v>
      </c>
      <c r="N276" s="5">
        <v>0.32840000000000003</v>
      </c>
      <c r="O276" s="5">
        <v>0</v>
      </c>
      <c r="P276" s="5">
        <v>57</v>
      </c>
      <c r="Q276" s="5">
        <f>SUM(Append1[[#This Row],[Casual_Rentals]],Append1[[#This Row],[Registered_Rentals]])</f>
        <v>57</v>
      </c>
      <c r="R276" s="29" t="s">
        <v>68</v>
      </c>
    </row>
    <row r="277" spans="1:18" x14ac:dyDescent="0.25">
      <c r="A277" s="5">
        <v>276</v>
      </c>
      <c r="B277" s="6">
        <v>40555</v>
      </c>
      <c r="C277" s="5" t="s">
        <v>38</v>
      </c>
      <c r="D277" s="5">
        <v>0</v>
      </c>
      <c r="E277" s="5" t="s">
        <v>55</v>
      </c>
      <c r="F277" s="5">
        <v>22</v>
      </c>
      <c r="G277" s="5" t="b">
        <v>0</v>
      </c>
      <c r="H277" s="5">
        <v>3</v>
      </c>
      <c r="I277" s="5" t="s">
        <v>49</v>
      </c>
      <c r="J277" s="5">
        <v>1</v>
      </c>
      <c r="K277" s="5">
        <v>0.16</v>
      </c>
      <c r="L277" s="5">
        <v>0.1212</v>
      </c>
      <c r="M277" s="5">
        <v>0.55000000000000004</v>
      </c>
      <c r="N277" s="5">
        <v>0.44779999999999998</v>
      </c>
      <c r="O277" s="5">
        <v>1</v>
      </c>
      <c r="P277" s="5">
        <v>32</v>
      </c>
      <c r="Q277" s="5">
        <f>SUM(Append1[[#This Row],[Casual_Rentals]],Append1[[#This Row],[Registered_Rentals]])</f>
        <v>33</v>
      </c>
      <c r="R277" s="29" t="s">
        <v>68</v>
      </c>
    </row>
    <row r="278" spans="1:18" x14ac:dyDescent="0.25">
      <c r="A278" s="5">
        <v>277</v>
      </c>
      <c r="B278" s="6">
        <v>40555</v>
      </c>
      <c r="C278" s="5" t="s">
        <v>38</v>
      </c>
      <c r="D278" s="5">
        <v>0</v>
      </c>
      <c r="E278" s="5" t="s">
        <v>55</v>
      </c>
      <c r="F278" s="5">
        <v>23</v>
      </c>
      <c r="G278" s="5" t="b">
        <v>0</v>
      </c>
      <c r="H278" s="5">
        <v>3</v>
      </c>
      <c r="I278" s="5" t="s">
        <v>49</v>
      </c>
      <c r="J278" s="5">
        <v>1</v>
      </c>
      <c r="K278" s="5">
        <v>0.14000000000000001</v>
      </c>
      <c r="L278" s="5">
        <v>0.1061</v>
      </c>
      <c r="M278" s="5">
        <v>0.59</v>
      </c>
      <c r="N278" s="5">
        <v>0.41789999999999999</v>
      </c>
      <c r="O278" s="5">
        <v>1</v>
      </c>
      <c r="P278" s="5">
        <v>19</v>
      </c>
      <c r="Q278" s="5">
        <f>SUM(Append1[[#This Row],[Casual_Rentals]],Append1[[#This Row],[Registered_Rentals]])</f>
        <v>20</v>
      </c>
      <c r="R278" s="29" t="s">
        <v>68</v>
      </c>
    </row>
    <row r="279" spans="1:18" x14ac:dyDescent="0.25">
      <c r="A279" s="5">
        <v>278</v>
      </c>
      <c r="B279" s="6">
        <v>40556</v>
      </c>
      <c r="C279" s="5" t="s">
        <v>38</v>
      </c>
      <c r="D279" s="5">
        <v>0</v>
      </c>
      <c r="E279" s="5" t="s">
        <v>55</v>
      </c>
      <c r="F279" s="5">
        <v>0</v>
      </c>
      <c r="G279" s="5" t="b">
        <v>0</v>
      </c>
      <c r="H279" s="5">
        <v>4</v>
      </c>
      <c r="I279" s="5" t="s">
        <v>50</v>
      </c>
      <c r="J279" s="5">
        <v>1</v>
      </c>
      <c r="K279" s="5">
        <v>0.14000000000000001</v>
      </c>
      <c r="L279" s="5">
        <v>0.1212</v>
      </c>
      <c r="M279" s="5">
        <v>0.59</v>
      </c>
      <c r="N279" s="5">
        <v>0.28360000000000002</v>
      </c>
      <c r="O279" s="5">
        <v>1</v>
      </c>
      <c r="P279" s="5">
        <v>6</v>
      </c>
      <c r="Q279" s="5">
        <f>SUM(Append1[[#This Row],[Casual_Rentals]],Append1[[#This Row],[Registered_Rentals]])</f>
        <v>7</v>
      </c>
      <c r="R279" s="29" t="s">
        <v>68</v>
      </c>
    </row>
    <row r="280" spans="1:18" x14ac:dyDescent="0.25">
      <c r="A280" s="5">
        <v>279</v>
      </c>
      <c r="B280" s="6">
        <v>40556</v>
      </c>
      <c r="C280" s="5" t="s">
        <v>38</v>
      </c>
      <c r="D280" s="5">
        <v>0</v>
      </c>
      <c r="E280" s="5" t="s">
        <v>55</v>
      </c>
      <c r="F280" s="5">
        <v>1</v>
      </c>
      <c r="G280" s="5" t="b">
        <v>0</v>
      </c>
      <c r="H280" s="5">
        <v>4</v>
      </c>
      <c r="I280" s="5" t="s">
        <v>50</v>
      </c>
      <c r="J280" s="5">
        <v>1</v>
      </c>
      <c r="K280" s="5">
        <v>0.14000000000000001</v>
      </c>
      <c r="L280" s="5">
        <v>0.1212</v>
      </c>
      <c r="M280" s="5">
        <v>0.5</v>
      </c>
      <c r="N280" s="5">
        <v>0.28360000000000002</v>
      </c>
      <c r="O280" s="5">
        <v>0</v>
      </c>
      <c r="P280" s="5">
        <v>2</v>
      </c>
      <c r="Q280" s="5">
        <f>SUM(Append1[[#This Row],[Casual_Rentals]],Append1[[#This Row],[Registered_Rentals]])</f>
        <v>2</v>
      </c>
      <c r="R280" s="29" t="s">
        <v>68</v>
      </c>
    </row>
    <row r="281" spans="1:18" x14ac:dyDescent="0.25">
      <c r="A281" s="5">
        <v>280</v>
      </c>
      <c r="B281" s="6">
        <v>40556</v>
      </c>
      <c r="C281" s="5" t="s">
        <v>38</v>
      </c>
      <c r="D281" s="5">
        <v>0</v>
      </c>
      <c r="E281" s="5" t="s">
        <v>55</v>
      </c>
      <c r="F281" s="5">
        <v>2</v>
      </c>
      <c r="G281" s="5" t="b">
        <v>0</v>
      </c>
      <c r="H281" s="5">
        <v>4</v>
      </c>
      <c r="I281" s="5" t="s">
        <v>50</v>
      </c>
      <c r="J281" s="5">
        <v>1</v>
      </c>
      <c r="K281" s="5">
        <v>0.14000000000000001</v>
      </c>
      <c r="L281" s="5">
        <v>0.1212</v>
      </c>
      <c r="M281" s="5">
        <v>0.5</v>
      </c>
      <c r="N281" s="5">
        <v>0.35820000000000002</v>
      </c>
      <c r="O281" s="5">
        <v>0</v>
      </c>
      <c r="P281" s="5">
        <v>2</v>
      </c>
      <c r="Q281" s="5">
        <f>SUM(Append1[[#This Row],[Casual_Rentals]],Append1[[#This Row],[Registered_Rentals]])</f>
        <v>2</v>
      </c>
      <c r="R281" s="29" t="s">
        <v>68</v>
      </c>
    </row>
    <row r="282" spans="1:18" x14ac:dyDescent="0.25">
      <c r="A282" s="5">
        <v>281</v>
      </c>
      <c r="B282" s="6">
        <v>40556</v>
      </c>
      <c r="C282" s="5" t="s">
        <v>38</v>
      </c>
      <c r="D282" s="5">
        <v>0</v>
      </c>
      <c r="E282" s="5" t="s">
        <v>55</v>
      </c>
      <c r="F282" s="5">
        <v>3</v>
      </c>
      <c r="G282" s="5" t="b">
        <v>0</v>
      </c>
      <c r="H282" s="5">
        <v>4</v>
      </c>
      <c r="I282" s="5" t="s">
        <v>50</v>
      </c>
      <c r="J282" s="5">
        <v>1</v>
      </c>
      <c r="K282" s="5">
        <v>0.14000000000000001</v>
      </c>
      <c r="L282" s="5">
        <v>0.1212</v>
      </c>
      <c r="M282" s="5">
        <v>0.5</v>
      </c>
      <c r="N282" s="5">
        <v>0.32840000000000003</v>
      </c>
      <c r="O282" s="5">
        <v>0</v>
      </c>
      <c r="P282" s="5">
        <v>3</v>
      </c>
      <c r="Q282" s="5">
        <f>SUM(Append1[[#This Row],[Casual_Rentals]],Append1[[#This Row],[Registered_Rentals]])</f>
        <v>3</v>
      </c>
      <c r="R282" s="29" t="s">
        <v>68</v>
      </c>
    </row>
    <row r="283" spans="1:18" x14ac:dyDescent="0.25">
      <c r="A283" s="5">
        <v>282</v>
      </c>
      <c r="B283" s="6">
        <v>40556</v>
      </c>
      <c r="C283" s="5" t="s">
        <v>38</v>
      </c>
      <c r="D283" s="5">
        <v>0</v>
      </c>
      <c r="E283" s="5" t="s">
        <v>55</v>
      </c>
      <c r="F283" s="5">
        <v>4</v>
      </c>
      <c r="G283" s="5" t="b">
        <v>0</v>
      </c>
      <c r="H283" s="5">
        <v>4</v>
      </c>
      <c r="I283" s="5" t="s">
        <v>50</v>
      </c>
      <c r="J283" s="5">
        <v>1</v>
      </c>
      <c r="K283" s="5">
        <v>0.14000000000000001</v>
      </c>
      <c r="L283" s="5">
        <v>0.1212</v>
      </c>
      <c r="M283" s="5">
        <v>0.5</v>
      </c>
      <c r="N283" s="5">
        <v>0.25369999999999998</v>
      </c>
      <c r="O283" s="5">
        <v>0</v>
      </c>
      <c r="P283" s="5">
        <v>4</v>
      </c>
      <c r="Q283" s="5">
        <f>SUM(Append1[[#This Row],[Casual_Rentals]],Append1[[#This Row],[Registered_Rentals]])</f>
        <v>4</v>
      </c>
      <c r="R283" s="29" t="s">
        <v>68</v>
      </c>
    </row>
    <row r="284" spans="1:18" x14ac:dyDescent="0.25">
      <c r="A284" s="5">
        <v>283</v>
      </c>
      <c r="B284" s="6">
        <v>40556</v>
      </c>
      <c r="C284" s="5" t="s">
        <v>38</v>
      </c>
      <c r="D284" s="5">
        <v>0</v>
      </c>
      <c r="E284" s="5" t="s">
        <v>55</v>
      </c>
      <c r="F284" s="5">
        <v>5</v>
      </c>
      <c r="G284" s="5" t="b">
        <v>0</v>
      </c>
      <c r="H284" s="5">
        <v>4</v>
      </c>
      <c r="I284" s="5" t="s">
        <v>50</v>
      </c>
      <c r="J284" s="5">
        <v>1</v>
      </c>
      <c r="K284" s="5">
        <v>0.14000000000000001</v>
      </c>
      <c r="L284" s="5">
        <v>0.1212</v>
      </c>
      <c r="M284" s="5">
        <v>0.5</v>
      </c>
      <c r="N284" s="5">
        <v>0.29849999999999999</v>
      </c>
      <c r="O284" s="5">
        <v>0</v>
      </c>
      <c r="P284" s="5">
        <v>3</v>
      </c>
      <c r="Q284" s="5">
        <f>SUM(Append1[[#This Row],[Casual_Rentals]],Append1[[#This Row],[Registered_Rentals]])</f>
        <v>3</v>
      </c>
      <c r="R284" s="29" t="s">
        <v>68</v>
      </c>
    </row>
    <row r="285" spans="1:18" x14ac:dyDescent="0.25">
      <c r="A285" s="5">
        <v>284</v>
      </c>
      <c r="B285" s="6">
        <v>40556</v>
      </c>
      <c r="C285" s="5" t="s">
        <v>38</v>
      </c>
      <c r="D285" s="5">
        <v>0</v>
      </c>
      <c r="E285" s="5" t="s">
        <v>55</v>
      </c>
      <c r="F285" s="5">
        <v>6</v>
      </c>
      <c r="G285" s="5" t="b">
        <v>0</v>
      </c>
      <c r="H285" s="5">
        <v>4</v>
      </c>
      <c r="I285" s="5" t="s">
        <v>50</v>
      </c>
      <c r="J285" s="5">
        <v>1</v>
      </c>
      <c r="K285" s="5">
        <v>0.12</v>
      </c>
      <c r="L285" s="5">
        <v>0.1515</v>
      </c>
      <c r="M285" s="5">
        <v>0.54</v>
      </c>
      <c r="N285" s="5">
        <v>0.1343</v>
      </c>
      <c r="O285" s="5">
        <v>0</v>
      </c>
      <c r="P285" s="5">
        <v>28</v>
      </c>
      <c r="Q285" s="5">
        <f>SUM(Append1[[#This Row],[Casual_Rentals]],Append1[[#This Row],[Registered_Rentals]])</f>
        <v>28</v>
      </c>
      <c r="R285" s="29" t="s">
        <v>68</v>
      </c>
    </row>
    <row r="286" spans="1:18" x14ac:dyDescent="0.25">
      <c r="A286" s="5">
        <v>285</v>
      </c>
      <c r="B286" s="6">
        <v>40556</v>
      </c>
      <c r="C286" s="5" t="s">
        <v>38</v>
      </c>
      <c r="D286" s="5">
        <v>0</v>
      </c>
      <c r="E286" s="5" t="s">
        <v>55</v>
      </c>
      <c r="F286" s="5">
        <v>7</v>
      </c>
      <c r="G286" s="5" t="b">
        <v>0</v>
      </c>
      <c r="H286" s="5">
        <v>4</v>
      </c>
      <c r="I286" s="5" t="s">
        <v>50</v>
      </c>
      <c r="J286" s="5">
        <v>1</v>
      </c>
      <c r="K286" s="5">
        <v>0.12</v>
      </c>
      <c r="L286" s="5">
        <v>0.1515</v>
      </c>
      <c r="M286" s="5">
        <v>0.54</v>
      </c>
      <c r="N286" s="5">
        <v>0.1343</v>
      </c>
      <c r="O286" s="5">
        <v>0</v>
      </c>
      <c r="P286" s="5">
        <v>72</v>
      </c>
      <c r="Q286" s="5">
        <f>SUM(Append1[[#This Row],[Casual_Rentals]],Append1[[#This Row],[Registered_Rentals]])</f>
        <v>72</v>
      </c>
      <c r="R286" s="29" t="s">
        <v>68</v>
      </c>
    </row>
    <row r="287" spans="1:18" x14ac:dyDescent="0.25">
      <c r="A287" s="5">
        <v>286</v>
      </c>
      <c r="B287" s="6">
        <v>40556</v>
      </c>
      <c r="C287" s="5" t="s">
        <v>38</v>
      </c>
      <c r="D287" s="5">
        <v>0</v>
      </c>
      <c r="E287" s="5" t="s">
        <v>55</v>
      </c>
      <c r="F287" s="5">
        <v>8</v>
      </c>
      <c r="G287" s="5" t="b">
        <v>0</v>
      </c>
      <c r="H287" s="5">
        <v>4</v>
      </c>
      <c r="I287" s="5" t="s">
        <v>50</v>
      </c>
      <c r="J287" s="5">
        <v>1</v>
      </c>
      <c r="K287" s="5">
        <v>0.14000000000000001</v>
      </c>
      <c r="L287" s="5">
        <v>0.13639999999999999</v>
      </c>
      <c r="M287" s="5">
        <v>0.5</v>
      </c>
      <c r="N287" s="5">
        <v>0.19400000000000001</v>
      </c>
      <c r="O287" s="5">
        <v>5</v>
      </c>
      <c r="P287" s="5">
        <v>197</v>
      </c>
      <c r="Q287" s="5">
        <f>SUM(Append1[[#This Row],[Casual_Rentals]],Append1[[#This Row],[Registered_Rentals]])</f>
        <v>202</v>
      </c>
      <c r="R287" s="29" t="s">
        <v>68</v>
      </c>
    </row>
    <row r="288" spans="1:18" x14ac:dyDescent="0.25">
      <c r="A288" s="5">
        <v>287</v>
      </c>
      <c r="B288" s="6">
        <v>40556</v>
      </c>
      <c r="C288" s="5" t="s">
        <v>38</v>
      </c>
      <c r="D288" s="5">
        <v>0</v>
      </c>
      <c r="E288" s="5" t="s">
        <v>55</v>
      </c>
      <c r="F288" s="5">
        <v>9</v>
      </c>
      <c r="G288" s="5" t="b">
        <v>0</v>
      </c>
      <c r="H288" s="5">
        <v>4</v>
      </c>
      <c r="I288" s="5" t="s">
        <v>50</v>
      </c>
      <c r="J288" s="5">
        <v>1</v>
      </c>
      <c r="K288" s="5">
        <v>0.14000000000000001</v>
      </c>
      <c r="L288" s="5">
        <v>0.1212</v>
      </c>
      <c r="M288" s="5">
        <v>0.5</v>
      </c>
      <c r="N288" s="5">
        <v>0.32840000000000003</v>
      </c>
      <c r="O288" s="5">
        <v>2</v>
      </c>
      <c r="P288" s="5">
        <v>137</v>
      </c>
      <c r="Q288" s="5">
        <f>SUM(Append1[[#This Row],[Casual_Rentals]],Append1[[#This Row],[Registered_Rentals]])</f>
        <v>139</v>
      </c>
      <c r="R288" s="29" t="s">
        <v>68</v>
      </c>
    </row>
    <row r="289" spans="1:18" x14ac:dyDescent="0.25">
      <c r="A289" s="5">
        <v>288</v>
      </c>
      <c r="B289" s="6">
        <v>40556</v>
      </c>
      <c r="C289" s="5" t="s">
        <v>38</v>
      </c>
      <c r="D289" s="5">
        <v>0</v>
      </c>
      <c r="E289" s="5" t="s">
        <v>55</v>
      </c>
      <c r="F289" s="5">
        <v>10</v>
      </c>
      <c r="G289" s="5" t="b">
        <v>0</v>
      </c>
      <c r="H289" s="5">
        <v>4</v>
      </c>
      <c r="I289" s="5" t="s">
        <v>50</v>
      </c>
      <c r="J289" s="5">
        <v>2</v>
      </c>
      <c r="K289" s="5">
        <v>0.16</v>
      </c>
      <c r="L289" s="5">
        <v>0.13639999999999999</v>
      </c>
      <c r="M289" s="5">
        <v>0.5</v>
      </c>
      <c r="N289" s="5">
        <v>0.35820000000000002</v>
      </c>
      <c r="O289" s="5">
        <v>2</v>
      </c>
      <c r="P289" s="5">
        <v>36</v>
      </c>
      <c r="Q289" s="5">
        <f>SUM(Append1[[#This Row],[Casual_Rentals]],Append1[[#This Row],[Registered_Rentals]])</f>
        <v>38</v>
      </c>
      <c r="R289" s="29" t="s">
        <v>69</v>
      </c>
    </row>
    <row r="290" spans="1:18" x14ac:dyDescent="0.25">
      <c r="A290" s="5">
        <v>289</v>
      </c>
      <c r="B290" s="6">
        <v>40556</v>
      </c>
      <c r="C290" s="5" t="s">
        <v>38</v>
      </c>
      <c r="D290" s="5">
        <v>0</v>
      </c>
      <c r="E290" s="5" t="s">
        <v>55</v>
      </c>
      <c r="F290" s="5">
        <v>11</v>
      </c>
      <c r="G290" s="5" t="b">
        <v>0</v>
      </c>
      <c r="H290" s="5">
        <v>4</v>
      </c>
      <c r="I290" s="5" t="s">
        <v>50</v>
      </c>
      <c r="J290" s="5">
        <v>2</v>
      </c>
      <c r="K290" s="5">
        <v>0.2</v>
      </c>
      <c r="L290" s="5">
        <v>0.16669999999999999</v>
      </c>
      <c r="M290" s="5">
        <v>0.44</v>
      </c>
      <c r="N290" s="5">
        <v>0.44779999999999998</v>
      </c>
      <c r="O290" s="5">
        <v>4</v>
      </c>
      <c r="P290" s="5">
        <v>33</v>
      </c>
      <c r="Q290" s="5">
        <f>SUM(Append1[[#This Row],[Casual_Rentals]],Append1[[#This Row],[Registered_Rentals]])</f>
        <v>37</v>
      </c>
      <c r="R290" s="29" t="s">
        <v>69</v>
      </c>
    </row>
    <row r="291" spans="1:18" x14ac:dyDescent="0.25">
      <c r="A291" s="5">
        <v>290</v>
      </c>
      <c r="B291" s="6">
        <v>40556</v>
      </c>
      <c r="C291" s="5" t="s">
        <v>38</v>
      </c>
      <c r="D291" s="5">
        <v>0</v>
      </c>
      <c r="E291" s="5" t="s">
        <v>55</v>
      </c>
      <c r="F291" s="5">
        <v>12</v>
      </c>
      <c r="G291" s="5" t="b">
        <v>0</v>
      </c>
      <c r="H291" s="5">
        <v>4</v>
      </c>
      <c r="I291" s="5" t="s">
        <v>50</v>
      </c>
      <c r="J291" s="5">
        <v>1</v>
      </c>
      <c r="K291" s="5">
        <v>0.2</v>
      </c>
      <c r="L291" s="5">
        <v>0.16669999999999999</v>
      </c>
      <c r="M291" s="5">
        <v>0.44</v>
      </c>
      <c r="N291" s="5">
        <v>0.41789999999999999</v>
      </c>
      <c r="O291" s="5">
        <v>3</v>
      </c>
      <c r="P291" s="5">
        <v>49</v>
      </c>
      <c r="Q291" s="5">
        <f>SUM(Append1[[#This Row],[Casual_Rentals]],Append1[[#This Row],[Registered_Rentals]])</f>
        <v>52</v>
      </c>
      <c r="R291" s="29" t="s">
        <v>68</v>
      </c>
    </row>
    <row r="292" spans="1:18" x14ac:dyDescent="0.25">
      <c r="A292" s="5">
        <v>291</v>
      </c>
      <c r="B292" s="6">
        <v>40556</v>
      </c>
      <c r="C292" s="5" t="s">
        <v>38</v>
      </c>
      <c r="D292" s="5">
        <v>0</v>
      </c>
      <c r="E292" s="5" t="s">
        <v>55</v>
      </c>
      <c r="F292" s="5">
        <v>13</v>
      </c>
      <c r="G292" s="5" t="b">
        <v>0</v>
      </c>
      <c r="H292" s="5">
        <v>4</v>
      </c>
      <c r="I292" s="5" t="s">
        <v>50</v>
      </c>
      <c r="J292" s="5">
        <v>1</v>
      </c>
      <c r="K292" s="5">
        <v>0.22</v>
      </c>
      <c r="L292" s="5">
        <v>0.19700000000000001</v>
      </c>
      <c r="M292" s="5">
        <v>0.41</v>
      </c>
      <c r="N292" s="5">
        <v>0.44779999999999998</v>
      </c>
      <c r="O292" s="5">
        <v>2</v>
      </c>
      <c r="P292" s="5">
        <v>81</v>
      </c>
      <c r="Q292" s="5">
        <f>SUM(Append1[[#This Row],[Casual_Rentals]],Append1[[#This Row],[Registered_Rentals]])</f>
        <v>83</v>
      </c>
      <c r="R292" s="29" t="s">
        <v>68</v>
      </c>
    </row>
    <row r="293" spans="1:18" x14ac:dyDescent="0.25">
      <c r="A293" s="5">
        <v>292</v>
      </c>
      <c r="B293" s="6">
        <v>40556</v>
      </c>
      <c r="C293" s="5" t="s">
        <v>38</v>
      </c>
      <c r="D293" s="5">
        <v>0</v>
      </c>
      <c r="E293" s="5" t="s">
        <v>55</v>
      </c>
      <c r="F293" s="5">
        <v>14</v>
      </c>
      <c r="G293" s="5" t="b">
        <v>0</v>
      </c>
      <c r="H293" s="5">
        <v>4</v>
      </c>
      <c r="I293" s="5" t="s">
        <v>50</v>
      </c>
      <c r="J293" s="5">
        <v>1</v>
      </c>
      <c r="K293" s="5">
        <v>0.22</v>
      </c>
      <c r="L293" s="5">
        <v>0.19700000000000001</v>
      </c>
      <c r="M293" s="5">
        <v>0.41</v>
      </c>
      <c r="N293" s="5">
        <v>0.3881</v>
      </c>
      <c r="O293" s="5">
        <v>3</v>
      </c>
      <c r="P293" s="5">
        <v>39</v>
      </c>
      <c r="Q293" s="5">
        <f>SUM(Append1[[#This Row],[Casual_Rentals]],Append1[[#This Row],[Registered_Rentals]])</f>
        <v>42</v>
      </c>
      <c r="R293" s="29" t="s">
        <v>68</v>
      </c>
    </row>
    <row r="294" spans="1:18" x14ac:dyDescent="0.25">
      <c r="A294" s="5">
        <v>293</v>
      </c>
      <c r="B294" s="6">
        <v>40556</v>
      </c>
      <c r="C294" s="5" t="s">
        <v>38</v>
      </c>
      <c r="D294" s="5">
        <v>0</v>
      </c>
      <c r="E294" s="5" t="s">
        <v>55</v>
      </c>
      <c r="F294" s="5">
        <v>15</v>
      </c>
      <c r="G294" s="5" t="b">
        <v>0</v>
      </c>
      <c r="H294" s="5">
        <v>4</v>
      </c>
      <c r="I294" s="5" t="s">
        <v>50</v>
      </c>
      <c r="J294" s="5">
        <v>1</v>
      </c>
      <c r="K294" s="5">
        <v>0.24</v>
      </c>
      <c r="L294" s="5">
        <v>0.21210000000000001</v>
      </c>
      <c r="M294" s="5">
        <v>0.38</v>
      </c>
      <c r="N294" s="5">
        <v>0.29849999999999999</v>
      </c>
      <c r="O294" s="5">
        <v>5</v>
      </c>
      <c r="P294" s="5">
        <v>55</v>
      </c>
      <c r="Q294" s="5">
        <f>SUM(Append1[[#This Row],[Casual_Rentals]],Append1[[#This Row],[Registered_Rentals]])</f>
        <v>60</v>
      </c>
      <c r="R294" s="29" t="s">
        <v>68</v>
      </c>
    </row>
    <row r="295" spans="1:18" x14ac:dyDescent="0.25">
      <c r="A295" s="5">
        <v>294</v>
      </c>
      <c r="B295" s="6">
        <v>40556</v>
      </c>
      <c r="C295" s="5" t="s">
        <v>38</v>
      </c>
      <c r="D295" s="5">
        <v>0</v>
      </c>
      <c r="E295" s="5" t="s">
        <v>55</v>
      </c>
      <c r="F295" s="5">
        <v>16</v>
      </c>
      <c r="G295" s="5" t="b">
        <v>0</v>
      </c>
      <c r="H295" s="5">
        <v>4</v>
      </c>
      <c r="I295" s="5" t="s">
        <v>50</v>
      </c>
      <c r="J295" s="5">
        <v>1</v>
      </c>
      <c r="K295" s="5">
        <v>0.24</v>
      </c>
      <c r="L295" s="5">
        <v>0.21210000000000001</v>
      </c>
      <c r="M295" s="5">
        <v>0.38</v>
      </c>
      <c r="N295" s="5">
        <v>0.35820000000000002</v>
      </c>
      <c r="O295" s="5">
        <v>2</v>
      </c>
      <c r="P295" s="5">
        <v>76</v>
      </c>
      <c r="Q295" s="5">
        <f>SUM(Append1[[#This Row],[Casual_Rentals]],Append1[[#This Row],[Registered_Rentals]])</f>
        <v>78</v>
      </c>
      <c r="R295" s="29" t="s">
        <v>68</v>
      </c>
    </row>
    <row r="296" spans="1:18" x14ac:dyDescent="0.25">
      <c r="A296" s="5">
        <v>295</v>
      </c>
      <c r="B296" s="6">
        <v>40556</v>
      </c>
      <c r="C296" s="5" t="s">
        <v>38</v>
      </c>
      <c r="D296" s="5">
        <v>0</v>
      </c>
      <c r="E296" s="5" t="s">
        <v>55</v>
      </c>
      <c r="F296" s="5">
        <v>17</v>
      </c>
      <c r="G296" s="5" t="b">
        <v>0</v>
      </c>
      <c r="H296" s="5">
        <v>4</v>
      </c>
      <c r="I296" s="5" t="s">
        <v>50</v>
      </c>
      <c r="J296" s="5">
        <v>1</v>
      </c>
      <c r="K296" s="5">
        <v>0.2</v>
      </c>
      <c r="L296" s="5">
        <v>0.18179999999999999</v>
      </c>
      <c r="M296" s="5">
        <v>0.4</v>
      </c>
      <c r="N296" s="5">
        <v>0.28360000000000002</v>
      </c>
      <c r="O296" s="5">
        <v>4</v>
      </c>
      <c r="P296" s="5">
        <v>158</v>
      </c>
      <c r="Q296" s="5">
        <f>SUM(Append1[[#This Row],[Casual_Rentals]],Append1[[#This Row],[Registered_Rentals]])</f>
        <v>162</v>
      </c>
      <c r="R296" s="29" t="s">
        <v>68</v>
      </c>
    </row>
    <row r="297" spans="1:18" x14ac:dyDescent="0.25">
      <c r="A297" s="5">
        <v>296</v>
      </c>
      <c r="B297" s="6">
        <v>40556</v>
      </c>
      <c r="C297" s="5" t="s">
        <v>38</v>
      </c>
      <c r="D297" s="5">
        <v>0</v>
      </c>
      <c r="E297" s="5" t="s">
        <v>55</v>
      </c>
      <c r="F297" s="5">
        <v>18</v>
      </c>
      <c r="G297" s="5" t="b">
        <v>0</v>
      </c>
      <c r="H297" s="5">
        <v>4</v>
      </c>
      <c r="I297" s="5" t="s">
        <v>50</v>
      </c>
      <c r="J297" s="5">
        <v>1</v>
      </c>
      <c r="K297" s="5">
        <v>0.2</v>
      </c>
      <c r="L297" s="5">
        <v>0.18179999999999999</v>
      </c>
      <c r="M297" s="5">
        <v>0.4</v>
      </c>
      <c r="N297" s="5">
        <v>0.32840000000000003</v>
      </c>
      <c r="O297" s="5">
        <v>3</v>
      </c>
      <c r="P297" s="5">
        <v>141</v>
      </c>
      <c r="Q297" s="5">
        <f>SUM(Append1[[#This Row],[Casual_Rentals]],Append1[[#This Row],[Registered_Rentals]])</f>
        <v>144</v>
      </c>
      <c r="R297" s="29" t="s">
        <v>68</v>
      </c>
    </row>
    <row r="298" spans="1:18" x14ac:dyDescent="0.25">
      <c r="A298" s="5">
        <v>297</v>
      </c>
      <c r="B298" s="6">
        <v>40556</v>
      </c>
      <c r="C298" s="5" t="s">
        <v>38</v>
      </c>
      <c r="D298" s="5">
        <v>0</v>
      </c>
      <c r="E298" s="5" t="s">
        <v>55</v>
      </c>
      <c r="F298" s="5">
        <v>19</v>
      </c>
      <c r="G298" s="5" t="b">
        <v>0</v>
      </c>
      <c r="H298" s="5">
        <v>4</v>
      </c>
      <c r="I298" s="5" t="s">
        <v>50</v>
      </c>
      <c r="J298" s="5">
        <v>1</v>
      </c>
      <c r="K298" s="5">
        <v>0.16</v>
      </c>
      <c r="L298" s="5">
        <v>0.1515</v>
      </c>
      <c r="M298" s="5">
        <v>0.47</v>
      </c>
      <c r="N298" s="5">
        <v>0.25369999999999998</v>
      </c>
      <c r="O298" s="5">
        <v>1</v>
      </c>
      <c r="P298" s="5">
        <v>98</v>
      </c>
      <c r="Q298" s="5">
        <f>SUM(Append1[[#This Row],[Casual_Rentals]],Append1[[#This Row],[Registered_Rentals]])</f>
        <v>99</v>
      </c>
      <c r="R298" s="29" t="s">
        <v>68</v>
      </c>
    </row>
    <row r="299" spans="1:18" x14ac:dyDescent="0.25">
      <c r="A299" s="5">
        <v>298</v>
      </c>
      <c r="B299" s="6">
        <v>40556</v>
      </c>
      <c r="C299" s="5" t="s">
        <v>38</v>
      </c>
      <c r="D299" s="5">
        <v>0</v>
      </c>
      <c r="E299" s="5" t="s">
        <v>55</v>
      </c>
      <c r="F299" s="5">
        <v>20</v>
      </c>
      <c r="G299" s="5" t="b">
        <v>0</v>
      </c>
      <c r="H299" s="5">
        <v>4</v>
      </c>
      <c r="I299" s="5" t="s">
        <v>50</v>
      </c>
      <c r="J299" s="5">
        <v>1</v>
      </c>
      <c r="K299" s="5">
        <v>0.16</v>
      </c>
      <c r="L299" s="5">
        <v>0.1515</v>
      </c>
      <c r="M299" s="5">
        <v>0.47</v>
      </c>
      <c r="N299" s="5">
        <v>0.22389999999999999</v>
      </c>
      <c r="O299" s="5">
        <v>0</v>
      </c>
      <c r="P299" s="5">
        <v>64</v>
      </c>
      <c r="Q299" s="5">
        <f>SUM(Append1[[#This Row],[Casual_Rentals]],Append1[[#This Row],[Registered_Rentals]])</f>
        <v>64</v>
      </c>
      <c r="R299" s="29" t="s">
        <v>68</v>
      </c>
    </row>
    <row r="300" spans="1:18" x14ac:dyDescent="0.25">
      <c r="A300" s="5">
        <v>299</v>
      </c>
      <c r="B300" s="6">
        <v>40556</v>
      </c>
      <c r="C300" s="5" t="s">
        <v>38</v>
      </c>
      <c r="D300" s="5">
        <v>0</v>
      </c>
      <c r="E300" s="5" t="s">
        <v>55</v>
      </c>
      <c r="F300" s="5">
        <v>21</v>
      </c>
      <c r="G300" s="5" t="b">
        <v>0</v>
      </c>
      <c r="H300" s="5">
        <v>4</v>
      </c>
      <c r="I300" s="5" t="s">
        <v>50</v>
      </c>
      <c r="J300" s="5">
        <v>1</v>
      </c>
      <c r="K300" s="5">
        <v>0.14000000000000001</v>
      </c>
      <c r="L300" s="5">
        <v>0.1212</v>
      </c>
      <c r="M300" s="5">
        <v>0.46</v>
      </c>
      <c r="N300" s="5">
        <v>0.29849999999999999</v>
      </c>
      <c r="O300" s="5">
        <v>0</v>
      </c>
      <c r="P300" s="5">
        <v>40</v>
      </c>
      <c r="Q300" s="5">
        <f>SUM(Append1[[#This Row],[Casual_Rentals]],Append1[[#This Row],[Registered_Rentals]])</f>
        <v>40</v>
      </c>
      <c r="R300" s="29" t="s">
        <v>68</v>
      </c>
    </row>
    <row r="301" spans="1:18" x14ac:dyDescent="0.25">
      <c r="A301" s="5">
        <v>300</v>
      </c>
      <c r="B301" s="6">
        <v>40556</v>
      </c>
      <c r="C301" s="5" t="s">
        <v>38</v>
      </c>
      <c r="D301" s="5">
        <v>0</v>
      </c>
      <c r="E301" s="5" t="s">
        <v>55</v>
      </c>
      <c r="F301" s="5">
        <v>22</v>
      </c>
      <c r="G301" s="5" t="b">
        <v>0</v>
      </c>
      <c r="H301" s="5">
        <v>4</v>
      </c>
      <c r="I301" s="5" t="s">
        <v>50</v>
      </c>
      <c r="J301" s="5">
        <v>1</v>
      </c>
      <c r="K301" s="5">
        <v>0.14000000000000001</v>
      </c>
      <c r="L301" s="5">
        <v>0.1212</v>
      </c>
      <c r="M301" s="5">
        <v>0.46</v>
      </c>
      <c r="N301" s="5">
        <v>0.32840000000000003</v>
      </c>
      <c r="O301" s="5">
        <v>0</v>
      </c>
      <c r="P301" s="5">
        <v>30</v>
      </c>
      <c r="Q301" s="5">
        <f>SUM(Append1[[#This Row],[Casual_Rentals]],Append1[[#This Row],[Registered_Rentals]])</f>
        <v>30</v>
      </c>
      <c r="R301" s="29" t="s">
        <v>68</v>
      </c>
    </row>
    <row r="302" spans="1:18" x14ac:dyDescent="0.25">
      <c r="A302" s="5">
        <v>301</v>
      </c>
      <c r="B302" s="6">
        <v>40556</v>
      </c>
      <c r="C302" s="5" t="s">
        <v>38</v>
      </c>
      <c r="D302" s="5">
        <v>0</v>
      </c>
      <c r="E302" s="5" t="s">
        <v>55</v>
      </c>
      <c r="F302" s="5">
        <v>23</v>
      </c>
      <c r="G302" s="5" t="b">
        <v>0</v>
      </c>
      <c r="H302" s="5">
        <v>4</v>
      </c>
      <c r="I302" s="5" t="s">
        <v>50</v>
      </c>
      <c r="J302" s="5">
        <v>1</v>
      </c>
      <c r="K302" s="5">
        <v>0.12</v>
      </c>
      <c r="L302" s="5">
        <v>0.13639999999999999</v>
      </c>
      <c r="M302" s="5">
        <v>0.5</v>
      </c>
      <c r="N302" s="5">
        <v>0.19400000000000001</v>
      </c>
      <c r="O302" s="5">
        <v>1</v>
      </c>
      <c r="P302" s="5">
        <v>14</v>
      </c>
      <c r="Q302" s="5">
        <f>SUM(Append1[[#This Row],[Casual_Rentals]],Append1[[#This Row],[Registered_Rentals]])</f>
        <v>15</v>
      </c>
      <c r="R302" s="29" t="s">
        <v>68</v>
      </c>
    </row>
    <row r="303" spans="1:18" x14ac:dyDescent="0.25">
      <c r="A303" s="5">
        <v>302</v>
      </c>
      <c r="B303" s="6">
        <v>40557</v>
      </c>
      <c r="C303" s="5" t="s">
        <v>38</v>
      </c>
      <c r="D303" s="5">
        <v>0</v>
      </c>
      <c r="E303" s="5" t="s">
        <v>55</v>
      </c>
      <c r="F303" s="5">
        <v>0</v>
      </c>
      <c r="G303" s="5" t="b">
        <v>0</v>
      </c>
      <c r="H303" s="5">
        <v>5</v>
      </c>
      <c r="I303" s="5" t="s">
        <v>51</v>
      </c>
      <c r="J303" s="5">
        <v>1</v>
      </c>
      <c r="K303" s="5">
        <v>0.12</v>
      </c>
      <c r="L303" s="5">
        <v>0.13639999999999999</v>
      </c>
      <c r="M303" s="5">
        <v>0.5</v>
      </c>
      <c r="N303" s="5">
        <v>0.19400000000000001</v>
      </c>
      <c r="O303" s="5">
        <v>0</v>
      </c>
      <c r="P303" s="5">
        <v>14</v>
      </c>
      <c r="Q303" s="5">
        <f>SUM(Append1[[#This Row],[Casual_Rentals]],Append1[[#This Row],[Registered_Rentals]])</f>
        <v>14</v>
      </c>
      <c r="R303" s="29" t="s">
        <v>68</v>
      </c>
    </row>
    <row r="304" spans="1:18" x14ac:dyDescent="0.25">
      <c r="A304" s="5">
        <v>303</v>
      </c>
      <c r="B304" s="6">
        <v>40557</v>
      </c>
      <c r="C304" s="5" t="s">
        <v>38</v>
      </c>
      <c r="D304" s="5">
        <v>0</v>
      </c>
      <c r="E304" s="5" t="s">
        <v>55</v>
      </c>
      <c r="F304" s="5">
        <v>1</v>
      </c>
      <c r="G304" s="5" t="b">
        <v>0</v>
      </c>
      <c r="H304" s="5">
        <v>5</v>
      </c>
      <c r="I304" s="5" t="s">
        <v>51</v>
      </c>
      <c r="J304" s="5">
        <v>1</v>
      </c>
      <c r="K304" s="5">
        <v>0.1</v>
      </c>
      <c r="L304" s="5">
        <v>0.1212</v>
      </c>
      <c r="M304" s="5">
        <v>0.54</v>
      </c>
      <c r="N304" s="5">
        <v>0.16420000000000001</v>
      </c>
      <c r="O304" s="5">
        <v>0</v>
      </c>
      <c r="P304" s="5">
        <v>5</v>
      </c>
      <c r="Q304" s="5">
        <f>SUM(Append1[[#This Row],[Casual_Rentals]],Append1[[#This Row],[Registered_Rentals]])</f>
        <v>5</v>
      </c>
      <c r="R304" s="29" t="s">
        <v>68</v>
      </c>
    </row>
    <row r="305" spans="1:18" x14ac:dyDescent="0.25">
      <c r="A305" s="5">
        <v>304</v>
      </c>
      <c r="B305" s="6">
        <v>40557</v>
      </c>
      <c r="C305" s="5" t="s">
        <v>38</v>
      </c>
      <c r="D305" s="5">
        <v>0</v>
      </c>
      <c r="E305" s="5" t="s">
        <v>55</v>
      </c>
      <c r="F305" s="5">
        <v>2</v>
      </c>
      <c r="G305" s="5" t="b">
        <v>0</v>
      </c>
      <c r="H305" s="5">
        <v>5</v>
      </c>
      <c r="I305" s="5" t="s">
        <v>51</v>
      </c>
      <c r="J305" s="5">
        <v>1</v>
      </c>
      <c r="K305" s="5">
        <v>0.1</v>
      </c>
      <c r="L305" s="5">
        <v>0.1212</v>
      </c>
      <c r="M305" s="5">
        <v>0.54</v>
      </c>
      <c r="N305" s="5">
        <v>0.1343</v>
      </c>
      <c r="O305" s="5">
        <v>0</v>
      </c>
      <c r="P305" s="5">
        <v>1</v>
      </c>
      <c r="Q305" s="5">
        <f>SUM(Append1[[#This Row],[Casual_Rentals]],Append1[[#This Row],[Registered_Rentals]])</f>
        <v>1</v>
      </c>
      <c r="R305" s="29" t="s">
        <v>68</v>
      </c>
    </row>
    <row r="306" spans="1:18" x14ac:dyDescent="0.25">
      <c r="A306" s="5">
        <v>305</v>
      </c>
      <c r="B306" s="6">
        <v>40557</v>
      </c>
      <c r="C306" s="5" t="s">
        <v>38</v>
      </c>
      <c r="D306" s="5">
        <v>0</v>
      </c>
      <c r="E306" s="5" t="s">
        <v>55</v>
      </c>
      <c r="F306" s="5">
        <v>3</v>
      </c>
      <c r="G306" s="5" t="b">
        <v>0</v>
      </c>
      <c r="H306" s="5">
        <v>5</v>
      </c>
      <c r="I306" s="5" t="s">
        <v>51</v>
      </c>
      <c r="J306" s="5">
        <v>1</v>
      </c>
      <c r="K306" s="5">
        <v>0.1</v>
      </c>
      <c r="L306" s="5">
        <v>0.13639999999999999</v>
      </c>
      <c r="M306" s="5">
        <v>0.54</v>
      </c>
      <c r="N306" s="5">
        <v>0.1045</v>
      </c>
      <c r="O306" s="5">
        <v>0</v>
      </c>
      <c r="P306" s="5">
        <v>1</v>
      </c>
      <c r="Q306" s="5">
        <f>SUM(Append1[[#This Row],[Casual_Rentals]],Append1[[#This Row],[Registered_Rentals]])</f>
        <v>1</v>
      </c>
      <c r="R306" s="29" t="s">
        <v>68</v>
      </c>
    </row>
    <row r="307" spans="1:18" x14ac:dyDescent="0.25">
      <c r="A307" s="5">
        <v>306</v>
      </c>
      <c r="B307" s="6">
        <v>40557</v>
      </c>
      <c r="C307" s="5" t="s">
        <v>38</v>
      </c>
      <c r="D307" s="5">
        <v>0</v>
      </c>
      <c r="E307" s="5" t="s">
        <v>55</v>
      </c>
      <c r="F307" s="5">
        <v>5</v>
      </c>
      <c r="G307" s="5" t="b">
        <v>0</v>
      </c>
      <c r="H307" s="5">
        <v>5</v>
      </c>
      <c r="I307" s="5" t="s">
        <v>51</v>
      </c>
      <c r="J307" s="5">
        <v>1</v>
      </c>
      <c r="K307" s="5">
        <v>0.1</v>
      </c>
      <c r="L307" s="5">
        <v>0.13639999999999999</v>
      </c>
      <c r="M307" s="5">
        <v>0.54</v>
      </c>
      <c r="N307" s="5">
        <v>8.9599999999999999E-2</v>
      </c>
      <c r="O307" s="5">
        <v>0</v>
      </c>
      <c r="P307" s="5">
        <v>8</v>
      </c>
      <c r="Q307" s="5">
        <f>SUM(Append1[[#This Row],[Casual_Rentals]],Append1[[#This Row],[Registered_Rentals]])</f>
        <v>8</v>
      </c>
      <c r="R307" s="29" t="s">
        <v>68</v>
      </c>
    </row>
    <row r="308" spans="1:18" x14ac:dyDescent="0.25">
      <c r="A308" s="5">
        <v>307</v>
      </c>
      <c r="B308" s="6">
        <v>40557</v>
      </c>
      <c r="C308" s="5" t="s">
        <v>38</v>
      </c>
      <c r="D308" s="5">
        <v>0</v>
      </c>
      <c r="E308" s="5" t="s">
        <v>55</v>
      </c>
      <c r="F308" s="5">
        <v>6</v>
      </c>
      <c r="G308" s="5" t="b">
        <v>0</v>
      </c>
      <c r="H308" s="5">
        <v>5</v>
      </c>
      <c r="I308" s="5" t="s">
        <v>51</v>
      </c>
      <c r="J308" s="5">
        <v>1</v>
      </c>
      <c r="K308" s="5">
        <v>0.1</v>
      </c>
      <c r="L308" s="5">
        <v>0.18179999999999999</v>
      </c>
      <c r="M308" s="5">
        <v>0.54</v>
      </c>
      <c r="N308" s="5">
        <v>0</v>
      </c>
      <c r="O308" s="5">
        <v>0</v>
      </c>
      <c r="P308" s="5">
        <v>17</v>
      </c>
      <c r="Q308" s="5">
        <f>SUM(Append1[[#This Row],[Casual_Rentals]],Append1[[#This Row],[Registered_Rentals]])</f>
        <v>17</v>
      </c>
      <c r="R308" s="29" t="s">
        <v>68</v>
      </c>
    </row>
    <row r="309" spans="1:18" x14ac:dyDescent="0.25">
      <c r="A309" s="5">
        <v>308</v>
      </c>
      <c r="B309" s="6">
        <v>40557</v>
      </c>
      <c r="C309" s="5" t="s">
        <v>38</v>
      </c>
      <c r="D309" s="5">
        <v>0</v>
      </c>
      <c r="E309" s="5" t="s">
        <v>55</v>
      </c>
      <c r="F309" s="5">
        <v>7</v>
      </c>
      <c r="G309" s="5" t="b">
        <v>0</v>
      </c>
      <c r="H309" s="5">
        <v>5</v>
      </c>
      <c r="I309" s="5" t="s">
        <v>51</v>
      </c>
      <c r="J309" s="5">
        <v>1</v>
      </c>
      <c r="K309" s="5">
        <v>0.1</v>
      </c>
      <c r="L309" s="5">
        <v>0.1212</v>
      </c>
      <c r="M309" s="5">
        <v>0.74</v>
      </c>
      <c r="N309" s="5">
        <v>0.16420000000000001</v>
      </c>
      <c r="O309" s="5">
        <v>0</v>
      </c>
      <c r="P309" s="5">
        <v>70</v>
      </c>
      <c r="Q309" s="5">
        <f>SUM(Append1[[#This Row],[Casual_Rentals]],Append1[[#This Row],[Registered_Rentals]])</f>
        <v>70</v>
      </c>
      <c r="R309" s="29" t="s">
        <v>68</v>
      </c>
    </row>
    <row r="310" spans="1:18" x14ac:dyDescent="0.25">
      <c r="A310" s="5">
        <v>309</v>
      </c>
      <c r="B310" s="6">
        <v>40557</v>
      </c>
      <c r="C310" s="5" t="s">
        <v>38</v>
      </c>
      <c r="D310" s="5">
        <v>0</v>
      </c>
      <c r="E310" s="5" t="s">
        <v>55</v>
      </c>
      <c r="F310" s="5">
        <v>8</v>
      </c>
      <c r="G310" s="5" t="b">
        <v>0</v>
      </c>
      <c r="H310" s="5">
        <v>5</v>
      </c>
      <c r="I310" s="5" t="s">
        <v>51</v>
      </c>
      <c r="J310" s="5">
        <v>1</v>
      </c>
      <c r="K310" s="5">
        <v>0.12</v>
      </c>
      <c r="L310" s="5">
        <v>0.16669999999999999</v>
      </c>
      <c r="M310" s="5">
        <v>0.68</v>
      </c>
      <c r="N310" s="5">
        <v>0</v>
      </c>
      <c r="O310" s="5">
        <v>2</v>
      </c>
      <c r="P310" s="5">
        <v>156</v>
      </c>
      <c r="Q310" s="5">
        <f>SUM(Append1[[#This Row],[Casual_Rentals]],Append1[[#This Row],[Registered_Rentals]])</f>
        <v>158</v>
      </c>
      <c r="R310" s="29" t="s">
        <v>68</v>
      </c>
    </row>
    <row r="311" spans="1:18" x14ac:dyDescent="0.25">
      <c r="A311" s="5">
        <v>310</v>
      </c>
      <c r="B311" s="6">
        <v>40557</v>
      </c>
      <c r="C311" s="5" t="s">
        <v>38</v>
      </c>
      <c r="D311" s="5">
        <v>0</v>
      </c>
      <c r="E311" s="5" t="s">
        <v>55</v>
      </c>
      <c r="F311" s="5">
        <v>9</v>
      </c>
      <c r="G311" s="5" t="b">
        <v>0</v>
      </c>
      <c r="H311" s="5">
        <v>5</v>
      </c>
      <c r="I311" s="5" t="s">
        <v>51</v>
      </c>
      <c r="J311" s="5">
        <v>1</v>
      </c>
      <c r="K311" s="5">
        <v>0.14000000000000001</v>
      </c>
      <c r="L311" s="5">
        <v>0.1515</v>
      </c>
      <c r="M311" s="5">
        <v>0.69</v>
      </c>
      <c r="N311" s="5">
        <v>0.1343</v>
      </c>
      <c r="O311" s="5">
        <v>0</v>
      </c>
      <c r="P311" s="5">
        <v>117</v>
      </c>
      <c r="Q311" s="5">
        <f>SUM(Append1[[#This Row],[Casual_Rentals]],Append1[[#This Row],[Registered_Rentals]])</f>
        <v>117</v>
      </c>
      <c r="R311" s="29" t="s">
        <v>68</v>
      </c>
    </row>
    <row r="312" spans="1:18" x14ac:dyDescent="0.25">
      <c r="A312" s="5">
        <v>311</v>
      </c>
      <c r="B312" s="6">
        <v>40557</v>
      </c>
      <c r="C312" s="5" t="s">
        <v>38</v>
      </c>
      <c r="D312" s="5">
        <v>0</v>
      </c>
      <c r="E312" s="5" t="s">
        <v>55</v>
      </c>
      <c r="F312" s="5">
        <v>10</v>
      </c>
      <c r="G312" s="5" t="b">
        <v>0</v>
      </c>
      <c r="H312" s="5">
        <v>5</v>
      </c>
      <c r="I312" s="5" t="s">
        <v>51</v>
      </c>
      <c r="J312" s="5">
        <v>1</v>
      </c>
      <c r="K312" s="5">
        <v>0.18</v>
      </c>
      <c r="L312" s="5">
        <v>0.18179999999999999</v>
      </c>
      <c r="M312" s="5">
        <v>0.55000000000000004</v>
      </c>
      <c r="N312" s="5">
        <v>0.19400000000000001</v>
      </c>
      <c r="O312" s="5">
        <v>4</v>
      </c>
      <c r="P312" s="5">
        <v>40</v>
      </c>
      <c r="Q312" s="5">
        <f>SUM(Append1[[#This Row],[Casual_Rentals]],Append1[[#This Row],[Registered_Rentals]])</f>
        <v>44</v>
      </c>
      <c r="R312" s="29" t="s">
        <v>68</v>
      </c>
    </row>
    <row r="313" spans="1:18" x14ac:dyDescent="0.25">
      <c r="A313" s="5">
        <v>312</v>
      </c>
      <c r="B313" s="6">
        <v>40557</v>
      </c>
      <c r="C313" s="5" t="s">
        <v>38</v>
      </c>
      <c r="D313" s="5">
        <v>0</v>
      </c>
      <c r="E313" s="5" t="s">
        <v>55</v>
      </c>
      <c r="F313" s="5">
        <v>11</v>
      </c>
      <c r="G313" s="5" t="b">
        <v>0</v>
      </c>
      <c r="H313" s="5">
        <v>5</v>
      </c>
      <c r="I313" s="5" t="s">
        <v>51</v>
      </c>
      <c r="J313" s="5">
        <v>1</v>
      </c>
      <c r="K313" s="5">
        <v>0.18</v>
      </c>
      <c r="L313" s="5">
        <v>0.16669999999999999</v>
      </c>
      <c r="M313" s="5">
        <v>0.51</v>
      </c>
      <c r="N313" s="5">
        <v>0.28360000000000002</v>
      </c>
      <c r="O313" s="5">
        <v>6</v>
      </c>
      <c r="P313" s="5">
        <v>47</v>
      </c>
      <c r="Q313" s="5">
        <f>SUM(Append1[[#This Row],[Casual_Rentals]],Append1[[#This Row],[Registered_Rentals]])</f>
        <v>53</v>
      </c>
      <c r="R313" s="29" t="s">
        <v>68</v>
      </c>
    </row>
    <row r="314" spans="1:18" x14ac:dyDescent="0.25">
      <c r="A314" s="5">
        <v>313</v>
      </c>
      <c r="B314" s="6">
        <v>40557</v>
      </c>
      <c r="C314" s="5" t="s">
        <v>38</v>
      </c>
      <c r="D314" s="5">
        <v>0</v>
      </c>
      <c r="E314" s="5" t="s">
        <v>55</v>
      </c>
      <c r="F314" s="5">
        <v>12</v>
      </c>
      <c r="G314" s="5" t="b">
        <v>0</v>
      </c>
      <c r="H314" s="5">
        <v>5</v>
      </c>
      <c r="I314" s="5" t="s">
        <v>51</v>
      </c>
      <c r="J314" s="5">
        <v>1</v>
      </c>
      <c r="K314" s="5">
        <v>0.2</v>
      </c>
      <c r="L314" s="5">
        <v>0.19700000000000001</v>
      </c>
      <c r="M314" s="5">
        <v>0.44</v>
      </c>
      <c r="N314" s="5">
        <v>0.25369999999999998</v>
      </c>
      <c r="O314" s="5">
        <v>2</v>
      </c>
      <c r="P314" s="5">
        <v>59</v>
      </c>
      <c r="Q314" s="5">
        <f>SUM(Append1[[#This Row],[Casual_Rentals]],Append1[[#This Row],[Registered_Rentals]])</f>
        <v>61</v>
      </c>
      <c r="R314" s="29" t="s">
        <v>68</v>
      </c>
    </row>
    <row r="315" spans="1:18" x14ac:dyDescent="0.25">
      <c r="A315" s="5">
        <v>314</v>
      </c>
      <c r="B315" s="6">
        <v>40557</v>
      </c>
      <c r="C315" s="5" t="s">
        <v>38</v>
      </c>
      <c r="D315" s="5">
        <v>0</v>
      </c>
      <c r="E315" s="5" t="s">
        <v>55</v>
      </c>
      <c r="F315" s="5">
        <v>13</v>
      </c>
      <c r="G315" s="5" t="b">
        <v>0</v>
      </c>
      <c r="H315" s="5">
        <v>5</v>
      </c>
      <c r="I315" s="5" t="s">
        <v>51</v>
      </c>
      <c r="J315" s="5">
        <v>1</v>
      </c>
      <c r="K315" s="5">
        <v>0.22</v>
      </c>
      <c r="L315" s="5">
        <v>0.19700000000000001</v>
      </c>
      <c r="M315" s="5">
        <v>0.37</v>
      </c>
      <c r="N315" s="5">
        <v>0.3881</v>
      </c>
      <c r="O315" s="5">
        <v>4</v>
      </c>
      <c r="P315" s="5">
        <v>73</v>
      </c>
      <c r="Q315" s="5">
        <f>SUM(Append1[[#This Row],[Casual_Rentals]],Append1[[#This Row],[Registered_Rentals]])</f>
        <v>77</v>
      </c>
      <c r="R315" s="29" t="s">
        <v>68</v>
      </c>
    </row>
    <row r="316" spans="1:18" x14ac:dyDescent="0.25">
      <c r="A316" s="5">
        <v>315</v>
      </c>
      <c r="B316" s="6">
        <v>40557</v>
      </c>
      <c r="C316" s="5" t="s">
        <v>38</v>
      </c>
      <c r="D316" s="5">
        <v>0</v>
      </c>
      <c r="E316" s="5" t="s">
        <v>55</v>
      </c>
      <c r="F316" s="5">
        <v>14</v>
      </c>
      <c r="G316" s="5" t="b">
        <v>0</v>
      </c>
      <c r="H316" s="5">
        <v>5</v>
      </c>
      <c r="I316" s="5" t="s">
        <v>51</v>
      </c>
      <c r="J316" s="5">
        <v>1</v>
      </c>
      <c r="K316" s="5">
        <v>0.22</v>
      </c>
      <c r="L316" s="5">
        <v>0.21210000000000001</v>
      </c>
      <c r="M316" s="5">
        <v>0.41</v>
      </c>
      <c r="N316" s="5">
        <v>0.28360000000000002</v>
      </c>
      <c r="O316" s="5">
        <v>5</v>
      </c>
      <c r="P316" s="5">
        <v>59</v>
      </c>
      <c r="Q316" s="5">
        <f>SUM(Append1[[#This Row],[Casual_Rentals]],Append1[[#This Row],[Registered_Rentals]])</f>
        <v>64</v>
      </c>
      <c r="R316" s="29" t="s">
        <v>68</v>
      </c>
    </row>
    <row r="317" spans="1:18" x14ac:dyDescent="0.25">
      <c r="A317" s="5">
        <v>316</v>
      </c>
      <c r="B317" s="6">
        <v>40557</v>
      </c>
      <c r="C317" s="5" t="s">
        <v>38</v>
      </c>
      <c r="D317" s="5">
        <v>0</v>
      </c>
      <c r="E317" s="5" t="s">
        <v>55</v>
      </c>
      <c r="F317" s="5">
        <v>15</v>
      </c>
      <c r="G317" s="5" t="b">
        <v>0</v>
      </c>
      <c r="H317" s="5">
        <v>5</v>
      </c>
      <c r="I317" s="5" t="s">
        <v>51</v>
      </c>
      <c r="J317" s="5">
        <v>1</v>
      </c>
      <c r="K317" s="5">
        <v>0.24</v>
      </c>
      <c r="L317" s="5">
        <v>0.2424</v>
      </c>
      <c r="M317" s="5">
        <v>0.38</v>
      </c>
      <c r="N317" s="5">
        <v>0.16420000000000001</v>
      </c>
      <c r="O317" s="5">
        <v>9</v>
      </c>
      <c r="P317" s="5">
        <v>59</v>
      </c>
      <c r="Q317" s="5">
        <f>SUM(Append1[[#This Row],[Casual_Rentals]],Append1[[#This Row],[Registered_Rentals]])</f>
        <v>68</v>
      </c>
      <c r="R317" s="29" t="s">
        <v>68</v>
      </c>
    </row>
    <row r="318" spans="1:18" x14ac:dyDescent="0.25">
      <c r="A318" s="5">
        <v>317</v>
      </c>
      <c r="B318" s="6">
        <v>40557</v>
      </c>
      <c r="C318" s="5" t="s">
        <v>38</v>
      </c>
      <c r="D318" s="5">
        <v>0</v>
      </c>
      <c r="E318" s="5" t="s">
        <v>55</v>
      </c>
      <c r="F318" s="5">
        <v>16</v>
      </c>
      <c r="G318" s="5" t="b">
        <v>0</v>
      </c>
      <c r="H318" s="5">
        <v>5</v>
      </c>
      <c r="I318" s="5" t="s">
        <v>51</v>
      </c>
      <c r="J318" s="5">
        <v>1</v>
      </c>
      <c r="K318" s="5">
        <v>0.22</v>
      </c>
      <c r="L318" s="5">
        <v>0.2424</v>
      </c>
      <c r="M318" s="5">
        <v>0.41</v>
      </c>
      <c r="N318" s="5">
        <v>0.1045</v>
      </c>
      <c r="O318" s="5">
        <v>3</v>
      </c>
      <c r="P318" s="5">
        <v>87</v>
      </c>
      <c r="Q318" s="5">
        <f>SUM(Append1[[#This Row],[Casual_Rentals]],Append1[[#This Row],[Registered_Rentals]])</f>
        <v>90</v>
      </c>
      <c r="R318" s="29" t="s">
        <v>68</v>
      </c>
    </row>
    <row r="319" spans="1:18" x14ac:dyDescent="0.25">
      <c r="A319" s="5">
        <v>318</v>
      </c>
      <c r="B319" s="6">
        <v>40557</v>
      </c>
      <c r="C319" s="5" t="s">
        <v>38</v>
      </c>
      <c r="D319" s="5">
        <v>0</v>
      </c>
      <c r="E319" s="5" t="s">
        <v>55</v>
      </c>
      <c r="F319" s="5">
        <v>17</v>
      </c>
      <c r="G319" s="5" t="b">
        <v>0</v>
      </c>
      <c r="H319" s="5">
        <v>5</v>
      </c>
      <c r="I319" s="5" t="s">
        <v>51</v>
      </c>
      <c r="J319" s="5">
        <v>1</v>
      </c>
      <c r="K319" s="5">
        <v>0.22</v>
      </c>
      <c r="L319" s="5">
        <v>0.2273</v>
      </c>
      <c r="M319" s="5">
        <v>0.41</v>
      </c>
      <c r="N319" s="5">
        <v>0.16420000000000001</v>
      </c>
      <c r="O319" s="5">
        <v>4</v>
      </c>
      <c r="P319" s="5">
        <v>155</v>
      </c>
      <c r="Q319" s="5">
        <f>SUM(Append1[[#This Row],[Casual_Rentals]],Append1[[#This Row],[Registered_Rentals]])</f>
        <v>159</v>
      </c>
      <c r="R319" s="29" t="s">
        <v>68</v>
      </c>
    </row>
    <row r="320" spans="1:18" x14ac:dyDescent="0.25">
      <c r="A320" s="5">
        <v>319</v>
      </c>
      <c r="B320" s="6">
        <v>40557</v>
      </c>
      <c r="C320" s="5" t="s">
        <v>38</v>
      </c>
      <c r="D320" s="5">
        <v>0</v>
      </c>
      <c r="E320" s="5" t="s">
        <v>55</v>
      </c>
      <c r="F320" s="5">
        <v>18</v>
      </c>
      <c r="G320" s="5" t="b">
        <v>0</v>
      </c>
      <c r="H320" s="5">
        <v>5</v>
      </c>
      <c r="I320" s="5" t="s">
        <v>51</v>
      </c>
      <c r="J320" s="5">
        <v>1</v>
      </c>
      <c r="K320" s="5">
        <v>0.2</v>
      </c>
      <c r="L320" s="5">
        <v>0.2576</v>
      </c>
      <c r="M320" s="5">
        <v>0.47</v>
      </c>
      <c r="N320" s="5">
        <v>0</v>
      </c>
      <c r="O320" s="5">
        <v>5</v>
      </c>
      <c r="P320" s="5">
        <v>134</v>
      </c>
      <c r="Q320" s="5">
        <f>SUM(Append1[[#This Row],[Casual_Rentals]],Append1[[#This Row],[Registered_Rentals]])</f>
        <v>139</v>
      </c>
      <c r="R320" s="29" t="s">
        <v>68</v>
      </c>
    </row>
    <row r="321" spans="1:18" x14ac:dyDescent="0.25">
      <c r="A321" s="5">
        <v>320</v>
      </c>
      <c r="B321" s="6">
        <v>40557</v>
      </c>
      <c r="C321" s="5" t="s">
        <v>38</v>
      </c>
      <c r="D321" s="5">
        <v>0</v>
      </c>
      <c r="E321" s="5" t="s">
        <v>55</v>
      </c>
      <c r="F321" s="5">
        <v>19</v>
      </c>
      <c r="G321" s="5" t="b">
        <v>0</v>
      </c>
      <c r="H321" s="5">
        <v>5</v>
      </c>
      <c r="I321" s="5" t="s">
        <v>51</v>
      </c>
      <c r="J321" s="5">
        <v>1</v>
      </c>
      <c r="K321" s="5">
        <v>0.16</v>
      </c>
      <c r="L321" s="5">
        <v>0.19700000000000001</v>
      </c>
      <c r="M321" s="5">
        <v>0.59</v>
      </c>
      <c r="N321" s="5">
        <v>8.9599999999999999E-2</v>
      </c>
      <c r="O321" s="5">
        <v>3</v>
      </c>
      <c r="P321" s="5">
        <v>89</v>
      </c>
      <c r="Q321" s="5">
        <f>SUM(Append1[[#This Row],[Casual_Rentals]],Append1[[#This Row],[Registered_Rentals]])</f>
        <v>92</v>
      </c>
      <c r="R321" s="29" t="s">
        <v>68</v>
      </c>
    </row>
    <row r="322" spans="1:18" x14ac:dyDescent="0.25">
      <c r="A322" s="5">
        <v>321</v>
      </c>
      <c r="B322" s="6">
        <v>40557</v>
      </c>
      <c r="C322" s="5" t="s">
        <v>38</v>
      </c>
      <c r="D322" s="5">
        <v>0</v>
      </c>
      <c r="E322" s="5" t="s">
        <v>55</v>
      </c>
      <c r="F322" s="5">
        <v>20</v>
      </c>
      <c r="G322" s="5" t="b">
        <v>0</v>
      </c>
      <c r="H322" s="5">
        <v>5</v>
      </c>
      <c r="I322" s="5" t="s">
        <v>51</v>
      </c>
      <c r="J322" s="5">
        <v>1</v>
      </c>
      <c r="K322" s="5">
        <v>0.18</v>
      </c>
      <c r="L322" s="5">
        <v>0.2424</v>
      </c>
      <c r="M322" s="5">
        <v>0.59</v>
      </c>
      <c r="N322" s="5">
        <v>0</v>
      </c>
      <c r="O322" s="5">
        <v>0</v>
      </c>
      <c r="P322" s="5">
        <v>68</v>
      </c>
      <c r="Q322" s="5">
        <f>SUM(Append1[[#This Row],[Casual_Rentals]],Append1[[#This Row],[Registered_Rentals]])</f>
        <v>68</v>
      </c>
      <c r="R322" s="29" t="s">
        <v>68</v>
      </c>
    </row>
    <row r="323" spans="1:18" x14ac:dyDescent="0.25">
      <c r="A323" s="5">
        <v>322</v>
      </c>
      <c r="B323" s="6">
        <v>40557</v>
      </c>
      <c r="C323" s="5" t="s">
        <v>38</v>
      </c>
      <c r="D323" s="5">
        <v>0</v>
      </c>
      <c r="E323" s="5" t="s">
        <v>55</v>
      </c>
      <c r="F323" s="5">
        <v>21</v>
      </c>
      <c r="G323" s="5" t="b">
        <v>0</v>
      </c>
      <c r="H323" s="5">
        <v>5</v>
      </c>
      <c r="I323" s="5" t="s">
        <v>51</v>
      </c>
      <c r="J323" s="5">
        <v>1</v>
      </c>
      <c r="K323" s="5">
        <v>0.16</v>
      </c>
      <c r="L323" s="5">
        <v>0.2273</v>
      </c>
      <c r="M323" s="5">
        <v>0.69</v>
      </c>
      <c r="N323" s="5">
        <v>0</v>
      </c>
      <c r="O323" s="5">
        <v>4</v>
      </c>
      <c r="P323" s="5">
        <v>48</v>
      </c>
      <c r="Q323" s="5">
        <f>SUM(Append1[[#This Row],[Casual_Rentals]],Append1[[#This Row],[Registered_Rentals]])</f>
        <v>52</v>
      </c>
      <c r="R323" s="29" t="s">
        <v>68</v>
      </c>
    </row>
    <row r="324" spans="1:18" x14ac:dyDescent="0.25">
      <c r="A324" s="5">
        <v>323</v>
      </c>
      <c r="B324" s="6">
        <v>40557</v>
      </c>
      <c r="C324" s="5" t="s">
        <v>38</v>
      </c>
      <c r="D324" s="5">
        <v>0</v>
      </c>
      <c r="E324" s="5" t="s">
        <v>55</v>
      </c>
      <c r="F324" s="5">
        <v>22</v>
      </c>
      <c r="G324" s="5" t="b">
        <v>0</v>
      </c>
      <c r="H324" s="5">
        <v>5</v>
      </c>
      <c r="I324" s="5" t="s">
        <v>51</v>
      </c>
      <c r="J324" s="5">
        <v>2</v>
      </c>
      <c r="K324" s="5">
        <v>0.16</v>
      </c>
      <c r="L324" s="5">
        <v>0.2273</v>
      </c>
      <c r="M324" s="5">
        <v>0.69</v>
      </c>
      <c r="N324" s="5">
        <v>0</v>
      </c>
      <c r="O324" s="5">
        <v>2</v>
      </c>
      <c r="P324" s="5">
        <v>34</v>
      </c>
      <c r="Q324" s="5">
        <f>SUM(Append1[[#This Row],[Casual_Rentals]],Append1[[#This Row],[Registered_Rentals]])</f>
        <v>36</v>
      </c>
      <c r="R324" s="29" t="s">
        <v>69</v>
      </c>
    </row>
    <row r="325" spans="1:18" x14ac:dyDescent="0.25">
      <c r="A325" s="5">
        <v>324</v>
      </c>
      <c r="B325" s="6">
        <v>40557</v>
      </c>
      <c r="C325" s="5" t="s">
        <v>38</v>
      </c>
      <c r="D325" s="5">
        <v>0</v>
      </c>
      <c r="E325" s="5" t="s">
        <v>55</v>
      </c>
      <c r="F325" s="5">
        <v>23</v>
      </c>
      <c r="G325" s="5" t="b">
        <v>0</v>
      </c>
      <c r="H325" s="5">
        <v>5</v>
      </c>
      <c r="I325" s="5" t="s">
        <v>51</v>
      </c>
      <c r="J325" s="5">
        <v>2</v>
      </c>
      <c r="K325" s="5">
        <v>0.18</v>
      </c>
      <c r="L325" s="5">
        <v>0.2424</v>
      </c>
      <c r="M325" s="5">
        <v>0.55000000000000004</v>
      </c>
      <c r="N325" s="5">
        <v>0</v>
      </c>
      <c r="O325" s="5">
        <v>1</v>
      </c>
      <c r="P325" s="5">
        <v>26</v>
      </c>
      <c r="Q325" s="5">
        <f>SUM(Append1[[#This Row],[Casual_Rentals]],Append1[[#This Row],[Registered_Rentals]])</f>
        <v>27</v>
      </c>
      <c r="R325" s="29" t="s">
        <v>69</v>
      </c>
    </row>
    <row r="326" spans="1:18" x14ac:dyDescent="0.25">
      <c r="A326" s="5">
        <v>325</v>
      </c>
      <c r="B326" s="6">
        <v>40558</v>
      </c>
      <c r="C326" s="5" t="s">
        <v>38</v>
      </c>
      <c r="D326" s="5">
        <v>0</v>
      </c>
      <c r="E326" s="5" t="s">
        <v>55</v>
      </c>
      <c r="F326" s="5">
        <v>0</v>
      </c>
      <c r="G326" s="5" t="b">
        <v>0</v>
      </c>
      <c r="H326" s="5">
        <v>6</v>
      </c>
      <c r="I326" s="5" t="s">
        <v>52</v>
      </c>
      <c r="J326" s="5">
        <v>1</v>
      </c>
      <c r="K326" s="5">
        <v>0.18</v>
      </c>
      <c r="L326" s="5">
        <v>0.2424</v>
      </c>
      <c r="M326" s="5">
        <v>0.55000000000000004</v>
      </c>
      <c r="N326" s="5">
        <v>0</v>
      </c>
      <c r="O326" s="5">
        <v>3</v>
      </c>
      <c r="P326" s="5">
        <v>25</v>
      </c>
      <c r="Q326" s="5">
        <f>SUM(Append1[[#This Row],[Casual_Rentals]],Append1[[#This Row],[Registered_Rentals]])</f>
        <v>28</v>
      </c>
      <c r="R326" s="29" t="s">
        <v>68</v>
      </c>
    </row>
    <row r="327" spans="1:18" x14ac:dyDescent="0.25">
      <c r="A327" s="5">
        <v>326</v>
      </c>
      <c r="B327" s="6">
        <v>40558</v>
      </c>
      <c r="C327" s="5" t="s">
        <v>38</v>
      </c>
      <c r="D327" s="5">
        <v>0</v>
      </c>
      <c r="E327" s="5" t="s">
        <v>55</v>
      </c>
      <c r="F327" s="5">
        <v>1</v>
      </c>
      <c r="G327" s="5" t="b">
        <v>0</v>
      </c>
      <c r="H327" s="5">
        <v>6</v>
      </c>
      <c r="I327" s="5" t="s">
        <v>52</v>
      </c>
      <c r="J327" s="5">
        <v>2</v>
      </c>
      <c r="K327" s="5">
        <v>0.16</v>
      </c>
      <c r="L327" s="5">
        <v>0.19700000000000001</v>
      </c>
      <c r="M327" s="5">
        <v>0.59</v>
      </c>
      <c r="N327" s="5">
        <v>8.9599999999999999E-2</v>
      </c>
      <c r="O327" s="5">
        <v>2</v>
      </c>
      <c r="P327" s="5">
        <v>18</v>
      </c>
      <c r="Q327" s="5">
        <f>SUM(Append1[[#This Row],[Casual_Rentals]],Append1[[#This Row],[Registered_Rentals]])</f>
        <v>20</v>
      </c>
      <c r="R327" s="29" t="s">
        <v>69</v>
      </c>
    </row>
    <row r="328" spans="1:18" x14ac:dyDescent="0.25">
      <c r="A328" s="5">
        <v>327</v>
      </c>
      <c r="B328" s="6">
        <v>40558</v>
      </c>
      <c r="C328" s="5" t="s">
        <v>38</v>
      </c>
      <c r="D328" s="5">
        <v>0</v>
      </c>
      <c r="E328" s="5" t="s">
        <v>55</v>
      </c>
      <c r="F328" s="5">
        <v>2</v>
      </c>
      <c r="G328" s="5" t="b">
        <v>0</v>
      </c>
      <c r="H328" s="5">
        <v>6</v>
      </c>
      <c r="I328" s="5" t="s">
        <v>52</v>
      </c>
      <c r="J328" s="5">
        <v>2</v>
      </c>
      <c r="K328" s="5">
        <v>0.16</v>
      </c>
      <c r="L328" s="5">
        <v>0.19700000000000001</v>
      </c>
      <c r="M328" s="5">
        <v>0.59</v>
      </c>
      <c r="N328" s="5">
        <v>8.9599999999999999E-2</v>
      </c>
      <c r="O328" s="5">
        <v>0</v>
      </c>
      <c r="P328" s="5">
        <v>12</v>
      </c>
      <c r="Q328" s="5">
        <f>SUM(Append1[[#This Row],[Casual_Rentals]],Append1[[#This Row],[Registered_Rentals]])</f>
        <v>12</v>
      </c>
      <c r="R328" s="29" t="s">
        <v>69</v>
      </c>
    </row>
    <row r="329" spans="1:18" x14ac:dyDescent="0.25">
      <c r="A329" s="5">
        <v>328</v>
      </c>
      <c r="B329" s="6">
        <v>40558</v>
      </c>
      <c r="C329" s="5" t="s">
        <v>38</v>
      </c>
      <c r="D329" s="5">
        <v>0</v>
      </c>
      <c r="E329" s="5" t="s">
        <v>55</v>
      </c>
      <c r="F329" s="5">
        <v>3</v>
      </c>
      <c r="G329" s="5" t="b">
        <v>0</v>
      </c>
      <c r="H329" s="5">
        <v>6</v>
      </c>
      <c r="I329" s="5" t="s">
        <v>52</v>
      </c>
      <c r="J329" s="5">
        <v>2</v>
      </c>
      <c r="K329" s="5">
        <v>0.16</v>
      </c>
      <c r="L329" s="5">
        <v>0.2273</v>
      </c>
      <c r="M329" s="5">
        <v>0.59</v>
      </c>
      <c r="N329" s="5">
        <v>0</v>
      </c>
      <c r="O329" s="5">
        <v>1</v>
      </c>
      <c r="P329" s="5">
        <v>7</v>
      </c>
      <c r="Q329" s="5">
        <f>SUM(Append1[[#This Row],[Casual_Rentals]],Append1[[#This Row],[Registered_Rentals]])</f>
        <v>8</v>
      </c>
      <c r="R329" s="29" t="s">
        <v>69</v>
      </c>
    </row>
    <row r="330" spans="1:18" x14ac:dyDescent="0.25">
      <c r="A330" s="5">
        <v>329</v>
      </c>
      <c r="B330" s="6">
        <v>40558</v>
      </c>
      <c r="C330" s="5" t="s">
        <v>38</v>
      </c>
      <c r="D330" s="5">
        <v>0</v>
      </c>
      <c r="E330" s="5" t="s">
        <v>55</v>
      </c>
      <c r="F330" s="5">
        <v>4</v>
      </c>
      <c r="G330" s="5" t="b">
        <v>0</v>
      </c>
      <c r="H330" s="5">
        <v>6</v>
      </c>
      <c r="I330" s="5" t="s">
        <v>52</v>
      </c>
      <c r="J330" s="5">
        <v>2</v>
      </c>
      <c r="K330" s="5">
        <v>0.16</v>
      </c>
      <c r="L330" s="5">
        <v>0.2273</v>
      </c>
      <c r="M330" s="5">
        <v>0.59</v>
      </c>
      <c r="N330" s="5">
        <v>0</v>
      </c>
      <c r="O330" s="5">
        <v>0</v>
      </c>
      <c r="P330" s="5">
        <v>5</v>
      </c>
      <c r="Q330" s="5">
        <f>SUM(Append1[[#This Row],[Casual_Rentals]],Append1[[#This Row],[Registered_Rentals]])</f>
        <v>5</v>
      </c>
      <c r="R330" s="29" t="s">
        <v>69</v>
      </c>
    </row>
    <row r="331" spans="1:18" x14ac:dyDescent="0.25">
      <c r="A331" s="5">
        <v>330</v>
      </c>
      <c r="B331" s="6">
        <v>40558</v>
      </c>
      <c r="C331" s="5" t="s">
        <v>38</v>
      </c>
      <c r="D331" s="5">
        <v>0</v>
      </c>
      <c r="E331" s="5" t="s">
        <v>55</v>
      </c>
      <c r="F331" s="5">
        <v>5</v>
      </c>
      <c r="G331" s="5" t="b">
        <v>0</v>
      </c>
      <c r="H331" s="5">
        <v>6</v>
      </c>
      <c r="I331" s="5" t="s">
        <v>52</v>
      </c>
      <c r="J331" s="5">
        <v>1</v>
      </c>
      <c r="K331" s="5">
        <v>0.16</v>
      </c>
      <c r="L331" s="5">
        <v>0.2273</v>
      </c>
      <c r="M331" s="5">
        <v>0.59</v>
      </c>
      <c r="N331" s="5">
        <v>0</v>
      </c>
      <c r="O331" s="5">
        <v>0</v>
      </c>
      <c r="P331" s="5">
        <v>1</v>
      </c>
      <c r="Q331" s="5">
        <f>SUM(Append1[[#This Row],[Casual_Rentals]],Append1[[#This Row],[Registered_Rentals]])</f>
        <v>1</v>
      </c>
      <c r="R331" s="29" t="s">
        <v>68</v>
      </c>
    </row>
    <row r="332" spans="1:18" x14ac:dyDescent="0.25">
      <c r="A332" s="5">
        <v>331</v>
      </c>
      <c r="B332" s="6">
        <v>40558</v>
      </c>
      <c r="C332" s="5" t="s">
        <v>38</v>
      </c>
      <c r="D332" s="5">
        <v>0</v>
      </c>
      <c r="E332" s="5" t="s">
        <v>55</v>
      </c>
      <c r="F332" s="5">
        <v>6</v>
      </c>
      <c r="G332" s="5" t="b">
        <v>0</v>
      </c>
      <c r="H332" s="5">
        <v>6</v>
      </c>
      <c r="I332" s="5" t="s">
        <v>52</v>
      </c>
      <c r="J332" s="5">
        <v>1</v>
      </c>
      <c r="K332" s="5">
        <v>0.14000000000000001</v>
      </c>
      <c r="L332" s="5">
        <v>0.16669999999999999</v>
      </c>
      <c r="M332" s="5">
        <v>0.63</v>
      </c>
      <c r="N332" s="5">
        <v>0.1045</v>
      </c>
      <c r="O332" s="5">
        <v>1</v>
      </c>
      <c r="P332" s="5">
        <v>2</v>
      </c>
      <c r="Q332" s="5">
        <f>SUM(Append1[[#This Row],[Casual_Rentals]],Append1[[#This Row],[Registered_Rentals]])</f>
        <v>3</v>
      </c>
      <c r="R332" s="29" t="s">
        <v>68</v>
      </c>
    </row>
    <row r="333" spans="1:18" x14ac:dyDescent="0.25">
      <c r="A333" s="5">
        <v>332</v>
      </c>
      <c r="B333" s="6">
        <v>40558</v>
      </c>
      <c r="C333" s="5" t="s">
        <v>38</v>
      </c>
      <c r="D333" s="5">
        <v>0</v>
      </c>
      <c r="E333" s="5" t="s">
        <v>55</v>
      </c>
      <c r="F333" s="5">
        <v>7</v>
      </c>
      <c r="G333" s="5" t="b">
        <v>0</v>
      </c>
      <c r="H333" s="5">
        <v>6</v>
      </c>
      <c r="I333" s="5" t="s">
        <v>52</v>
      </c>
      <c r="J333" s="5">
        <v>1</v>
      </c>
      <c r="K333" s="5">
        <v>0.14000000000000001</v>
      </c>
      <c r="L333" s="5">
        <v>0.21210000000000001</v>
      </c>
      <c r="M333" s="5">
        <v>0.63</v>
      </c>
      <c r="N333" s="5">
        <v>0</v>
      </c>
      <c r="O333" s="5">
        <v>1</v>
      </c>
      <c r="P333" s="5">
        <v>9</v>
      </c>
      <c r="Q333" s="5">
        <f>SUM(Append1[[#This Row],[Casual_Rentals]],Append1[[#This Row],[Registered_Rentals]])</f>
        <v>10</v>
      </c>
      <c r="R333" s="29" t="s">
        <v>68</v>
      </c>
    </row>
    <row r="334" spans="1:18" x14ac:dyDescent="0.25">
      <c r="A334" s="5">
        <v>333</v>
      </c>
      <c r="B334" s="6">
        <v>40558</v>
      </c>
      <c r="C334" s="5" t="s">
        <v>38</v>
      </c>
      <c r="D334" s="5">
        <v>0</v>
      </c>
      <c r="E334" s="5" t="s">
        <v>55</v>
      </c>
      <c r="F334" s="5">
        <v>8</v>
      </c>
      <c r="G334" s="5" t="b">
        <v>0</v>
      </c>
      <c r="H334" s="5">
        <v>6</v>
      </c>
      <c r="I334" s="5" t="s">
        <v>52</v>
      </c>
      <c r="J334" s="5">
        <v>1</v>
      </c>
      <c r="K334" s="5">
        <v>0.14000000000000001</v>
      </c>
      <c r="L334" s="5">
        <v>0.1515</v>
      </c>
      <c r="M334" s="5">
        <v>0.63</v>
      </c>
      <c r="N334" s="5">
        <v>0.1343</v>
      </c>
      <c r="O334" s="5">
        <v>1</v>
      </c>
      <c r="P334" s="5">
        <v>22</v>
      </c>
      <c r="Q334" s="5">
        <f>SUM(Append1[[#This Row],[Casual_Rentals]],Append1[[#This Row],[Registered_Rentals]])</f>
        <v>23</v>
      </c>
      <c r="R334" s="29" t="s">
        <v>68</v>
      </c>
    </row>
    <row r="335" spans="1:18" x14ac:dyDescent="0.25">
      <c r="A335" s="5">
        <v>334</v>
      </c>
      <c r="B335" s="6">
        <v>40558</v>
      </c>
      <c r="C335" s="5" t="s">
        <v>38</v>
      </c>
      <c r="D335" s="5">
        <v>0</v>
      </c>
      <c r="E335" s="5" t="s">
        <v>55</v>
      </c>
      <c r="F335" s="5">
        <v>9</v>
      </c>
      <c r="G335" s="5" t="b">
        <v>0</v>
      </c>
      <c r="H335" s="5">
        <v>6</v>
      </c>
      <c r="I335" s="5" t="s">
        <v>52</v>
      </c>
      <c r="J335" s="5">
        <v>1</v>
      </c>
      <c r="K335" s="5">
        <v>0.16</v>
      </c>
      <c r="L335" s="5">
        <v>0.18179999999999999</v>
      </c>
      <c r="M335" s="5">
        <v>0.64</v>
      </c>
      <c r="N335" s="5">
        <v>0.1343</v>
      </c>
      <c r="O335" s="5">
        <v>2</v>
      </c>
      <c r="P335" s="5">
        <v>31</v>
      </c>
      <c r="Q335" s="5">
        <f>SUM(Append1[[#This Row],[Casual_Rentals]],Append1[[#This Row],[Registered_Rentals]])</f>
        <v>33</v>
      </c>
      <c r="R335" s="29" t="s">
        <v>68</v>
      </c>
    </row>
    <row r="336" spans="1:18" x14ac:dyDescent="0.25">
      <c r="A336" s="5">
        <v>335</v>
      </c>
      <c r="B336" s="6">
        <v>40558</v>
      </c>
      <c r="C336" s="5" t="s">
        <v>38</v>
      </c>
      <c r="D336" s="5">
        <v>0</v>
      </c>
      <c r="E336" s="5" t="s">
        <v>55</v>
      </c>
      <c r="F336" s="5">
        <v>10</v>
      </c>
      <c r="G336" s="5" t="b">
        <v>0</v>
      </c>
      <c r="H336" s="5">
        <v>6</v>
      </c>
      <c r="I336" s="5" t="s">
        <v>52</v>
      </c>
      <c r="J336" s="5">
        <v>1</v>
      </c>
      <c r="K336" s="5">
        <v>0.18</v>
      </c>
      <c r="L336" s="5">
        <v>0.19700000000000001</v>
      </c>
      <c r="M336" s="5">
        <v>0.59</v>
      </c>
      <c r="N336" s="5">
        <v>0.16420000000000001</v>
      </c>
      <c r="O336" s="5">
        <v>2</v>
      </c>
      <c r="P336" s="5">
        <v>57</v>
      </c>
      <c r="Q336" s="5">
        <f>SUM(Append1[[#This Row],[Casual_Rentals]],Append1[[#This Row],[Registered_Rentals]])</f>
        <v>59</v>
      </c>
      <c r="R336" s="29" t="s">
        <v>68</v>
      </c>
    </row>
    <row r="337" spans="1:18" x14ac:dyDescent="0.25">
      <c r="A337" s="5">
        <v>336</v>
      </c>
      <c r="B337" s="6">
        <v>40558</v>
      </c>
      <c r="C337" s="5" t="s">
        <v>38</v>
      </c>
      <c r="D337" s="5">
        <v>0</v>
      </c>
      <c r="E337" s="5" t="s">
        <v>55</v>
      </c>
      <c r="F337" s="5">
        <v>11</v>
      </c>
      <c r="G337" s="5" t="b">
        <v>0</v>
      </c>
      <c r="H337" s="5">
        <v>6</v>
      </c>
      <c r="I337" s="5" t="s">
        <v>52</v>
      </c>
      <c r="J337" s="5">
        <v>1</v>
      </c>
      <c r="K337" s="5">
        <v>0.2</v>
      </c>
      <c r="L337" s="5">
        <v>0.19700000000000001</v>
      </c>
      <c r="M337" s="5">
        <v>0.55000000000000004</v>
      </c>
      <c r="N337" s="5">
        <v>0.22389999999999999</v>
      </c>
      <c r="O337" s="5">
        <v>18</v>
      </c>
      <c r="P337" s="5">
        <v>54</v>
      </c>
      <c r="Q337" s="5">
        <f>SUM(Append1[[#This Row],[Casual_Rentals]],Append1[[#This Row],[Registered_Rentals]])</f>
        <v>72</v>
      </c>
      <c r="R337" s="29" t="s">
        <v>68</v>
      </c>
    </row>
    <row r="338" spans="1:18" x14ac:dyDescent="0.25">
      <c r="A338" s="5">
        <v>337</v>
      </c>
      <c r="B338" s="6">
        <v>40558</v>
      </c>
      <c r="C338" s="5" t="s">
        <v>38</v>
      </c>
      <c r="D338" s="5">
        <v>0</v>
      </c>
      <c r="E338" s="5" t="s">
        <v>55</v>
      </c>
      <c r="F338" s="5">
        <v>12</v>
      </c>
      <c r="G338" s="5" t="b">
        <v>0</v>
      </c>
      <c r="H338" s="5">
        <v>6</v>
      </c>
      <c r="I338" s="5" t="s">
        <v>52</v>
      </c>
      <c r="J338" s="5">
        <v>1</v>
      </c>
      <c r="K338" s="5">
        <v>0.24</v>
      </c>
      <c r="L338" s="5">
        <v>0.2273</v>
      </c>
      <c r="M338" s="5">
        <v>0.48</v>
      </c>
      <c r="N338" s="5">
        <v>0.22389999999999999</v>
      </c>
      <c r="O338" s="5">
        <v>15</v>
      </c>
      <c r="P338" s="5">
        <v>74</v>
      </c>
      <c r="Q338" s="5">
        <f>SUM(Append1[[#This Row],[Casual_Rentals]],Append1[[#This Row],[Registered_Rentals]])</f>
        <v>89</v>
      </c>
      <c r="R338" s="29" t="s">
        <v>68</v>
      </c>
    </row>
    <row r="339" spans="1:18" x14ac:dyDescent="0.25">
      <c r="A339" s="5">
        <v>338</v>
      </c>
      <c r="B339" s="6">
        <v>40558</v>
      </c>
      <c r="C339" s="5" t="s">
        <v>38</v>
      </c>
      <c r="D339" s="5">
        <v>0</v>
      </c>
      <c r="E339" s="5" t="s">
        <v>55</v>
      </c>
      <c r="F339" s="5">
        <v>13</v>
      </c>
      <c r="G339" s="5" t="b">
        <v>0</v>
      </c>
      <c r="H339" s="5">
        <v>6</v>
      </c>
      <c r="I339" s="5" t="s">
        <v>52</v>
      </c>
      <c r="J339" s="5">
        <v>1</v>
      </c>
      <c r="K339" s="5">
        <v>0.28000000000000003</v>
      </c>
      <c r="L339" s="5">
        <v>0.2576</v>
      </c>
      <c r="M339" s="5">
        <v>0.38</v>
      </c>
      <c r="N339" s="5">
        <v>0.29849999999999999</v>
      </c>
      <c r="O339" s="5">
        <v>21</v>
      </c>
      <c r="P339" s="5">
        <v>80</v>
      </c>
      <c r="Q339" s="5">
        <f>SUM(Append1[[#This Row],[Casual_Rentals]],Append1[[#This Row],[Registered_Rentals]])</f>
        <v>101</v>
      </c>
      <c r="R339" s="29" t="s">
        <v>68</v>
      </c>
    </row>
    <row r="340" spans="1:18" x14ac:dyDescent="0.25">
      <c r="A340" s="5">
        <v>339</v>
      </c>
      <c r="B340" s="6">
        <v>40558</v>
      </c>
      <c r="C340" s="5" t="s">
        <v>38</v>
      </c>
      <c r="D340" s="5">
        <v>0</v>
      </c>
      <c r="E340" s="5" t="s">
        <v>55</v>
      </c>
      <c r="F340" s="5">
        <v>14</v>
      </c>
      <c r="G340" s="5" t="b">
        <v>0</v>
      </c>
      <c r="H340" s="5">
        <v>6</v>
      </c>
      <c r="I340" s="5" t="s">
        <v>52</v>
      </c>
      <c r="J340" s="5">
        <v>1</v>
      </c>
      <c r="K340" s="5">
        <v>0.3</v>
      </c>
      <c r="L340" s="5">
        <v>0.28789999999999999</v>
      </c>
      <c r="M340" s="5">
        <v>0.39</v>
      </c>
      <c r="N340" s="5">
        <v>0.28360000000000002</v>
      </c>
      <c r="O340" s="5">
        <v>26</v>
      </c>
      <c r="P340" s="5">
        <v>92</v>
      </c>
      <c r="Q340" s="5">
        <f>SUM(Append1[[#This Row],[Casual_Rentals]],Append1[[#This Row],[Registered_Rentals]])</f>
        <v>118</v>
      </c>
      <c r="R340" s="29" t="s">
        <v>68</v>
      </c>
    </row>
    <row r="341" spans="1:18" x14ac:dyDescent="0.25">
      <c r="A341" s="5">
        <v>340</v>
      </c>
      <c r="B341" s="6">
        <v>40558</v>
      </c>
      <c r="C341" s="5" t="s">
        <v>38</v>
      </c>
      <c r="D341" s="5">
        <v>0</v>
      </c>
      <c r="E341" s="5" t="s">
        <v>55</v>
      </c>
      <c r="F341" s="5">
        <v>15</v>
      </c>
      <c r="G341" s="5" t="b">
        <v>0</v>
      </c>
      <c r="H341" s="5">
        <v>6</v>
      </c>
      <c r="I341" s="5" t="s">
        <v>52</v>
      </c>
      <c r="J341" s="5">
        <v>2</v>
      </c>
      <c r="K341" s="5">
        <v>0.32</v>
      </c>
      <c r="L341" s="5">
        <v>0.31819999999999998</v>
      </c>
      <c r="M341" s="5">
        <v>0.36</v>
      </c>
      <c r="N341" s="5">
        <v>0.19400000000000001</v>
      </c>
      <c r="O341" s="5">
        <v>21</v>
      </c>
      <c r="P341" s="5">
        <v>108</v>
      </c>
      <c r="Q341" s="5">
        <f>SUM(Append1[[#This Row],[Casual_Rentals]],Append1[[#This Row],[Registered_Rentals]])</f>
        <v>129</v>
      </c>
      <c r="R341" s="29" t="s">
        <v>69</v>
      </c>
    </row>
    <row r="342" spans="1:18" x14ac:dyDescent="0.25">
      <c r="A342" s="5">
        <v>341</v>
      </c>
      <c r="B342" s="6">
        <v>40558</v>
      </c>
      <c r="C342" s="5" t="s">
        <v>38</v>
      </c>
      <c r="D342" s="5">
        <v>0</v>
      </c>
      <c r="E342" s="5" t="s">
        <v>55</v>
      </c>
      <c r="F342" s="5">
        <v>16</v>
      </c>
      <c r="G342" s="5" t="b">
        <v>0</v>
      </c>
      <c r="H342" s="5">
        <v>6</v>
      </c>
      <c r="I342" s="5" t="s">
        <v>52</v>
      </c>
      <c r="J342" s="5">
        <v>2</v>
      </c>
      <c r="K342" s="5">
        <v>0.34</v>
      </c>
      <c r="L342" s="5">
        <v>0.33329999999999999</v>
      </c>
      <c r="M342" s="5">
        <v>0.34</v>
      </c>
      <c r="N342" s="5">
        <v>0.19400000000000001</v>
      </c>
      <c r="O342" s="5">
        <v>33</v>
      </c>
      <c r="P342" s="5">
        <v>95</v>
      </c>
      <c r="Q342" s="5">
        <f>SUM(Append1[[#This Row],[Casual_Rentals]],Append1[[#This Row],[Registered_Rentals]])</f>
        <v>128</v>
      </c>
      <c r="R342" s="29" t="s">
        <v>69</v>
      </c>
    </row>
    <row r="343" spans="1:18" x14ac:dyDescent="0.25">
      <c r="A343" s="5">
        <v>342</v>
      </c>
      <c r="B343" s="6">
        <v>40558</v>
      </c>
      <c r="C343" s="5" t="s">
        <v>38</v>
      </c>
      <c r="D343" s="5">
        <v>0</v>
      </c>
      <c r="E343" s="5" t="s">
        <v>55</v>
      </c>
      <c r="F343" s="5">
        <v>17</v>
      </c>
      <c r="G343" s="5" t="b">
        <v>0</v>
      </c>
      <c r="H343" s="5">
        <v>6</v>
      </c>
      <c r="I343" s="5" t="s">
        <v>52</v>
      </c>
      <c r="J343" s="5">
        <v>2</v>
      </c>
      <c r="K343" s="5">
        <v>0.32</v>
      </c>
      <c r="L343" s="5">
        <v>0.30299999999999999</v>
      </c>
      <c r="M343" s="5">
        <v>0.36</v>
      </c>
      <c r="N343" s="5">
        <v>0.28360000000000002</v>
      </c>
      <c r="O343" s="5">
        <v>29</v>
      </c>
      <c r="P343" s="5">
        <v>54</v>
      </c>
      <c r="Q343" s="5">
        <f>SUM(Append1[[#This Row],[Casual_Rentals]],Append1[[#This Row],[Registered_Rentals]])</f>
        <v>83</v>
      </c>
      <c r="R343" s="29" t="s">
        <v>69</v>
      </c>
    </row>
    <row r="344" spans="1:18" x14ac:dyDescent="0.25">
      <c r="A344" s="5">
        <v>343</v>
      </c>
      <c r="B344" s="6">
        <v>40558</v>
      </c>
      <c r="C344" s="5" t="s">
        <v>38</v>
      </c>
      <c r="D344" s="5">
        <v>0</v>
      </c>
      <c r="E344" s="5" t="s">
        <v>55</v>
      </c>
      <c r="F344" s="5">
        <v>18</v>
      </c>
      <c r="G344" s="5" t="b">
        <v>0</v>
      </c>
      <c r="H344" s="5">
        <v>6</v>
      </c>
      <c r="I344" s="5" t="s">
        <v>52</v>
      </c>
      <c r="J344" s="5">
        <v>2</v>
      </c>
      <c r="K344" s="5">
        <v>0.3</v>
      </c>
      <c r="L344" s="5">
        <v>0.28789999999999999</v>
      </c>
      <c r="M344" s="5">
        <v>0.45</v>
      </c>
      <c r="N344" s="5">
        <v>0.25369999999999998</v>
      </c>
      <c r="O344" s="5">
        <v>15</v>
      </c>
      <c r="P344" s="5">
        <v>69</v>
      </c>
      <c r="Q344" s="5">
        <f>SUM(Append1[[#This Row],[Casual_Rentals]],Append1[[#This Row],[Registered_Rentals]])</f>
        <v>84</v>
      </c>
      <c r="R344" s="29" t="s">
        <v>69</v>
      </c>
    </row>
    <row r="345" spans="1:18" x14ac:dyDescent="0.25">
      <c r="A345" s="5">
        <v>344</v>
      </c>
      <c r="B345" s="6">
        <v>40558</v>
      </c>
      <c r="C345" s="5" t="s">
        <v>38</v>
      </c>
      <c r="D345" s="5">
        <v>0</v>
      </c>
      <c r="E345" s="5" t="s">
        <v>55</v>
      </c>
      <c r="F345" s="5">
        <v>19</v>
      </c>
      <c r="G345" s="5" t="b">
        <v>0</v>
      </c>
      <c r="H345" s="5">
        <v>6</v>
      </c>
      <c r="I345" s="5" t="s">
        <v>52</v>
      </c>
      <c r="J345" s="5">
        <v>2</v>
      </c>
      <c r="K345" s="5">
        <v>0.32</v>
      </c>
      <c r="L345" s="5">
        <v>0.30299999999999999</v>
      </c>
      <c r="M345" s="5">
        <v>0.39</v>
      </c>
      <c r="N345" s="5">
        <v>0.25369999999999998</v>
      </c>
      <c r="O345" s="5">
        <v>14</v>
      </c>
      <c r="P345" s="5">
        <v>60</v>
      </c>
      <c r="Q345" s="5">
        <f>SUM(Append1[[#This Row],[Casual_Rentals]],Append1[[#This Row],[Registered_Rentals]])</f>
        <v>74</v>
      </c>
      <c r="R345" s="29" t="s">
        <v>69</v>
      </c>
    </row>
    <row r="346" spans="1:18" x14ac:dyDescent="0.25">
      <c r="A346" s="5">
        <v>345</v>
      </c>
      <c r="B346" s="6">
        <v>40558</v>
      </c>
      <c r="C346" s="5" t="s">
        <v>38</v>
      </c>
      <c r="D346" s="5">
        <v>0</v>
      </c>
      <c r="E346" s="5" t="s">
        <v>55</v>
      </c>
      <c r="F346" s="5">
        <v>20</v>
      </c>
      <c r="G346" s="5" t="b">
        <v>0</v>
      </c>
      <c r="H346" s="5">
        <v>6</v>
      </c>
      <c r="I346" s="5" t="s">
        <v>52</v>
      </c>
      <c r="J346" s="5">
        <v>2</v>
      </c>
      <c r="K346" s="5">
        <v>0.32</v>
      </c>
      <c r="L346" s="5">
        <v>0.30299999999999999</v>
      </c>
      <c r="M346" s="5">
        <v>0.39</v>
      </c>
      <c r="N346" s="5">
        <v>0.25369999999999998</v>
      </c>
      <c r="O346" s="5">
        <v>6</v>
      </c>
      <c r="P346" s="5">
        <v>35</v>
      </c>
      <c r="Q346" s="5">
        <f>SUM(Append1[[#This Row],[Casual_Rentals]],Append1[[#This Row],[Registered_Rentals]])</f>
        <v>41</v>
      </c>
      <c r="R346" s="29" t="s">
        <v>69</v>
      </c>
    </row>
    <row r="347" spans="1:18" x14ac:dyDescent="0.25">
      <c r="A347" s="5">
        <v>346</v>
      </c>
      <c r="B347" s="6">
        <v>40558</v>
      </c>
      <c r="C347" s="5" t="s">
        <v>38</v>
      </c>
      <c r="D347" s="5">
        <v>0</v>
      </c>
      <c r="E347" s="5" t="s">
        <v>55</v>
      </c>
      <c r="F347" s="5">
        <v>21</v>
      </c>
      <c r="G347" s="5" t="b">
        <v>0</v>
      </c>
      <c r="H347" s="5">
        <v>6</v>
      </c>
      <c r="I347" s="5" t="s">
        <v>52</v>
      </c>
      <c r="J347" s="5">
        <v>2</v>
      </c>
      <c r="K347" s="5">
        <v>0.32</v>
      </c>
      <c r="L347" s="5">
        <v>0.30299999999999999</v>
      </c>
      <c r="M347" s="5">
        <v>0.39</v>
      </c>
      <c r="N347" s="5">
        <v>0.22389999999999999</v>
      </c>
      <c r="O347" s="5">
        <v>6</v>
      </c>
      <c r="P347" s="5">
        <v>51</v>
      </c>
      <c r="Q347" s="5">
        <f>SUM(Append1[[#This Row],[Casual_Rentals]],Append1[[#This Row],[Registered_Rentals]])</f>
        <v>57</v>
      </c>
      <c r="R347" s="29" t="s">
        <v>69</v>
      </c>
    </row>
    <row r="348" spans="1:18" x14ac:dyDescent="0.25">
      <c r="A348" s="5">
        <v>347</v>
      </c>
      <c r="B348" s="6">
        <v>40558</v>
      </c>
      <c r="C348" s="5" t="s">
        <v>38</v>
      </c>
      <c r="D348" s="5">
        <v>0</v>
      </c>
      <c r="E348" s="5" t="s">
        <v>55</v>
      </c>
      <c r="F348" s="5">
        <v>22</v>
      </c>
      <c r="G348" s="5" t="b">
        <v>0</v>
      </c>
      <c r="H348" s="5">
        <v>6</v>
      </c>
      <c r="I348" s="5" t="s">
        <v>52</v>
      </c>
      <c r="J348" s="5">
        <v>2</v>
      </c>
      <c r="K348" s="5">
        <v>0.3</v>
      </c>
      <c r="L348" s="5">
        <v>0.31819999999999998</v>
      </c>
      <c r="M348" s="5">
        <v>0.42</v>
      </c>
      <c r="N348" s="5">
        <v>0.1045</v>
      </c>
      <c r="O348" s="5">
        <v>0</v>
      </c>
      <c r="P348" s="5">
        <v>26</v>
      </c>
      <c r="Q348" s="5">
        <f>SUM(Append1[[#This Row],[Casual_Rentals]],Append1[[#This Row],[Registered_Rentals]])</f>
        <v>26</v>
      </c>
      <c r="R348" s="29" t="s">
        <v>69</v>
      </c>
    </row>
    <row r="349" spans="1:18" x14ac:dyDescent="0.25">
      <c r="A349" s="5">
        <v>348</v>
      </c>
      <c r="B349" s="6">
        <v>40558</v>
      </c>
      <c r="C349" s="5" t="s">
        <v>38</v>
      </c>
      <c r="D349" s="5">
        <v>0</v>
      </c>
      <c r="E349" s="5" t="s">
        <v>55</v>
      </c>
      <c r="F349" s="5">
        <v>23</v>
      </c>
      <c r="G349" s="5" t="b">
        <v>0</v>
      </c>
      <c r="H349" s="5">
        <v>6</v>
      </c>
      <c r="I349" s="5" t="s">
        <v>52</v>
      </c>
      <c r="J349" s="5">
        <v>1</v>
      </c>
      <c r="K349" s="5">
        <v>0.3</v>
      </c>
      <c r="L349" s="5">
        <v>0.28789999999999999</v>
      </c>
      <c r="M349" s="5">
        <v>0.45</v>
      </c>
      <c r="N349" s="5">
        <v>0.28360000000000002</v>
      </c>
      <c r="O349" s="5">
        <v>5</v>
      </c>
      <c r="P349" s="5">
        <v>39</v>
      </c>
      <c r="Q349" s="5">
        <f>SUM(Append1[[#This Row],[Casual_Rentals]],Append1[[#This Row],[Registered_Rentals]])</f>
        <v>44</v>
      </c>
      <c r="R349" s="29" t="s">
        <v>68</v>
      </c>
    </row>
    <row r="350" spans="1:18" x14ac:dyDescent="0.25">
      <c r="A350" s="5">
        <v>349</v>
      </c>
      <c r="B350" s="6">
        <v>40559</v>
      </c>
      <c r="C350" s="5" t="s">
        <v>38</v>
      </c>
      <c r="D350" s="5">
        <v>0</v>
      </c>
      <c r="E350" s="5" t="s">
        <v>55</v>
      </c>
      <c r="F350" s="5">
        <v>0</v>
      </c>
      <c r="G350" s="5" t="b">
        <v>0</v>
      </c>
      <c r="H350" s="5">
        <v>0</v>
      </c>
      <c r="I350" s="5" t="s">
        <v>67</v>
      </c>
      <c r="J350" s="5">
        <v>1</v>
      </c>
      <c r="K350" s="5">
        <v>0.26</v>
      </c>
      <c r="L350" s="5">
        <v>0.30299999999999999</v>
      </c>
      <c r="M350" s="5">
        <v>0.56000000000000005</v>
      </c>
      <c r="N350" s="5">
        <v>0</v>
      </c>
      <c r="O350" s="5">
        <v>6</v>
      </c>
      <c r="P350" s="5">
        <v>33</v>
      </c>
      <c r="Q350" s="5">
        <f>SUM(Append1[[#This Row],[Casual_Rentals]],Append1[[#This Row],[Registered_Rentals]])</f>
        <v>39</v>
      </c>
      <c r="R350" s="29" t="s">
        <v>68</v>
      </c>
    </row>
    <row r="351" spans="1:18" x14ac:dyDescent="0.25">
      <c r="A351" s="5">
        <v>350</v>
      </c>
      <c r="B351" s="6">
        <v>40559</v>
      </c>
      <c r="C351" s="5" t="s">
        <v>38</v>
      </c>
      <c r="D351" s="5">
        <v>0</v>
      </c>
      <c r="E351" s="5" t="s">
        <v>55</v>
      </c>
      <c r="F351" s="5">
        <v>1</v>
      </c>
      <c r="G351" s="5" t="b">
        <v>0</v>
      </c>
      <c r="H351" s="5">
        <v>0</v>
      </c>
      <c r="I351" s="5" t="s">
        <v>67</v>
      </c>
      <c r="J351" s="5">
        <v>1</v>
      </c>
      <c r="K351" s="5">
        <v>0.26</v>
      </c>
      <c r="L351" s="5">
        <v>0.2727</v>
      </c>
      <c r="M351" s="5">
        <v>0.56000000000000005</v>
      </c>
      <c r="N351" s="5">
        <v>0.1343</v>
      </c>
      <c r="O351" s="5">
        <v>4</v>
      </c>
      <c r="P351" s="5">
        <v>19</v>
      </c>
      <c r="Q351" s="5">
        <f>SUM(Append1[[#This Row],[Casual_Rentals]],Append1[[#This Row],[Registered_Rentals]])</f>
        <v>23</v>
      </c>
      <c r="R351" s="29" t="s">
        <v>68</v>
      </c>
    </row>
    <row r="352" spans="1:18" x14ac:dyDescent="0.25">
      <c r="A352" s="5">
        <v>351</v>
      </c>
      <c r="B352" s="6">
        <v>40559</v>
      </c>
      <c r="C352" s="5" t="s">
        <v>38</v>
      </c>
      <c r="D352" s="5">
        <v>0</v>
      </c>
      <c r="E352" s="5" t="s">
        <v>55</v>
      </c>
      <c r="F352" s="5">
        <v>2</v>
      </c>
      <c r="G352" s="5" t="b">
        <v>0</v>
      </c>
      <c r="H352" s="5">
        <v>0</v>
      </c>
      <c r="I352" s="5" t="s">
        <v>67</v>
      </c>
      <c r="J352" s="5">
        <v>1</v>
      </c>
      <c r="K352" s="5">
        <v>0.26</v>
      </c>
      <c r="L352" s="5">
        <v>0.28789999999999999</v>
      </c>
      <c r="M352" s="5">
        <v>0.56000000000000005</v>
      </c>
      <c r="N352" s="5">
        <v>8.9599999999999999E-2</v>
      </c>
      <c r="O352" s="5">
        <v>3</v>
      </c>
      <c r="P352" s="5">
        <v>13</v>
      </c>
      <c r="Q352" s="5">
        <f>SUM(Append1[[#This Row],[Casual_Rentals]],Append1[[#This Row],[Registered_Rentals]])</f>
        <v>16</v>
      </c>
      <c r="R352" s="29" t="s">
        <v>68</v>
      </c>
    </row>
    <row r="353" spans="1:18" x14ac:dyDescent="0.25">
      <c r="A353" s="5">
        <v>352</v>
      </c>
      <c r="B353" s="6">
        <v>40559</v>
      </c>
      <c r="C353" s="5" t="s">
        <v>38</v>
      </c>
      <c r="D353" s="5">
        <v>0</v>
      </c>
      <c r="E353" s="5" t="s">
        <v>55</v>
      </c>
      <c r="F353" s="5">
        <v>3</v>
      </c>
      <c r="G353" s="5" t="b">
        <v>0</v>
      </c>
      <c r="H353" s="5">
        <v>0</v>
      </c>
      <c r="I353" s="5" t="s">
        <v>67</v>
      </c>
      <c r="J353" s="5">
        <v>1</v>
      </c>
      <c r="K353" s="5">
        <v>0.22</v>
      </c>
      <c r="L353" s="5">
        <v>0.2727</v>
      </c>
      <c r="M353" s="5">
        <v>0.69</v>
      </c>
      <c r="N353" s="5">
        <v>0</v>
      </c>
      <c r="O353" s="5">
        <v>9</v>
      </c>
      <c r="P353" s="5">
        <v>6</v>
      </c>
      <c r="Q353" s="5">
        <f>SUM(Append1[[#This Row],[Casual_Rentals]],Append1[[#This Row],[Registered_Rentals]])</f>
        <v>15</v>
      </c>
      <c r="R353" s="29" t="s">
        <v>68</v>
      </c>
    </row>
    <row r="354" spans="1:18" x14ac:dyDescent="0.25">
      <c r="A354" s="5">
        <v>353</v>
      </c>
      <c r="B354" s="6">
        <v>40559</v>
      </c>
      <c r="C354" s="5" t="s">
        <v>38</v>
      </c>
      <c r="D354" s="5">
        <v>0</v>
      </c>
      <c r="E354" s="5" t="s">
        <v>55</v>
      </c>
      <c r="F354" s="5">
        <v>4</v>
      </c>
      <c r="G354" s="5" t="b">
        <v>0</v>
      </c>
      <c r="H354" s="5">
        <v>0</v>
      </c>
      <c r="I354" s="5" t="s">
        <v>67</v>
      </c>
      <c r="J354" s="5">
        <v>1</v>
      </c>
      <c r="K354" s="5">
        <v>0.26</v>
      </c>
      <c r="L354" s="5">
        <v>0.2576</v>
      </c>
      <c r="M354" s="5">
        <v>0.56000000000000005</v>
      </c>
      <c r="N354" s="5">
        <v>0.16420000000000001</v>
      </c>
      <c r="O354" s="5">
        <v>0</v>
      </c>
      <c r="P354" s="5">
        <v>1</v>
      </c>
      <c r="Q354" s="5">
        <f>SUM(Append1[[#This Row],[Casual_Rentals]],Append1[[#This Row],[Registered_Rentals]])</f>
        <v>1</v>
      </c>
      <c r="R354" s="29" t="s">
        <v>68</v>
      </c>
    </row>
    <row r="355" spans="1:18" x14ac:dyDescent="0.25">
      <c r="A355" s="5">
        <v>354</v>
      </c>
      <c r="B355" s="6">
        <v>40559</v>
      </c>
      <c r="C355" s="5" t="s">
        <v>38</v>
      </c>
      <c r="D355" s="5">
        <v>0</v>
      </c>
      <c r="E355" s="5" t="s">
        <v>55</v>
      </c>
      <c r="F355" s="5">
        <v>5</v>
      </c>
      <c r="G355" s="5" t="b">
        <v>0</v>
      </c>
      <c r="H355" s="5">
        <v>0</v>
      </c>
      <c r="I355" s="5" t="s">
        <v>67</v>
      </c>
      <c r="J355" s="5">
        <v>2</v>
      </c>
      <c r="K355" s="5">
        <v>0.26</v>
      </c>
      <c r="L355" s="5">
        <v>0.2576</v>
      </c>
      <c r="M355" s="5">
        <v>0.56000000000000005</v>
      </c>
      <c r="N355" s="5">
        <v>0.16420000000000001</v>
      </c>
      <c r="O355" s="5">
        <v>1</v>
      </c>
      <c r="P355" s="5">
        <v>1</v>
      </c>
      <c r="Q355" s="5">
        <f>SUM(Append1[[#This Row],[Casual_Rentals]],Append1[[#This Row],[Registered_Rentals]])</f>
        <v>2</v>
      </c>
      <c r="R355" s="29" t="s">
        <v>69</v>
      </c>
    </row>
    <row r="356" spans="1:18" x14ac:dyDescent="0.25">
      <c r="A356" s="5">
        <v>355</v>
      </c>
      <c r="B356" s="6">
        <v>40559</v>
      </c>
      <c r="C356" s="5" t="s">
        <v>38</v>
      </c>
      <c r="D356" s="5">
        <v>0</v>
      </c>
      <c r="E356" s="5" t="s">
        <v>55</v>
      </c>
      <c r="F356" s="5">
        <v>6</v>
      </c>
      <c r="G356" s="5" t="b">
        <v>0</v>
      </c>
      <c r="H356" s="5">
        <v>0</v>
      </c>
      <c r="I356" s="5" t="s">
        <v>67</v>
      </c>
      <c r="J356" s="5">
        <v>2</v>
      </c>
      <c r="K356" s="5">
        <v>0.26</v>
      </c>
      <c r="L356" s="5">
        <v>0.2576</v>
      </c>
      <c r="M356" s="5">
        <v>0.56000000000000005</v>
      </c>
      <c r="N356" s="5">
        <v>0.16420000000000001</v>
      </c>
      <c r="O356" s="5">
        <v>0</v>
      </c>
      <c r="P356" s="5">
        <v>1</v>
      </c>
      <c r="Q356" s="5">
        <f>SUM(Append1[[#This Row],[Casual_Rentals]],Append1[[#This Row],[Registered_Rentals]])</f>
        <v>1</v>
      </c>
      <c r="R356" s="29" t="s">
        <v>69</v>
      </c>
    </row>
    <row r="357" spans="1:18" x14ac:dyDescent="0.25">
      <c r="A357" s="5">
        <v>356</v>
      </c>
      <c r="B357" s="6">
        <v>40559</v>
      </c>
      <c r="C357" s="5" t="s">
        <v>38</v>
      </c>
      <c r="D357" s="5">
        <v>0</v>
      </c>
      <c r="E357" s="5" t="s">
        <v>55</v>
      </c>
      <c r="F357" s="5">
        <v>7</v>
      </c>
      <c r="G357" s="5" t="b">
        <v>0</v>
      </c>
      <c r="H357" s="5">
        <v>0</v>
      </c>
      <c r="I357" s="5" t="s">
        <v>67</v>
      </c>
      <c r="J357" s="5">
        <v>2</v>
      </c>
      <c r="K357" s="5">
        <v>0.24</v>
      </c>
      <c r="L357" s="5">
        <v>0.21210000000000001</v>
      </c>
      <c r="M357" s="5">
        <v>0.56000000000000005</v>
      </c>
      <c r="N357" s="5">
        <v>0.29849999999999999</v>
      </c>
      <c r="O357" s="5">
        <v>0</v>
      </c>
      <c r="P357" s="5">
        <v>3</v>
      </c>
      <c r="Q357" s="5">
        <f>SUM(Append1[[#This Row],[Casual_Rentals]],Append1[[#This Row],[Registered_Rentals]])</f>
        <v>3</v>
      </c>
      <c r="R357" s="29" t="s">
        <v>69</v>
      </c>
    </row>
    <row r="358" spans="1:18" x14ac:dyDescent="0.25">
      <c r="A358" s="5">
        <v>357</v>
      </c>
      <c r="B358" s="6">
        <v>40559</v>
      </c>
      <c r="C358" s="5" t="s">
        <v>38</v>
      </c>
      <c r="D358" s="5">
        <v>0</v>
      </c>
      <c r="E358" s="5" t="s">
        <v>55</v>
      </c>
      <c r="F358" s="5">
        <v>8</v>
      </c>
      <c r="G358" s="5" t="b">
        <v>0</v>
      </c>
      <c r="H358" s="5">
        <v>0</v>
      </c>
      <c r="I358" s="5" t="s">
        <v>67</v>
      </c>
      <c r="J358" s="5">
        <v>1</v>
      </c>
      <c r="K358" s="5">
        <v>0.22</v>
      </c>
      <c r="L358" s="5">
        <v>0.21210000000000001</v>
      </c>
      <c r="M358" s="5">
        <v>0.55000000000000004</v>
      </c>
      <c r="N358" s="5">
        <v>0.28360000000000002</v>
      </c>
      <c r="O358" s="5">
        <v>0</v>
      </c>
      <c r="P358" s="5">
        <v>18</v>
      </c>
      <c r="Q358" s="5">
        <f>SUM(Append1[[#This Row],[Casual_Rentals]],Append1[[#This Row],[Registered_Rentals]])</f>
        <v>18</v>
      </c>
      <c r="R358" s="29" t="s">
        <v>68</v>
      </c>
    </row>
    <row r="359" spans="1:18" x14ac:dyDescent="0.25">
      <c r="A359" s="5">
        <v>358</v>
      </c>
      <c r="B359" s="6">
        <v>40559</v>
      </c>
      <c r="C359" s="5" t="s">
        <v>38</v>
      </c>
      <c r="D359" s="5">
        <v>0</v>
      </c>
      <c r="E359" s="5" t="s">
        <v>55</v>
      </c>
      <c r="F359" s="5">
        <v>9</v>
      </c>
      <c r="G359" s="5" t="b">
        <v>0</v>
      </c>
      <c r="H359" s="5">
        <v>0</v>
      </c>
      <c r="I359" s="5" t="s">
        <v>67</v>
      </c>
      <c r="J359" s="5">
        <v>1</v>
      </c>
      <c r="K359" s="5">
        <v>0.22</v>
      </c>
      <c r="L359" s="5">
        <v>0.21210000000000001</v>
      </c>
      <c r="M359" s="5">
        <v>0.51</v>
      </c>
      <c r="N359" s="5">
        <v>0.25369999999999998</v>
      </c>
      <c r="O359" s="5">
        <v>3</v>
      </c>
      <c r="P359" s="5">
        <v>29</v>
      </c>
      <c r="Q359" s="5">
        <f>SUM(Append1[[#This Row],[Casual_Rentals]],Append1[[#This Row],[Registered_Rentals]])</f>
        <v>32</v>
      </c>
      <c r="R359" s="29" t="s">
        <v>68</v>
      </c>
    </row>
    <row r="360" spans="1:18" x14ac:dyDescent="0.25">
      <c r="A360" s="5">
        <v>359</v>
      </c>
      <c r="B360" s="6">
        <v>40559</v>
      </c>
      <c r="C360" s="5" t="s">
        <v>38</v>
      </c>
      <c r="D360" s="5">
        <v>0</v>
      </c>
      <c r="E360" s="5" t="s">
        <v>55</v>
      </c>
      <c r="F360" s="5">
        <v>10</v>
      </c>
      <c r="G360" s="5" t="b">
        <v>0</v>
      </c>
      <c r="H360" s="5">
        <v>0</v>
      </c>
      <c r="I360" s="5" t="s">
        <v>67</v>
      </c>
      <c r="J360" s="5">
        <v>1</v>
      </c>
      <c r="K360" s="5">
        <v>0.22</v>
      </c>
      <c r="L360" s="5">
        <v>0.21210000000000001</v>
      </c>
      <c r="M360" s="5">
        <v>0.51</v>
      </c>
      <c r="N360" s="5">
        <v>0.28360000000000002</v>
      </c>
      <c r="O360" s="5">
        <v>8</v>
      </c>
      <c r="P360" s="5">
        <v>71</v>
      </c>
      <c r="Q360" s="5">
        <f>SUM(Append1[[#This Row],[Casual_Rentals]],Append1[[#This Row],[Registered_Rentals]])</f>
        <v>79</v>
      </c>
      <c r="R360" s="29" t="s">
        <v>68</v>
      </c>
    </row>
    <row r="361" spans="1:18" x14ac:dyDescent="0.25">
      <c r="A361" s="5">
        <v>360</v>
      </c>
      <c r="B361" s="6">
        <v>40559</v>
      </c>
      <c r="C361" s="5" t="s">
        <v>38</v>
      </c>
      <c r="D361" s="5">
        <v>0</v>
      </c>
      <c r="E361" s="5" t="s">
        <v>55</v>
      </c>
      <c r="F361" s="5">
        <v>11</v>
      </c>
      <c r="G361" s="5" t="b">
        <v>0</v>
      </c>
      <c r="H361" s="5">
        <v>0</v>
      </c>
      <c r="I361" s="5" t="s">
        <v>67</v>
      </c>
      <c r="J361" s="5">
        <v>1</v>
      </c>
      <c r="K361" s="5">
        <v>0.24</v>
      </c>
      <c r="L361" s="5">
        <v>0.2273</v>
      </c>
      <c r="M361" s="5">
        <v>0.44</v>
      </c>
      <c r="N361" s="5">
        <v>0.25369999999999998</v>
      </c>
      <c r="O361" s="5">
        <v>23</v>
      </c>
      <c r="P361" s="5">
        <v>70</v>
      </c>
      <c r="Q361" s="5">
        <f>SUM(Append1[[#This Row],[Casual_Rentals]],Append1[[#This Row],[Registered_Rentals]])</f>
        <v>93</v>
      </c>
      <c r="R361" s="29" t="s">
        <v>68</v>
      </c>
    </row>
    <row r="362" spans="1:18" x14ac:dyDescent="0.25">
      <c r="A362" s="5">
        <v>361</v>
      </c>
      <c r="B362" s="6">
        <v>40559</v>
      </c>
      <c r="C362" s="5" t="s">
        <v>38</v>
      </c>
      <c r="D362" s="5">
        <v>0</v>
      </c>
      <c r="E362" s="5" t="s">
        <v>55</v>
      </c>
      <c r="F362" s="5">
        <v>12</v>
      </c>
      <c r="G362" s="5" t="b">
        <v>0</v>
      </c>
      <c r="H362" s="5">
        <v>0</v>
      </c>
      <c r="I362" s="5" t="s">
        <v>67</v>
      </c>
      <c r="J362" s="5">
        <v>1</v>
      </c>
      <c r="K362" s="5">
        <v>0.24</v>
      </c>
      <c r="L362" s="5">
        <v>0.21210000000000001</v>
      </c>
      <c r="M362" s="5">
        <v>0.41</v>
      </c>
      <c r="N362" s="5">
        <v>0.28360000000000002</v>
      </c>
      <c r="O362" s="5">
        <v>29</v>
      </c>
      <c r="P362" s="5">
        <v>75</v>
      </c>
      <c r="Q362" s="5">
        <f>SUM(Append1[[#This Row],[Casual_Rentals]],Append1[[#This Row],[Registered_Rentals]])</f>
        <v>104</v>
      </c>
      <c r="R362" s="29" t="s">
        <v>68</v>
      </c>
    </row>
    <row r="363" spans="1:18" x14ac:dyDescent="0.25">
      <c r="A363" s="5">
        <v>362</v>
      </c>
      <c r="B363" s="6">
        <v>40559</v>
      </c>
      <c r="C363" s="5" t="s">
        <v>38</v>
      </c>
      <c r="D363" s="5">
        <v>0</v>
      </c>
      <c r="E363" s="5" t="s">
        <v>55</v>
      </c>
      <c r="F363" s="5">
        <v>13</v>
      </c>
      <c r="G363" s="5" t="b">
        <v>0</v>
      </c>
      <c r="H363" s="5">
        <v>0</v>
      </c>
      <c r="I363" s="5" t="s">
        <v>67</v>
      </c>
      <c r="J363" s="5">
        <v>1</v>
      </c>
      <c r="K363" s="5">
        <v>0.26</v>
      </c>
      <c r="L363" s="5">
        <v>0.2273</v>
      </c>
      <c r="M363" s="5">
        <v>0.35</v>
      </c>
      <c r="N363" s="5">
        <v>0.29849999999999999</v>
      </c>
      <c r="O363" s="5">
        <v>23</v>
      </c>
      <c r="P363" s="5">
        <v>95</v>
      </c>
      <c r="Q363" s="5">
        <f>SUM(Append1[[#This Row],[Casual_Rentals]],Append1[[#This Row],[Registered_Rentals]])</f>
        <v>118</v>
      </c>
      <c r="R363" s="29" t="s">
        <v>68</v>
      </c>
    </row>
    <row r="364" spans="1:18" x14ac:dyDescent="0.25">
      <c r="A364" s="5">
        <v>363</v>
      </c>
      <c r="B364" s="6">
        <v>40559</v>
      </c>
      <c r="C364" s="5" t="s">
        <v>38</v>
      </c>
      <c r="D364" s="5">
        <v>0</v>
      </c>
      <c r="E364" s="5" t="s">
        <v>55</v>
      </c>
      <c r="F364" s="5">
        <v>14</v>
      </c>
      <c r="G364" s="5" t="b">
        <v>0</v>
      </c>
      <c r="H364" s="5">
        <v>0</v>
      </c>
      <c r="I364" s="5" t="s">
        <v>67</v>
      </c>
      <c r="J364" s="5">
        <v>1</v>
      </c>
      <c r="K364" s="5">
        <v>0.28000000000000003</v>
      </c>
      <c r="L364" s="5">
        <v>0.2727</v>
      </c>
      <c r="M364" s="5">
        <v>0.36</v>
      </c>
      <c r="N364" s="5">
        <v>0.25369999999999998</v>
      </c>
      <c r="O364" s="5">
        <v>22</v>
      </c>
      <c r="P364" s="5">
        <v>69</v>
      </c>
      <c r="Q364" s="5">
        <f>SUM(Append1[[#This Row],[Casual_Rentals]],Append1[[#This Row],[Registered_Rentals]])</f>
        <v>91</v>
      </c>
      <c r="R364" s="29" t="s">
        <v>68</v>
      </c>
    </row>
    <row r="365" spans="1:18" x14ac:dyDescent="0.25">
      <c r="A365" s="5">
        <v>364</v>
      </c>
      <c r="B365" s="6">
        <v>40559</v>
      </c>
      <c r="C365" s="5" t="s">
        <v>38</v>
      </c>
      <c r="D365" s="5">
        <v>0</v>
      </c>
      <c r="E365" s="5" t="s">
        <v>55</v>
      </c>
      <c r="F365" s="5">
        <v>15</v>
      </c>
      <c r="G365" s="5" t="b">
        <v>0</v>
      </c>
      <c r="H365" s="5">
        <v>0</v>
      </c>
      <c r="I365" s="5" t="s">
        <v>67</v>
      </c>
      <c r="J365" s="5">
        <v>1</v>
      </c>
      <c r="K365" s="5">
        <v>0.26</v>
      </c>
      <c r="L365" s="5">
        <v>0.2424</v>
      </c>
      <c r="M365" s="5">
        <v>0.38</v>
      </c>
      <c r="N365" s="5">
        <v>0.25369999999999998</v>
      </c>
      <c r="O365" s="5">
        <v>35</v>
      </c>
      <c r="P365" s="5">
        <v>78</v>
      </c>
      <c r="Q365" s="5">
        <f>SUM(Append1[[#This Row],[Casual_Rentals]],Append1[[#This Row],[Registered_Rentals]])</f>
        <v>113</v>
      </c>
      <c r="R365" s="29" t="s">
        <v>68</v>
      </c>
    </row>
    <row r="366" spans="1:18" x14ac:dyDescent="0.25">
      <c r="A366" s="5">
        <v>365</v>
      </c>
      <c r="B366" s="6">
        <v>40559</v>
      </c>
      <c r="C366" s="5" t="s">
        <v>38</v>
      </c>
      <c r="D366" s="5">
        <v>0</v>
      </c>
      <c r="E366" s="5" t="s">
        <v>55</v>
      </c>
      <c r="F366" s="5">
        <v>16</v>
      </c>
      <c r="G366" s="5" t="b">
        <v>0</v>
      </c>
      <c r="H366" s="5">
        <v>0</v>
      </c>
      <c r="I366" s="5" t="s">
        <v>67</v>
      </c>
      <c r="J366" s="5">
        <v>1</v>
      </c>
      <c r="K366" s="5">
        <v>0.24</v>
      </c>
      <c r="L366" s="5">
        <v>0.2273</v>
      </c>
      <c r="M366" s="5">
        <v>0.38</v>
      </c>
      <c r="N366" s="5">
        <v>0.22389999999999999</v>
      </c>
      <c r="O366" s="5">
        <v>22</v>
      </c>
      <c r="P366" s="5">
        <v>77</v>
      </c>
      <c r="Q366" s="5">
        <f>SUM(Append1[[#This Row],[Casual_Rentals]],Append1[[#This Row],[Registered_Rentals]])</f>
        <v>99</v>
      </c>
      <c r="R366" s="29" t="s">
        <v>68</v>
      </c>
    </row>
    <row r="367" spans="1:18" x14ac:dyDescent="0.25">
      <c r="A367" s="5">
        <v>366</v>
      </c>
      <c r="B367" s="6">
        <v>40559</v>
      </c>
      <c r="C367" s="5" t="s">
        <v>38</v>
      </c>
      <c r="D367" s="5">
        <v>0</v>
      </c>
      <c r="E367" s="5" t="s">
        <v>55</v>
      </c>
      <c r="F367" s="5">
        <v>17</v>
      </c>
      <c r="G367" s="5" t="b">
        <v>0</v>
      </c>
      <c r="H367" s="5">
        <v>0</v>
      </c>
      <c r="I367" s="5" t="s">
        <v>67</v>
      </c>
      <c r="J367" s="5">
        <v>1</v>
      </c>
      <c r="K367" s="5">
        <v>0.22</v>
      </c>
      <c r="L367" s="5">
        <v>0.21210000000000001</v>
      </c>
      <c r="M367" s="5">
        <v>0.37</v>
      </c>
      <c r="N367" s="5">
        <v>0.25369999999999998</v>
      </c>
      <c r="O367" s="5">
        <v>23</v>
      </c>
      <c r="P367" s="5">
        <v>82</v>
      </c>
      <c r="Q367" s="5">
        <f>SUM(Append1[[#This Row],[Casual_Rentals]],Append1[[#This Row],[Registered_Rentals]])</f>
        <v>105</v>
      </c>
      <c r="R367" s="29" t="s">
        <v>68</v>
      </c>
    </row>
    <row r="368" spans="1:18" x14ac:dyDescent="0.25">
      <c r="A368" s="5">
        <v>367</v>
      </c>
      <c r="B368" s="6">
        <v>40559</v>
      </c>
      <c r="C368" s="5" t="s">
        <v>38</v>
      </c>
      <c r="D368" s="5">
        <v>0</v>
      </c>
      <c r="E368" s="5" t="s">
        <v>55</v>
      </c>
      <c r="F368" s="5">
        <v>18</v>
      </c>
      <c r="G368" s="5" t="b">
        <v>0</v>
      </c>
      <c r="H368" s="5">
        <v>0</v>
      </c>
      <c r="I368" s="5" t="s">
        <v>67</v>
      </c>
      <c r="J368" s="5">
        <v>1</v>
      </c>
      <c r="K368" s="5">
        <v>0.2</v>
      </c>
      <c r="L368" s="5">
        <v>0.21210000000000001</v>
      </c>
      <c r="M368" s="5">
        <v>0.4</v>
      </c>
      <c r="N368" s="5">
        <v>0.16420000000000001</v>
      </c>
      <c r="O368" s="5">
        <v>11</v>
      </c>
      <c r="P368" s="5">
        <v>56</v>
      </c>
      <c r="Q368" s="5">
        <f>SUM(Append1[[#This Row],[Casual_Rentals]],Append1[[#This Row],[Registered_Rentals]])</f>
        <v>67</v>
      </c>
      <c r="R368" s="29" t="s">
        <v>68</v>
      </c>
    </row>
    <row r="369" spans="1:18" x14ac:dyDescent="0.25">
      <c r="A369" s="5">
        <v>368</v>
      </c>
      <c r="B369" s="6">
        <v>40559</v>
      </c>
      <c r="C369" s="5" t="s">
        <v>38</v>
      </c>
      <c r="D369" s="5">
        <v>0</v>
      </c>
      <c r="E369" s="5" t="s">
        <v>55</v>
      </c>
      <c r="F369" s="5">
        <v>19</v>
      </c>
      <c r="G369" s="5" t="b">
        <v>0</v>
      </c>
      <c r="H369" s="5">
        <v>0</v>
      </c>
      <c r="I369" s="5" t="s">
        <v>67</v>
      </c>
      <c r="J369" s="5">
        <v>1</v>
      </c>
      <c r="K369" s="5">
        <v>0.18</v>
      </c>
      <c r="L369" s="5">
        <v>0.19700000000000001</v>
      </c>
      <c r="M369" s="5">
        <v>0.47</v>
      </c>
      <c r="N369" s="5">
        <v>0.1343</v>
      </c>
      <c r="O369" s="5">
        <v>14</v>
      </c>
      <c r="P369" s="5">
        <v>47</v>
      </c>
      <c r="Q369" s="5">
        <f>SUM(Append1[[#This Row],[Casual_Rentals]],Append1[[#This Row],[Registered_Rentals]])</f>
        <v>61</v>
      </c>
      <c r="R369" s="29" t="s">
        <v>68</v>
      </c>
    </row>
    <row r="370" spans="1:18" x14ac:dyDescent="0.25">
      <c r="A370" s="5">
        <v>369</v>
      </c>
      <c r="B370" s="6">
        <v>40559</v>
      </c>
      <c r="C370" s="5" t="s">
        <v>38</v>
      </c>
      <c r="D370" s="5">
        <v>0</v>
      </c>
      <c r="E370" s="5" t="s">
        <v>55</v>
      </c>
      <c r="F370" s="5">
        <v>20</v>
      </c>
      <c r="G370" s="5" t="b">
        <v>0</v>
      </c>
      <c r="H370" s="5">
        <v>0</v>
      </c>
      <c r="I370" s="5" t="s">
        <v>67</v>
      </c>
      <c r="J370" s="5">
        <v>1</v>
      </c>
      <c r="K370" s="5">
        <v>0.18</v>
      </c>
      <c r="L370" s="5">
        <v>0.19700000000000001</v>
      </c>
      <c r="M370" s="5">
        <v>0.47</v>
      </c>
      <c r="N370" s="5">
        <v>0.16420000000000001</v>
      </c>
      <c r="O370" s="5">
        <v>7</v>
      </c>
      <c r="P370" s="5">
        <v>50</v>
      </c>
      <c r="Q370" s="5">
        <f>SUM(Append1[[#This Row],[Casual_Rentals]],Append1[[#This Row],[Registered_Rentals]])</f>
        <v>57</v>
      </c>
      <c r="R370" s="29" t="s">
        <v>68</v>
      </c>
    </row>
    <row r="371" spans="1:18" x14ac:dyDescent="0.25">
      <c r="A371" s="5">
        <v>370</v>
      </c>
      <c r="B371" s="6">
        <v>40559</v>
      </c>
      <c r="C371" s="5" t="s">
        <v>38</v>
      </c>
      <c r="D371" s="5">
        <v>0</v>
      </c>
      <c r="E371" s="5" t="s">
        <v>55</v>
      </c>
      <c r="F371" s="5">
        <v>21</v>
      </c>
      <c r="G371" s="5" t="b">
        <v>0</v>
      </c>
      <c r="H371" s="5">
        <v>0</v>
      </c>
      <c r="I371" s="5" t="s">
        <v>67</v>
      </c>
      <c r="J371" s="5">
        <v>1</v>
      </c>
      <c r="K371" s="5">
        <v>0.18</v>
      </c>
      <c r="L371" s="5">
        <v>0.19700000000000001</v>
      </c>
      <c r="M371" s="5">
        <v>0.51</v>
      </c>
      <c r="N371" s="5">
        <v>0.16420000000000001</v>
      </c>
      <c r="O371" s="5">
        <v>6</v>
      </c>
      <c r="P371" s="5">
        <v>22</v>
      </c>
      <c r="Q371" s="5">
        <f>SUM(Append1[[#This Row],[Casual_Rentals]],Append1[[#This Row],[Registered_Rentals]])</f>
        <v>28</v>
      </c>
      <c r="R371" s="29" t="s">
        <v>68</v>
      </c>
    </row>
    <row r="372" spans="1:18" x14ac:dyDescent="0.25">
      <c r="A372" s="5">
        <v>371</v>
      </c>
      <c r="B372" s="6">
        <v>40559</v>
      </c>
      <c r="C372" s="5" t="s">
        <v>38</v>
      </c>
      <c r="D372" s="5">
        <v>0</v>
      </c>
      <c r="E372" s="5" t="s">
        <v>55</v>
      </c>
      <c r="F372" s="5">
        <v>22</v>
      </c>
      <c r="G372" s="5" t="b">
        <v>0</v>
      </c>
      <c r="H372" s="5">
        <v>0</v>
      </c>
      <c r="I372" s="5" t="s">
        <v>67</v>
      </c>
      <c r="J372" s="5">
        <v>2</v>
      </c>
      <c r="K372" s="5">
        <v>0.2</v>
      </c>
      <c r="L372" s="5">
        <v>0.21210000000000001</v>
      </c>
      <c r="M372" s="5">
        <v>0.49</v>
      </c>
      <c r="N372" s="5">
        <v>0.1343</v>
      </c>
      <c r="O372" s="5">
        <v>2</v>
      </c>
      <c r="P372" s="5">
        <v>19</v>
      </c>
      <c r="Q372" s="5">
        <f>SUM(Append1[[#This Row],[Casual_Rentals]],Append1[[#This Row],[Registered_Rentals]])</f>
        <v>21</v>
      </c>
      <c r="R372" s="29" t="s">
        <v>69</v>
      </c>
    </row>
    <row r="373" spans="1:18" x14ac:dyDescent="0.25">
      <c r="A373" s="5">
        <v>372</v>
      </c>
      <c r="B373" s="6">
        <v>40559</v>
      </c>
      <c r="C373" s="5" t="s">
        <v>38</v>
      </c>
      <c r="D373" s="5">
        <v>0</v>
      </c>
      <c r="E373" s="5" t="s">
        <v>55</v>
      </c>
      <c r="F373" s="5">
        <v>23</v>
      </c>
      <c r="G373" s="5" t="b">
        <v>0</v>
      </c>
      <c r="H373" s="5">
        <v>0</v>
      </c>
      <c r="I373" s="5" t="s">
        <v>67</v>
      </c>
      <c r="J373" s="5">
        <v>2</v>
      </c>
      <c r="K373" s="5">
        <v>0.2</v>
      </c>
      <c r="L373" s="5">
        <v>0.2273</v>
      </c>
      <c r="M373" s="5">
        <v>0.4</v>
      </c>
      <c r="N373" s="5">
        <v>0.1045</v>
      </c>
      <c r="O373" s="5">
        <v>0</v>
      </c>
      <c r="P373" s="5">
        <v>18</v>
      </c>
      <c r="Q373" s="5">
        <f>SUM(Append1[[#This Row],[Casual_Rentals]],Append1[[#This Row],[Registered_Rentals]])</f>
        <v>18</v>
      </c>
      <c r="R373" s="29" t="s">
        <v>69</v>
      </c>
    </row>
    <row r="374" spans="1:18" x14ac:dyDescent="0.25">
      <c r="A374" s="5">
        <v>373</v>
      </c>
      <c r="B374" s="6">
        <v>40560</v>
      </c>
      <c r="C374" s="5" t="s">
        <v>38</v>
      </c>
      <c r="D374" s="5">
        <v>0</v>
      </c>
      <c r="E374" s="5" t="s">
        <v>55</v>
      </c>
      <c r="F374" s="5">
        <v>0</v>
      </c>
      <c r="G374" s="5" t="b">
        <v>1</v>
      </c>
      <c r="H374" s="5">
        <v>1</v>
      </c>
      <c r="I374" s="5" t="s">
        <v>47</v>
      </c>
      <c r="J374" s="5">
        <v>2</v>
      </c>
      <c r="K374" s="5">
        <v>0.2</v>
      </c>
      <c r="L374" s="5">
        <v>0.19700000000000001</v>
      </c>
      <c r="M374" s="5">
        <v>0.47</v>
      </c>
      <c r="N374" s="5">
        <v>0.22389999999999999</v>
      </c>
      <c r="O374" s="5">
        <v>1</v>
      </c>
      <c r="P374" s="5">
        <v>16</v>
      </c>
      <c r="Q374" s="5">
        <f>SUM(Append1[[#This Row],[Casual_Rentals]],Append1[[#This Row],[Registered_Rentals]])</f>
        <v>17</v>
      </c>
      <c r="R374" s="29" t="s">
        <v>69</v>
      </c>
    </row>
    <row r="375" spans="1:18" x14ac:dyDescent="0.25">
      <c r="A375" s="5">
        <v>374</v>
      </c>
      <c r="B375" s="6">
        <v>40560</v>
      </c>
      <c r="C375" s="5" t="s">
        <v>38</v>
      </c>
      <c r="D375" s="5">
        <v>0</v>
      </c>
      <c r="E375" s="5" t="s">
        <v>55</v>
      </c>
      <c r="F375" s="5">
        <v>1</v>
      </c>
      <c r="G375" s="5" t="b">
        <v>1</v>
      </c>
      <c r="H375" s="5">
        <v>1</v>
      </c>
      <c r="I375" s="5" t="s">
        <v>47</v>
      </c>
      <c r="J375" s="5">
        <v>2</v>
      </c>
      <c r="K375" s="5">
        <v>0.2</v>
      </c>
      <c r="L375" s="5">
        <v>0.19700000000000001</v>
      </c>
      <c r="M375" s="5">
        <v>0.44</v>
      </c>
      <c r="N375" s="5">
        <v>0.19400000000000001</v>
      </c>
      <c r="O375" s="5">
        <v>1</v>
      </c>
      <c r="P375" s="5">
        <v>15</v>
      </c>
      <c r="Q375" s="5">
        <f>SUM(Append1[[#This Row],[Casual_Rentals]],Append1[[#This Row],[Registered_Rentals]])</f>
        <v>16</v>
      </c>
      <c r="R375" s="29" t="s">
        <v>69</v>
      </c>
    </row>
    <row r="376" spans="1:18" x14ac:dyDescent="0.25">
      <c r="A376" s="5">
        <v>375</v>
      </c>
      <c r="B376" s="6">
        <v>40560</v>
      </c>
      <c r="C376" s="5" t="s">
        <v>38</v>
      </c>
      <c r="D376" s="5">
        <v>0</v>
      </c>
      <c r="E376" s="5" t="s">
        <v>55</v>
      </c>
      <c r="F376" s="5">
        <v>2</v>
      </c>
      <c r="G376" s="5" t="b">
        <v>1</v>
      </c>
      <c r="H376" s="5">
        <v>1</v>
      </c>
      <c r="I376" s="5" t="s">
        <v>47</v>
      </c>
      <c r="J376" s="5">
        <v>2</v>
      </c>
      <c r="K376" s="5">
        <v>0.18</v>
      </c>
      <c r="L376" s="5">
        <v>0.16669999999999999</v>
      </c>
      <c r="M376" s="5">
        <v>0.43</v>
      </c>
      <c r="N376" s="5">
        <v>0.25369999999999998</v>
      </c>
      <c r="O376" s="5">
        <v>0</v>
      </c>
      <c r="P376" s="5">
        <v>8</v>
      </c>
      <c r="Q376" s="5">
        <f>SUM(Append1[[#This Row],[Casual_Rentals]],Append1[[#This Row],[Registered_Rentals]])</f>
        <v>8</v>
      </c>
      <c r="R376" s="29" t="s">
        <v>69</v>
      </c>
    </row>
    <row r="377" spans="1:18" x14ac:dyDescent="0.25">
      <c r="A377" s="5">
        <v>376</v>
      </c>
      <c r="B377" s="6">
        <v>40560</v>
      </c>
      <c r="C377" s="5" t="s">
        <v>38</v>
      </c>
      <c r="D377" s="5">
        <v>0</v>
      </c>
      <c r="E377" s="5" t="s">
        <v>55</v>
      </c>
      <c r="F377" s="5">
        <v>3</v>
      </c>
      <c r="G377" s="5" t="b">
        <v>1</v>
      </c>
      <c r="H377" s="5">
        <v>1</v>
      </c>
      <c r="I377" s="5" t="s">
        <v>47</v>
      </c>
      <c r="J377" s="5">
        <v>2</v>
      </c>
      <c r="K377" s="5">
        <v>0.18</v>
      </c>
      <c r="L377" s="5">
        <v>0.18179999999999999</v>
      </c>
      <c r="M377" s="5">
        <v>0.43</v>
      </c>
      <c r="N377" s="5">
        <v>0.19400000000000001</v>
      </c>
      <c r="O377" s="5">
        <v>0</v>
      </c>
      <c r="P377" s="5">
        <v>2</v>
      </c>
      <c r="Q377" s="5">
        <f>SUM(Append1[[#This Row],[Casual_Rentals]],Append1[[#This Row],[Registered_Rentals]])</f>
        <v>2</v>
      </c>
      <c r="R377" s="29" t="s">
        <v>69</v>
      </c>
    </row>
    <row r="378" spans="1:18" x14ac:dyDescent="0.25">
      <c r="A378" s="5">
        <v>377</v>
      </c>
      <c r="B378" s="6">
        <v>40560</v>
      </c>
      <c r="C378" s="5" t="s">
        <v>38</v>
      </c>
      <c r="D378" s="5">
        <v>0</v>
      </c>
      <c r="E378" s="5" t="s">
        <v>55</v>
      </c>
      <c r="F378" s="5">
        <v>4</v>
      </c>
      <c r="G378" s="5" t="b">
        <v>1</v>
      </c>
      <c r="H378" s="5">
        <v>1</v>
      </c>
      <c r="I378" s="5" t="s">
        <v>47</v>
      </c>
      <c r="J378" s="5">
        <v>2</v>
      </c>
      <c r="K378" s="5">
        <v>0.18</v>
      </c>
      <c r="L378" s="5">
        <v>0.19700000000000001</v>
      </c>
      <c r="M378" s="5">
        <v>0.43</v>
      </c>
      <c r="N378" s="5">
        <v>0.1343</v>
      </c>
      <c r="O378" s="5">
        <v>1</v>
      </c>
      <c r="P378" s="5">
        <v>2</v>
      </c>
      <c r="Q378" s="5">
        <f>SUM(Append1[[#This Row],[Casual_Rentals]],Append1[[#This Row],[Registered_Rentals]])</f>
        <v>3</v>
      </c>
      <c r="R378" s="29" t="s">
        <v>69</v>
      </c>
    </row>
    <row r="379" spans="1:18" x14ac:dyDescent="0.25">
      <c r="A379" s="5">
        <v>378</v>
      </c>
      <c r="B379" s="6">
        <v>40560</v>
      </c>
      <c r="C379" s="5" t="s">
        <v>38</v>
      </c>
      <c r="D379" s="5">
        <v>0</v>
      </c>
      <c r="E379" s="5" t="s">
        <v>55</v>
      </c>
      <c r="F379" s="5">
        <v>5</v>
      </c>
      <c r="G379" s="5" t="b">
        <v>1</v>
      </c>
      <c r="H379" s="5">
        <v>1</v>
      </c>
      <c r="I379" s="5" t="s">
        <v>47</v>
      </c>
      <c r="J379" s="5">
        <v>2</v>
      </c>
      <c r="K379" s="5">
        <v>0.18</v>
      </c>
      <c r="L379" s="5">
        <v>0.19700000000000001</v>
      </c>
      <c r="M379" s="5">
        <v>0.43</v>
      </c>
      <c r="N379" s="5">
        <v>0.16420000000000001</v>
      </c>
      <c r="O379" s="5">
        <v>0</v>
      </c>
      <c r="P379" s="5">
        <v>1</v>
      </c>
      <c r="Q379" s="5">
        <f>SUM(Append1[[#This Row],[Casual_Rentals]],Append1[[#This Row],[Registered_Rentals]])</f>
        <v>1</v>
      </c>
      <c r="R379" s="29" t="s">
        <v>69</v>
      </c>
    </row>
    <row r="380" spans="1:18" x14ac:dyDescent="0.25">
      <c r="A380" s="5">
        <v>379</v>
      </c>
      <c r="B380" s="6">
        <v>40560</v>
      </c>
      <c r="C380" s="5" t="s">
        <v>38</v>
      </c>
      <c r="D380" s="5">
        <v>0</v>
      </c>
      <c r="E380" s="5" t="s">
        <v>55</v>
      </c>
      <c r="F380" s="5">
        <v>6</v>
      </c>
      <c r="G380" s="5" t="b">
        <v>1</v>
      </c>
      <c r="H380" s="5">
        <v>1</v>
      </c>
      <c r="I380" s="5" t="s">
        <v>47</v>
      </c>
      <c r="J380" s="5">
        <v>2</v>
      </c>
      <c r="K380" s="5">
        <v>0.18</v>
      </c>
      <c r="L380" s="5">
        <v>0.18179999999999999</v>
      </c>
      <c r="M380" s="5">
        <v>0.43</v>
      </c>
      <c r="N380" s="5">
        <v>0.19400000000000001</v>
      </c>
      <c r="O380" s="5">
        <v>0</v>
      </c>
      <c r="P380" s="5">
        <v>5</v>
      </c>
      <c r="Q380" s="5">
        <f>SUM(Append1[[#This Row],[Casual_Rentals]],Append1[[#This Row],[Registered_Rentals]])</f>
        <v>5</v>
      </c>
      <c r="R380" s="29" t="s">
        <v>69</v>
      </c>
    </row>
    <row r="381" spans="1:18" x14ac:dyDescent="0.25">
      <c r="A381" s="5">
        <v>380</v>
      </c>
      <c r="B381" s="6">
        <v>40560</v>
      </c>
      <c r="C381" s="5" t="s">
        <v>38</v>
      </c>
      <c r="D381" s="5">
        <v>0</v>
      </c>
      <c r="E381" s="5" t="s">
        <v>55</v>
      </c>
      <c r="F381" s="5">
        <v>7</v>
      </c>
      <c r="G381" s="5" t="b">
        <v>1</v>
      </c>
      <c r="H381" s="5">
        <v>1</v>
      </c>
      <c r="I381" s="5" t="s">
        <v>47</v>
      </c>
      <c r="J381" s="5">
        <v>2</v>
      </c>
      <c r="K381" s="5">
        <v>0.16</v>
      </c>
      <c r="L381" s="5">
        <v>0.18179999999999999</v>
      </c>
      <c r="M381" s="5">
        <v>0.5</v>
      </c>
      <c r="N381" s="5">
        <v>0.1343</v>
      </c>
      <c r="O381" s="5">
        <v>4</v>
      </c>
      <c r="P381" s="5">
        <v>9</v>
      </c>
      <c r="Q381" s="5">
        <f>SUM(Append1[[#This Row],[Casual_Rentals]],Append1[[#This Row],[Registered_Rentals]])</f>
        <v>13</v>
      </c>
      <c r="R381" s="29" t="s">
        <v>69</v>
      </c>
    </row>
    <row r="382" spans="1:18" x14ac:dyDescent="0.25">
      <c r="A382" s="5">
        <v>381</v>
      </c>
      <c r="B382" s="6">
        <v>40560</v>
      </c>
      <c r="C382" s="5" t="s">
        <v>38</v>
      </c>
      <c r="D382" s="5">
        <v>0</v>
      </c>
      <c r="E382" s="5" t="s">
        <v>55</v>
      </c>
      <c r="F382" s="5">
        <v>8</v>
      </c>
      <c r="G382" s="5" t="b">
        <v>1</v>
      </c>
      <c r="H382" s="5">
        <v>1</v>
      </c>
      <c r="I382" s="5" t="s">
        <v>47</v>
      </c>
      <c r="J382" s="5">
        <v>2</v>
      </c>
      <c r="K382" s="5">
        <v>0.16</v>
      </c>
      <c r="L382" s="5">
        <v>0.1515</v>
      </c>
      <c r="M382" s="5">
        <v>0.47</v>
      </c>
      <c r="N382" s="5">
        <v>0.22389999999999999</v>
      </c>
      <c r="O382" s="5">
        <v>3</v>
      </c>
      <c r="P382" s="5">
        <v>30</v>
      </c>
      <c r="Q382" s="5">
        <f>SUM(Append1[[#This Row],[Casual_Rentals]],Append1[[#This Row],[Registered_Rentals]])</f>
        <v>33</v>
      </c>
      <c r="R382" s="29" t="s">
        <v>69</v>
      </c>
    </row>
    <row r="383" spans="1:18" x14ac:dyDescent="0.25">
      <c r="A383" s="5">
        <v>382</v>
      </c>
      <c r="B383" s="6">
        <v>40560</v>
      </c>
      <c r="C383" s="5" t="s">
        <v>38</v>
      </c>
      <c r="D383" s="5">
        <v>0</v>
      </c>
      <c r="E383" s="5" t="s">
        <v>55</v>
      </c>
      <c r="F383" s="5">
        <v>9</v>
      </c>
      <c r="G383" s="5" t="b">
        <v>1</v>
      </c>
      <c r="H383" s="5">
        <v>1</v>
      </c>
      <c r="I383" s="5" t="s">
        <v>47</v>
      </c>
      <c r="J383" s="5">
        <v>2</v>
      </c>
      <c r="K383" s="5">
        <v>0.16</v>
      </c>
      <c r="L383" s="5">
        <v>0.1515</v>
      </c>
      <c r="M383" s="5">
        <v>0.47</v>
      </c>
      <c r="N383" s="5">
        <v>0.22389999999999999</v>
      </c>
      <c r="O383" s="5">
        <v>8</v>
      </c>
      <c r="P383" s="5">
        <v>39</v>
      </c>
      <c r="Q383" s="5">
        <f>SUM(Append1[[#This Row],[Casual_Rentals]],Append1[[#This Row],[Registered_Rentals]])</f>
        <v>47</v>
      </c>
      <c r="R383" s="29" t="s">
        <v>69</v>
      </c>
    </row>
    <row r="384" spans="1:18" x14ac:dyDescent="0.25">
      <c r="A384" s="5">
        <v>383</v>
      </c>
      <c r="B384" s="6">
        <v>40560</v>
      </c>
      <c r="C384" s="5" t="s">
        <v>38</v>
      </c>
      <c r="D384" s="5">
        <v>0</v>
      </c>
      <c r="E384" s="5" t="s">
        <v>55</v>
      </c>
      <c r="F384" s="5">
        <v>10</v>
      </c>
      <c r="G384" s="5" t="b">
        <v>1</v>
      </c>
      <c r="H384" s="5">
        <v>1</v>
      </c>
      <c r="I384" s="5" t="s">
        <v>47</v>
      </c>
      <c r="J384" s="5">
        <v>2</v>
      </c>
      <c r="K384" s="5">
        <v>0.16</v>
      </c>
      <c r="L384" s="5">
        <v>0.1515</v>
      </c>
      <c r="M384" s="5">
        <v>0.5</v>
      </c>
      <c r="N384" s="5">
        <v>0.25369999999999998</v>
      </c>
      <c r="O384" s="5">
        <v>7</v>
      </c>
      <c r="P384" s="5">
        <v>50</v>
      </c>
      <c r="Q384" s="5">
        <f>SUM(Append1[[#This Row],[Casual_Rentals]],Append1[[#This Row],[Registered_Rentals]])</f>
        <v>57</v>
      </c>
      <c r="R384" s="29" t="s">
        <v>69</v>
      </c>
    </row>
    <row r="385" spans="1:18" x14ac:dyDescent="0.25">
      <c r="A385" s="5">
        <v>384</v>
      </c>
      <c r="B385" s="6">
        <v>40560</v>
      </c>
      <c r="C385" s="5" t="s">
        <v>38</v>
      </c>
      <c r="D385" s="5">
        <v>0</v>
      </c>
      <c r="E385" s="5" t="s">
        <v>55</v>
      </c>
      <c r="F385" s="5">
        <v>11</v>
      </c>
      <c r="G385" s="5" t="b">
        <v>1</v>
      </c>
      <c r="H385" s="5">
        <v>1</v>
      </c>
      <c r="I385" s="5" t="s">
        <v>47</v>
      </c>
      <c r="J385" s="5">
        <v>2</v>
      </c>
      <c r="K385" s="5">
        <v>0.16</v>
      </c>
      <c r="L385" s="5">
        <v>0.1515</v>
      </c>
      <c r="M385" s="5">
        <v>0.55000000000000004</v>
      </c>
      <c r="N385" s="5">
        <v>0.19400000000000001</v>
      </c>
      <c r="O385" s="5">
        <v>9</v>
      </c>
      <c r="P385" s="5">
        <v>55</v>
      </c>
      <c r="Q385" s="5">
        <f>SUM(Append1[[#This Row],[Casual_Rentals]],Append1[[#This Row],[Registered_Rentals]])</f>
        <v>64</v>
      </c>
      <c r="R385" s="29" t="s">
        <v>69</v>
      </c>
    </row>
    <row r="386" spans="1:18" x14ac:dyDescent="0.25">
      <c r="A386" s="5">
        <v>385</v>
      </c>
      <c r="B386" s="6">
        <v>40560</v>
      </c>
      <c r="C386" s="5" t="s">
        <v>38</v>
      </c>
      <c r="D386" s="5">
        <v>0</v>
      </c>
      <c r="E386" s="5" t="s">
        <v>55</v>
      </c>
      <c r="F386" s="5">
        <v>12</v>
      </c>
      <c r="G386" s="5" t="b">
        <v>1</v>
      </c>
      <c r="H386" s="5">
        <v>1</v>
      </c>
      <c r="I386" s="5" t="s">
        <v>47</v>
      </c>
      <c r="J386" s="5">
        <v>2</v>
      </c>
      <c r="K386" s="5">
        <v>0.18</v>
      </c>
      <c r="L386" s="5">
        <v>0.19700000000000001</v>
      </c>
      <c r="M386" s="5">
        <v>0.47</v>
      </c>
      <c r="N386" s="5">
        <v>0.1343</v>
      </c>
      <c r="O386" s="5">
        <v>10</v>
      </c>
      <c r="P386" s="5">
        <v>70</v>
      </c>
      <c r="Q386" s="5">
        <f>SUM(Append1[[#This Row],[Casual_Rentals]],Append1[[#This Row],[Registered_Rentals]])</f>
        <v>80</v>
      </c>
      <c r="R386" s="29" t="s">
        <v>69</v>
      </c>
    </row>
    <row r="387" spans="1:18" x14ac:dyDescent="0.25">
      <c r="A387" s="5">
        <v>386</v>
      </c>
      <c r="B387" s="6">
        <v>40560</v>
      </c>
      <c r="C387" s="5" t="s">
        <v>38</v>
      </c>
      <c r="D387" s="5">
        <v>0</v>
      </c>
      <c r="E387" s="5" t="s">
        <v>55</v>
      </c>
      <c r="F387" s="5">
        <v>13</v>
      </c>
      <c r="G387" s="5" t="b">
        <v>1</v>
      </c>
      <c r="H387" s="5">
        <v>1</v>
      </c>
      <c r="I387" s="5" t="s">
        <v>47</v>
      </c>
      <c r="J387" s="5">
        <v>2</v>
      </c>
      <c r="K387" s="5">
        <v>0.18</v>
      </c>
      <c r="L387" s="5">
        <v>0.19700000000000001</v>
      </c>
      <c r="M387" s="5">
        <v>0.47</v>
      </c>
      <c r="N387" s="5">
        <v>0.1343</v>
      </c>
      <c r="O387" s="5">
        <v>13</v>
      </c>
      <c r="P387" s="5">
        <v>80</v>
      </c>
      <c r="Q387" s="5">
        <f>SUM(Append1[[#This Row],[Casual_Rentals]],Append1[[#This Row],[Registered_Rentals]])</f>
        <v>93</v>
      </c>
      <c r="R387" s="29" t="s">
        <v>69</v>
      </c>
    </row>
    <row r="388" spans="1:18" x14ac:dyDescent="0.25">
      <c r="A388" s="5">
        <v>387</v>
      </c>
      <c r="B388" s="6">
        <v>40560</v>
      </c>
      <c r="C388" s="5" t="s">
        <v>38</v>
      </c>
      <c r="D388" s="5">
        <v>0</v>
      </c>
      <c r="E388" s="5" t="s">
        <v>55</v>
      </c>
      <c r="F388" s="5">
        <v>14</v>
      </c>
      <c r="G388" s="5" t="b">
        <v>1</v>
      </c>
      <c r="H388" s="5">
        <v>1</v>
      </c>
      <c r="I388" s="5" t="s">
        <v>47</v>
      </c>
      <c r="J388" s="5">
        <v>2</v>
      </c>
      <c r="K388" s="5">
        <v>0.18</v>
      </c>
      <c r="L388" s="5">
        <v>0.21210000000000001</v>
      </c>
      <c r="M388" s="5">
        <v>0.43</v>
      </c>
      <c r="N388" s="5">
        <v>0.1045</v>
      </c>
      <c r="O388" s="5">
        <v>12</v>
      </c>
      <c r="P388" s="5">
        <v>74</v>
      </c>
      <c r="Q388" s="5">
        <f>SUM(Append1[[#This Row],[Casual_Rentals]],Append1[[#This Row],[Registered_Rentals]])</f>
        <v>86</v>
      </c>
      <c r="R388" s="29" t="s">
        <v>69</v>
      </c>
    </row>
    <row r="389" spans="1:18" x14ac:dyDescent="0.25">
      <c r="A389" s="5">
        <v>388</v>
      </c>
      <c r="B389" s="6">
        <v>40560</v>
      </c>
      <c r="C389" s="5" t="s">
        <v>38</v>
      </c>
      <c r="D389" s="5">
        <v>0</v>
      </c>
      <c r="E389" s="5" t="s">
        <v>55</v>
      </c>
      <c r="F389" s="5">
        <v>15</v>
      </c>
      <c r="G389" s="5" t="b">
        <v>1</v>
      </c>
      <c r="H389" s="5">
        <v>1</v>
      </c>
      <c r="I389" s="5" t="s">
        <v>47</v>
      </c>
      <c r="J389" s="5">
        <v>2</v>
      </c>
      <c r="K389" s="5">
        <v>0.2</v>
      </c>
      <c r="L389" s="5">
        <v>0.21210000000000001</v>
      </c>
      <c r="M389" s="5">
        <v>0.47</v>
      </c>
      <c r="N389" s="5">
        <v>0.16420000000000001</v>
      </c>
      <c r="O389" s="5">
        <v>21</v>
      </c>
      <c r="P389" s="5">
        <v>72</v>
      </c>
      <c r="Q389" s="5">
        <f>SUM(Append1[[#This Row],[Casual_Rentals]],Append1[[#This Row],[Registered_Rentals]])</f>
        <v>93</v>
      </c>
      <c r="R389" s="29" t="s">
        <v>69</v>
      </c>
    </row>
    <row r="390" spans="1:18" x14ac:dyDescent="0.25">
      <c r="A390" s="5">
        <v>389</v>
      </c>
      <c r="B390" s="6">
        <v>40560</v>
      </c>
      <c r="C390" s="5" t="s">
        <v>38</v>
      </c>
      <c r="D390" s="5">
        <v>0</v>
      </c>
      <c r="E390" s="5" t="s">
        <v>55</v>
      </c>
      <c r="F390" s="5">
        <v>16</v>
      </c>
      <c r="G390" s="5" t="b">
        <v>1</v>
      </c>
      <c r="H390" s="5">
        <v>1</v>
      </c>
      <c r="I390" s="5" t="s">
        <v>47</v>
      </c>
      <c r="J390" s="5">
        <v>2</v>
      </c>
      <c r="K390" s="5">
        <v>0.2</v>
      </c>
      <c r="L390" s="5">
        <v>0.21210000000000001</v>
      </c>
      <c r="M390" s="5">
        <v>0.47</v>
      </c>
      <c r="N390" s="5">
        <v>0.16420000000000001</v>
      </c>
      <c r="O390" s="5">
        <v>6</v>
      </c>
      <c r="P390" s="5">
        <v>76</v>
      </c>
      <c r="Q390" s="5">
        <f>SUM(Append1[[#This Row],[Casual_Rentals]],Append1[[#This Row],[Registered_Rentals]])</f>
        <v>82</v>
      </c>
      <c r="R390" s="29" t="s">
        <v>69</v>
      </c>
    </row>
    <row r="391" spans="1:18" x14ac:dyDescent="0.25">
      <c r="A391" s="5">
        <v>390</v>
      </c>
      <c r="B391" s="6">
        <v>40560</v>
      </c>
      <c r="C391" s="5" t="s">
        <v>38</v>
      </c>
      <c r="D391" s="5">
        <v>0</v>
      </c>
      <c r="E391" s="5" t="s">
        <v>55</v>
      </c>
      <c r="F391" s="5">
        <v>17</v>
      </c>
      <c r="G391" s="5" t="b">
        <v>1</v>
      </c>
      <c r="H391" s="5">
        <v>1</v>
      </c>
      <c r="I391" s="5" t="s">
        <v>47</v>
      </c>
      <c r="J391" s="5">
        <v>1</v>
      </c>
      <c r="K391" s="5">
        <v>0.2</v>
      </c>
      <c r="L391" s="5">
        <v>0.19700000000000001</v>
      </c>
      <c r="M391" s="5">
        <v>0.51</v>
      </c>
      <c r="N391" s="5">
        <v>0.19400000000000001</v>
      </c>
      <c r="O391" s="5">
        <v>4</v>
      </c>
      <c r="P391" s="5">
        <v>67</v>
      </c>
      <c r="Q391" s="5">
        <f>SUM(Append1[[#This Row],[Casual_Rentals]],Append1[[#This Row],[Registered_Rentals]])</f>
        <v>71</v>
      </c>
      <c r="R391" s="29" t="s">
        <v>68</v>
      </c>
    </row>
    <row r="392" spans="1:18" x14ac:dyDescent="0.25">
      <c r="A392" s="5">
        <v>391</v>
      </c>
      <c r="B392" s="6">
        <v>40560</v>
      </c>
      <c r="C392" s="5" t="s">
        <v>38</v>
      </c>
      <c r="D392" s="5">
        <v>0</v>
      </c>
      <c r="E392" s="5" t="s">
        <v>55</v>
      </c>
      <c r="F392" s="5">
        <v>18</v>
      </c>
      <c r="G392" s="5" t="b">
        <v>1</v>
      </c>
      <c r="H392" s="5">
        <v>1</v>
      </c>
      <c r="I392" s="5" t="s">
        <v>47</v>
      </c>
      <c r="J392" s="5">
        <v>2</v>
      </c>
      <c r="K392" s="5">
        <v>0.18</v>
      </c>
      <c r="L392" s="5">
        <v>0.16669999999999999</v>
      </c>
      <c r="M392" s="5">
        <v>0.55000000000000004</v>
      </c>
      <c r="N392" s="5">
        <v>0.25369999999999998</v>
      </c>
      <c r="O392" s="5">
        <v>7</v>
      </c>
      <c r="P392" s="5">
        <v>85</v>
      </c>
      <c r="Q392" s="5">
        <f>SUM(Append1[[#This Row],[Casual_Rentals]],Append1[[#This Row],[Registered_Rentals]])</f>
        <v>92</v>
      </c>
      <c r="R392" s="29" t="s">
        <v>69</v>
      </c>
    </row>
    <row r="393" spans="1:18" x14ac:dyDescent="0.25">
      <c r="A393" s="5">
        <v>392</v>
      </c>
      <c r="B393" s="6">
        <v>40560</v>
      </c>
      <c r="C393" s="5" t="s">
        <v>38</v>
      </c>
      <c r="D393" s="5">
        <v>0</v>
      </c>
      <c r="E393" s="5" t="s">
        <v>55</v>
      </c>
      <c r="F393" s="5">
        <v>19</v>
      </c>
      <c r="G393" s="5" t="b">
        <v>1</v>
      </c>
      <c r="H393" s="5">
        <v>1</v>
      </c>
      <c r="I393" s="5" t="s">
        <v>47</v>
      </c>
      <c r="J393" s="5">
        <v>3</v>
      </c>
      <c r="K393" s="5">
        <v>0.18</v>
      </c>
      <c r="L393" s="5">
        <v>0.18179999999999999</v>
      </c>
      <c r="M393" s="5">
        <v>0.59</v>
      </c>
      <c r="N393" s="5">
        <v>0.19400000000000001</v>
      </c>
      <c r="O393" s="5">
        <v>2</v>
      </c>
      <c r="P393" s="5">
        <v>58</v>
      </c>
      <c r="Q393" s="5">
        <f>SUM(Append1[[#This Row],[Casual_Rentals]],Append1[[#This Row],[Registered_Rentals]])</f>
        <v>60</v>
      </c>
      <c r="R393" s="29" t="s">
        <v>70</v>
      </c>
    </row>
    <row r="394" spans="1:18" x14ac:dyDescent="0.25">
      <c r="A394" s="5">
        <v>393</v>
      </c>
      <c r="B394" s="6">
        <v>40560</v>
      </c>
      <c r="C394" s="5" t="s">
        <v>38</v>
      </c>
      <c r="D394" s="5">
        <v>0</v>
      </c>
      <c r="E394" s="5" t="s">
        <v>55</v>
      </c>
      <c r="F394" s="5">
        <v>20</v>
      </c>
      <c r="G394" s="5" t="b">
        <v>1</v>
      </c>
      <c r="H394" s="5">
        <v>1</v>
      </c>
      <c r="I394" s="5" t="s">
        <v>47</v>
      </c>
      <c r="J394" s="5">
        <v>3</v>
      </c>
      <c r="K394" s="5">
        <v>0.16</v>
      </c>
      <c r="L394" s="5">
        <v>0.1515</v>
      </c>
      <c r="M394" s="5">
        <v>0.8</v>
      </c>
      <c r="N394" s="5">
        <v>0.19400000000000001</v>
      </c>
      <c r="O394" s="5">
        <v>4</v>
      </c>
      <c r="P394" s="5">
        <v>29</v>
      </c>
      <c r="Q394" s="5">
        <f>SUM(Append1[[#This Row],[Casual_Rentals]],Append1[[#This Row],[Registered_Rentals]])</f>
        <v>33</v>
      </c>
      <c r="R394" s="29" t="s">
        <v>70</v>
      </c>
    </row>
    <row r="395" spans="1:18" x14ac:dyDescent="0.25">
      <c r="A395" s="5">
        <v>394</v>
      </c>
      <c r="B395" s="6">
        <v>40560</v>
      </c>
      <c r="C395" s="5" t="s">
        <v>38</v>
      </c>
      <c r="D395" s="5">
        <v>0</v>
      </c>
      <c r="E395" s="5" t="s">
        <v>55</v>
      </c>
      <c r="F395" s="5">
        <v>21</v>
      </c>
      <c r="G395" s="5" t="b">
        <v>1</v>
      </c>
      <c r="H395" s="5">
        <v>1</v>
      </c>
      <c r="I395" s="5" t="s">
        <v>47</v>
      </c>
      <c r="J395" s="5">
        <v>3</v>
      </c>
      <c r="K395" s="5">
        <v>0.16</v>
      </c>
      <c r="L395" s="5">
        <v>0.1515</v>
      </c>
      <c r="M395" s="5">
        <v>0.8</v>
      </c>
      <c r="N395" s="5">
        <v>0.19400000000000001</v>
      </c>
      <c r="O395" s="5">
        <v>3</v>
      </c>
      <c r="P395" s="5">
        <v>24</v>
      </c>
      <c r="Q395" s="5">
        <f>SUM(Append1[[#This Row],[Casual_Rentals]],Append1[[#This Row],[Registered_Rentals]])</f>
        <v>27</v>
      </c>
      <c r="R395" s="29" t="s">
        <v>70</v>
      </c>
    </row>
    <row r="396" spans="1:18" x14ac:dyDescent="0.25">
      <c r="A396" s="5">
        <v>395</v>
      </c>
      <c r="B396" s="6">
        <v>40560</v>
      </c>
      <c r="C396" s="5" t="s">
        <v>38</v>
      </c>
      <c r="D396" s="5">
        <v>0</v>
      </c>
      <c r="E396" s="5" t="s">
        <v>55</v>
      </c>
      <c r="F396" s="5">
        <v>22</v>
      </c>
      <c r="G396" s="5" t="b">
        <v>1</v>
      </c>
      <c r="H396" s="5">
        <v>1</v>
      </c>
      <c r="I396" s="5" t="s">
        <v>47</v>
      </c>
      <c r="J396" s="5">
        <v>3</v>
      </c>
      <c r="K396" s="5">
        <v>0.14000000000000001</v>
      </c>
      <c r="L396" s="5">
        <v>0.1212</v>
      </c>
      <c r="M396" s="5">
        <v>0.93</v>
      </c>
      <c r="N396" s="5">
        <v>0.25369999999999998</v>
      </c>
      <c r="O396" s="5">
        <v>0</v>
      </c>
      <c r="P396" s="5">
        <v>13</v>
      </c>
      <c r="Q396" s="5">
        <f>SUM(Append1[[#This Row],[Casual_Rentals]],Append1[[#This Row],[Registered_Rentals]])</f>
        <v>13</v>
      </c>
      <c r="R396" s="29" t="s">
        <v>70</v>
      </c>
    </row>
    <row r="397" spans="1:18" x14ac:dyDescent="0.25">
      <c r="A397" s="5">
        <v>396</v>
      </c>
      <c r="B397" s="6">
        <v>40560</v>
      </c>
      <c r="C397" s="5" t="s">
        <v>38</v>
      </c>
      <c r="D397" s="5">
        <v>0</v>
      </c>
      <c r="E397" s="5" t="s">
        <v>55</v>
      </c>
      <c r="F397" s="5">
        <v>23</v>
      </c>
      <c r="G397" s="5" t="b">
        <v>1</v>
      </c>
      <c r="H397" s="5">
        <v>1</v>
      </c>
      <c r="I397" s="5" t="s">
        <v>47</v>
      </c>
      <c r="J397" s="5">
        <v>3</v>
      </c>
      <c r="K397" s="5">
        <v>0.16</v>
      </c>
      <c r="L397" s="5">
        <v>0.13639999999999999</v>
      </c>
      <c r="M397" s="5">
        <v>0.86</v>
      </c>
      <c r="N397" s="5">
        <v>0.28360000000000002</v>
      </c>
      <c r="O397" s="5">
        <v>1</v>
      </c>
      <c r="P397" s="5">
        <v>3</v>
      </c>
      <c r="Q397" s="5">
        <f>SUM(Append1[[#This Row],[Casual_Rentals]],Append1[[#This Row],[Registered_Rentals]])</f>
        <v>4</v>
      </c>
      <c r="R397" s="29" t="s">
        <v>70</v>
      </c>
    </row>
    <row r="398" spans="1:18" x14ac:dyDescent="0.25">
      <c r="A398" s="5">
        <v>397</v>
      </c>
      <c r="B398" s="6">
        <v>40561</v>
      </c>
      <c r="C398" s="5" t="s">
        <v>38</v>
      </c>
      <c r="D398" s="5">
        <v>0</v>
      </c>
      <c r="E398" s="5" t="s">
        <v>55</v>
      </c>
      <c r="F398" s="5">
        <v>12</v>
      </c>
      <c r="G398" s="5" t="b">
        <v>0</v>
      </c>
      <c r="H398" s="5">
        <v>2</v>
      </c>
      <c r="I398" s="5" t="s">
        <v>48</v>
      </c>
      <c r="J398" s="5">
        <v>2</v>
      </c>
      <c r="K398" s="5">
        <v>0.2</v>
      </c>
      <c r="L398" s="5">
        <v>0.18179999999999999</v>
      </c>
      <c r="M398" s="5">
        <v>0.86</v>
      </c>
      <c r="N398" s="5">
        <v>0.32840000000000003</v>
      </c>
      <c r="O398" s="5">
        <v>0</v>
      </c>
      <c r="P398" s="5">
        <v>3</v>
      </c>
      <c r="Q398" s="5">
        <f>SUM(Append1[[#This Row],[Casual_Rentals]],Append1[[#This Row],[Registered_Rentals]])</f>
        <v>3</v>
      </c>
      <c r="R398" s="29" t="s">
        <v>69</v>
      </c>
    </row>
    <row r="399" spans="1:18" x14ac:dyDescent="0.25">
      <c r="A399" s="5">
        <v>398</v>
      </c>
      <c r="B399" s="6">
        <v>40561</v>
      </c>
      <c r="C399" s="5" t="s">
        <v>38</v>
      </c>
      <c r="D399" s="5">
        <v>0</v>
      </c>
      <c r="E399" s="5" t="s">
        <v>55</v>
      </c>
      <c r="F399" s="5">
        <v>13</v>
      </c>
      <c r="G399" s="5" t="b">
        <v>0</v>
      </c>
      <c r="H399" s="5">
        <v>2</v>
      </c>
      <c r="I399" s="5" t="s">
        <v>48</v>
      </c>
      <c r="J399" s="5">
        <v>2</v>
      </c>
      <c r="K399" s="5">
        <v>0.2</v>
      </c>
      <c r="L399" s="5">
        <v>0.19700000000000001</v>
      </c>
      <c r="M399" s="5">
        <v>0.86</v>
      </c>
      <c r="N399" s="5">
        <v>0.22389999999999999</v>
      </c>
      <c r="O399" s="5">
        <v>0</v>
      </c>
      <c r="P399" s="5">
        <v>22</v>
      </c>
      <c r="Q399" s="5">
        <f>SUM(Append1[[#This Row],[Casual_Rentals]],Append1[[#This Row],[Registered_Rentals]])</f>
        <v>22</v>
      </c>
      <c r="R399" s="29" t="s">
        <v>69</v>
      </c>
    </row>
    <row r="400" spans="1:18" x14ac:dyDescent="0.25">
      <c r="A400" s="5">
        <v>399</v>
      </c>
      <c r="B400" s="6">
        <v>40561</v>
      </c>
      <c r="C400" s="5" t="s">
        <v>38</v>
      </c>
      <c r="D400" s="5">
        <v>0</v>
      </c>
      <c r="E400" s="5" t="s">
        <v>55</v>
      </c>
      <c r="F400" s="5">
        <v>14</v>
      </c>
      <c r="G400" s="5" t="b">
        <v>0</v>
      </c>
      <c r="H400" s="5">
        <v>2</v>
      </c>
      <c r="I400" s="5" t="s">
        <v>48</v>
      </c>
      <c r="J400" s="5">
        <v>2</v>
      </c>
      <c r="K400" s="5">
        <v>0.22</v>
      </c>
      <c r="L400" s="5">
        <v>0.2273</v>
      </c>
      <c r="M400" s="5">
        <v>0.8</v>
      </c>
      <c r="N400" s="5">
        <v>0.16420000000000001</v>
      </c>
      <c r="O400" s="5">
        <v>2</v>
      </c>
      <c r="P400" s="5">
        <v>26</v>
      </c>
      <c r="Q400" s="5">
        <f>SUM(Append1[[#This Row],[Casual_Rentals]],Append1[[#This Row],[Registered_Rentals]])</f>
        <v>28</v>
      </c>
      <c r="R400" s="29" t="s">
        <v>69</v>
      </c>
    </row>
    <row r="401" spans="1:18" x14ac:dyDescent="0.25">
      <c r="A401" s="5">
        <v>400</v>
      </c>
      <c r="B401" s="6">
        <v>40561</v>
      </c>
      <c r="C401" s="5" t="s">
        <v>38</v>
      </c>
      <c r="D401" s="5">
        <v>0</v>
      </c>
      <c r="E401" s="5" t="s">
        <v>55</v>
      </c>
      <c r="F401" s="5">
        <v>15</v>
      </c>
      <c r="G401" s="5" t="b">
        <v>0</v>
      </c>
      <c r="H401" s="5">
        <v>2</v>
      </c>
      <c r="I401" s="5" t="s">
        <v>48</v>
      </c>
      <c r="J401" s="5">
        <v>2</v>
      </c>
      <c r="K401" s="5">
        <v>0.22</v>
      </c>
      <c r="L401" s="5">
        <v>0.2273</v>
      </c>
      <c r="M401" s="5">
        <v>0.87</v>
      </c>
      <c r="N401" s="5">
        <v>0.16420000000000001</v>
      </c>
      <c r="O401" s="5">
        <v>3</v>
      </c>
      <c r="P401" s="5">
        <v>32</v>
      </c>
      <c r="Q401" s="5">
        <f>SUM(Append1[[#This Row],[Casual_Rentals]],Append1[[#This Row],[Registered_Rentals]])</f>
        <v>35</v>
      </c>
      <c r="R401" s="29" t="s">
        <v>69</v>
      </c>
    </row>
    <row r="402" spans="1:18" x14ac:dyDescent="0.25">
      <c r="A402" s="5">
        <v>401</v>
      </c>
      <c r="B402" s="6">
        <v>40561</v>
      </c>
      <c r="C402" s="5" t="s">
        <v>38</v>
      </c>
      <c r="D402" s="5">
        <v>0</v>
      </c>
      <c r="E402" s="5" t="s">
        <v>55</v>
      </c>
      <c r="F402" s="5">
        <v>16</v>
      </c>
      <c r="G402" s="5" t="b">
        <v>0</v>
      </c>
      <c r="H402" s="5">
        <v>2</v>
      </c>
      <c r="I402" s="5" t="s">
        <v>48</v>
      </c>
      <c r="J402" s="5">
        <v>2</v>
      </c>
      <c r="K402" s="5">
        <v>0.22</v>
      </c>
      <c r="L402" s="5">
        <v>0.2273</v>
      </c>
      <c r="M402" s="5">
        <v>0.87</v>
      </c>
      <c r="N402" s="5">
        <v>0.19400000000000001</v>
      </c>
      <c r="O402" s="5">
        <v>0</v>
      </c>
      <c r="P402" s="5">
        <v>61</v>
      </c>
      <c r="Q402" s="5">
        <f>SUM(Append1[[#This Row],[Casual_Rentals]],Append1[[#This Row],[Registered_Rentals]])</f>
        <v>61</v>
      </c>
      <c r="R402" s="29" t="s">
        <v>69</v>
      </c>
    </row>
    <row r="403" spans="1:18" x14ac:dyDescent="0.25">
      <c r="A403" s="5">
        <v>402</v>
      </c>
      <c r="B403" s="6">
        <v>40561</v>
      </c>
      <c r="C403" s="5" t="s">
        <v>38</v>
      </c>
      <c r="D403" s="5">
        <v>0</v>
      </c>
      <c r="E403" s="5" t="s">
        <v>55</v>
      </c>
      <c r="F403" s="5">
        <v>17</v>
      </c>
      <c r="G403" s="5" t="b">
        <v>0</v>
      </c>
      <c r="H403" s="5">
        <v>2</v>
      </c>
      <c r="I403" s="5" t="s">
        <v>48</v>
      </c>
      <c r="J403" s="5">
        <v>2</v>
      </c>
      <c r="K403" s="5">
        <v>0.22</v>
      </c>
      <c r="L403" s="5">
        <v>0.2273</v>
      </c>
      <c r="M403" s="5">
        <v>0.82</v>
      </c>
      <c r="N403" s="5">
        <v>0.19400000000000001</v>
      </c>
      <c r="O403" s="5">
        <v>1</v>
      </c>
      <c r="P403" s="5">
        <v>124</v>
      </c>
      <c r="Q403" s="5">
        <f>SUM(Append1[[#This Row],[Casual_Rentals]],Append1[[#This Row],[Registered_Rentals]])</f>
        <v>125</v>
      </c>
      <c r="R403" s="29" t="s">
        <v>69</v>
      </c>
    </row>
    <row r="404" spans="1:18" x14ac:dyDescent="0.25">
      <c r="A404" s="5">
        <v>403</v>
      </c>
      <c r="B404" s="6">
        <v>40561</v>
      </c>
      <c r="C404" s="5" t="s">
        <v>38</v>
      </c>
      <c r="D404" s="5">
        <v>0</v>
      </c>
      <c r="E404" s="5" t="s">
        <v>55</v>
      </c>
      <c r="F404" s="5">
        <v>18</v>
      </c>
      <c r="G404" s="5" t="b">
        <v>0</v>
      </c>
      <c r="H404" s="5">
        <v>2</v>
      </c>
      <c r="I404" s="5" t="s">
        <v>48</v>
      </c>
      <c r="J404" s="5">
        <v>2</v>
      </c>
      <c r="K404" s="5">
        <v>0.22</v>
      </c>
      <c r="L404" s="5">
        <v>0.2273</v>
      </c>
      <c r="M404" s="5">
        <v>0.8</v>
      </c>
      <c r="N404" s="5">
        <v>0.16420000000000001</v>
      </c>
      <c r="O404" s="5">
        <v>1</v>
      </c>
      <c r="P404" s="5">
        <v>132</v>
      </c>
      <c r="Q404" s="5">
        <f>SUM(Append1[[#This Row],[Casual_Rentals]],Append1[[#This Row],[Registered_Rentals]])</f>
        <v>133</v>
      </c>
      <c r="R404" s="29" t="s">
        <v>69</v>
      </c>
    </row>
    <row r="405" spans="1:18" x14ac:dyDescent="0.25">
      <c r="A405" s="5">
        <v>404</v>
      </c>
      <c r="B405" s="6">
        <v>40561</v>
      </c>
      <c r="C405" s="5" t="s">
        <v>38</v>
      </c>
      <c r="D405" s="5">
        <v>0</v>
      </c>
      <c r="E405" s="5" t="s">
        <v>55</v>
      </c>
      <c r="F405" s="5">
        <v>19</v>
      </c>
      <c r="G405" s="5" t="b">
        <v>0</v>
      </c>
      <c r="H405" s="5">
        <v>2</v>
      </c>
      <c r="I405" s="5" t="s">
        <v>48</v>
      </c>
      <c r="J405" s="5">
        <v>2</v>
      </c>
      <c r="K405" s="5">
        <v>0.22</v>
      </c>
      <c r="L405" s="5">
        <v>0.2273</v>
      </c>
      <c r="M405" s="5">
        <v>0.8</v>
      </c>
      <c r="N405" s="5">
        <v>0.1343</v>
      </c>
      <c r="O405" s="5">
        <v>1</v>
      </c>
      <c r="P405" s="5">
        <v>98</v>
      </c>
      <c r="Q405" s="5">
        <f>SUM(Append1[[#This Row],[Casual_Rentals]],Append1[[#This Row],[Registered_Rentals]])</f>
        <v>99</v>
      </c>
      <c r="R405" s="29" t="s">
        <v>69</v>
      </c>
    </row>
    <row r="406" spans="1:18" x14ac:dyDescent="0.25">
      <c r="A406" s="5">
        <v>405</v>
      </c>
      <c r="B406" s="6">
        <v>40561</v>
      </c>
      <c r="C406" s="5" t="s">
        <v>38</v>
      </c>
      <c r="D406" s="5">
        <v>0</v>
      </c>
      <c r="E406" s="5" t="s">
        <v>55</v>
      </c>
      <c r="F406" s="5">
        <v>20</v>
      </c>
      <c r="G406" s="5" t="b">
        <v>0</v>
      </c>
      <c r="H406" s="5">
        <v>2</v>
      </c>
      <c r="I406" s="5" t="s">
        <v>48</v>
      </c>
      <c r="J406" s="5">
        <v>2</v>
      </c>
      <c r="K406" s="5">
        <v>0.22</v>
      </c>
      <c r="L406" s="5">
        <v>0.2727</v>
      </c>
      <c r="M406" s="5">
        <v>0.87</v>
      </c>
      <c r="N406" s="5">
        <v>0</v>
      </c>
      <c r="O406" s="5">
        <v>0</v>
      </c>
      <c r="P406" s="5">
        <v>83</v>
      </c>
      <c r="Q406" s="5">
        <f>SUM(Append1[[#This Row],[Casual_Rentals]],Append1[[#This Row],[Registered_Rentals]])</f>
        <v>83</v>
      </c>
      <c r="R406" s="29" t="s">
        <v>69</v>
      </c>
    </row>
    <row r="407" spans="1:18" x14ac:dyDescent="0.25">
      <c r="A407" s="5">
        <v>406</v>
      </c>
      <c r="B407" s="6">
        <v>40561</v>
      </c>
      <c r="C407" s="5" t="s">
        <v>38</v>
      </c>
      <c r="D407" s="5">
        <v>0</v>
      </c>
      <c r="E407" s="5" t="s">
        <v>55</v>
      </c>
      <c r="F407" s="5">
        <v>21</v>
      </c>
      <c r="G407" s="5" t="b">
        <v>0</v>
      </c>
      <c r="H407" s="5">
        <v>2</v>
      </c>
      <c r="I407" s="5" t="s">
        <v>48</v>
      </c>
      <c r="J407" s="5">
        <v>2</v>
      </c>
      <c r="K407" s="5">
        <v>0.22</v>
      </c>
      <c r="L407" s="5">
        <v>0.2424</v>
      </c>
      <c r="M407" s="5">
        <v>0.93</v>
      </c>
      <c r="N407" s="5">
        <v>0.1045</v>
      </c>
      <c r="O407" s="5">
        <v>0</v>
      </c>
      <c r="P407" s="5">
        <v>41</v>
      </c>
      <c r="Q407" s="5">
        <f>SUM(Append1[[#This Row],[Casual_Rentals]],Append1[[#This Row],[Registered_Rentals]])</f>
        <v>41</v>
      </c>
      <c r="R407" s="29" t="s">
        <v>69</v>
      </c>
    </row>
    <row r="408" spans="1:18" x14ac:dyDescent="0.25">
      <c r="A408" s="5">
        <v>407</v>
      </c>
      <c r="B408" s="6">
        <v>40561</v>
      </c>
      <c r="C408" s="5" t="s">
        <v>38</v>
      </c>
      <c r="D408" s="5">
        <v>0</v>
      </c>
      <c r="E408" s="5" t="s">
        <v>55</v>
      </c>
      <c r="F408" s="5">
        <v>22</v>
      </c>
      <c r="G408" s="5" t="b">
        <v>0</v>
      </c>
      <c r="H408" s="5">
        <v>2</v>
      </c>
      <c r="I408" s="5" t="s">
        <v>48</v>
      </c>
      <c r="J408" s="5">
        <v>2</v>
      </c>
      <c r="K408" s="5">
        <v>0.22</v>
      </c>
      <c r="L408" s="5">
        <v>0.2576</v>
      </c>
      <c r="M408" s="5">
        <v>0.93</v>
      </c>
      <c r="N408" s="5">
        <v>8.9599999999999999E-2</v>
      </c>
      <c r="O408" s="5">
        <v>0</v>
      </c>
      <c r="P408" s="5">
        <v>33</v>
      </c>
      <c r="Q408" s="5">
        <f>SUM(Append1[[#This Row],[Casual_Rentals]],Append1[[#This Row],[Registered_Rentals]])</f>
        <v>33</v>
      </c>
      <c r="R408" s="29" t="s">
        <v>69</v>
      </c>
    </row>
    <row r="409" spans="1:18" x14ac:dyDescent="0.25">
      <c r="A409" s="5">
        <v>408</v>
      </c>
      <c r="B409" s="6">
        <v>40561</v>
      </c>
      <c r="C409" s="5" t="s">
        <v>38</v>
      </c>
      <c r="D409" s="5">
        <v>0</v>
      </c>
      <c r="E409" s="5" t="s">
        <v>55</v>
      </c>
      <c r="F409" s="5">
        <v>23</v>
      </c>
      <c r="G409" s="5" t="b">
        <v>0</v>
      </c>
      <c r="H409" s="5">
        <v>2</v>
      </c>
      <c r="I409" s="5" t="s">
        <v>48</v>
      </c>
      <c r="J409" s="5">
        <v>2</v>
      </c>
      <c r="K409" s="5">
        <v>0.22</v>
      </c>
      <c r="L409" s="5">
        <v>0.2727</v>
      </c>
      <c r="M409" s="5">
        <v>0.93</v>
      </c>
      <c r="N409" s="5">
        <v>0</v>
      </c>
      <c r="O409" s="5">
        <v>1</v>
      </c>
      <c r="P409" s="5">
        <v>19</v>
      </c>
      <c r="Q409" s="5">
        <f>SUM(Append1[[#This Row],[Casual_Rentals]],Append1[[#This Row],[Registered_Rentals]])</f>
        <v>20</v>
      </c>
      <c r="R409" s="29" t="s">
        <v>69</v>
      </c>
    </row>
    <row r="410" spans="1:18" x14ac:dyDescent="0.25">
      <c r="A410" s="5">
        <v>409</v>
      </c>
      <c r="B410" s="6">
        <v>40562</v>
      </c>
      <c r="C410" s="5" t="s">
        <v>38</v>
      </c>
      <c r="D410" s="5">
        <v>0</v>
      </c>
      <c r="E410" s="5" t="s">
        <v>55</v>
      </c>
      <c r="F410" s="5">
        <v>0</v>
      </c>
      <c r="G410" s="5" t="b">
        <v>0</v>
      </c>
      <c r="H410" s="5">
        <v>3</v>
      </c>
      <c r="I410" s="5" t="s">
        <v>49</v>
      </c>
      <c r="J410" s="5">
        <v>2</v>
      </c>
      <c r="K410" s="5">
        <v>0.22</v>
      </c>
      <c r="L410" s="5">
        <v>0.2727</v>
      </c>
      <c r="M410" s="5">
        <v>0.93</v>
      </c>
      <c r="N410" s="5">
        <v>0</v>
      </c>
      <c r="O410" s="5">
        <v>0</v>
      </c>
      <c r="P410" s="5">
        <v>3</v>
      </c>
      <c r="Q410" s="5">
        <f>SUM(Append1[[#This Row],[Casual_Rentals]],Append1[[#This Row],[Registered_Rentals]])</f>
        <v>3</v>
      </c>
      <c r="R410" s="29" t="s">
        <v>69</v>
      </c>
    </row>
    <row r="411" spans="1:18" x14ac:dyDescent="0.25">
      <c r="A411" s="5">
        <v>410</v>
      </c>
      <c r="B411" s="6">
        <v>40562</v>
      </c>
      <c r="C411" s="5" t="s">
        <v>38</v>
      </c>
      <c r="D411" s="5">
        <v>0</v>
      </c>
      <c r="E411" s="5" t="s">
        <v>55</v>
      </c>
      <c r="F411" s="5">
        <v>1</v>
      </c>
      <c r="G411" s="5" t="b">
        <v>0</v>
      </c>
      <c r="H411" s="5">
        <v>3</v>
      </c>
      <c r="I411" s="5" t="s">
        <v>49</v>
      </c>
      <c r="J411" s="5">
        <v>3</v>
      </c>
      <c r="K411" s="5">
        <v>0.22</v>
      </c>
      <c r="L411" s="5">
        <v>0.2273</v>
      </c>
      <c r="M411" s="5">
        <v>0.93</v>
      </c>
      <c r="N411" s="5">
        <v>0.1343</v>
      </c>
      <c r="O411" s="5">
        <v>1</v>
      </c>
      <c r="P411" s="5">
        <v>6</v>
      </c>
      <c r="Q411" s="5">
        <f>SUM(Append1[[#This Row],[Casual_Rentals]],Append1[[#This Row],[Registered_Rentals]])</f>
        <v>7</v>
      </c>
      <c r="R411" s="29" t="s">
        <v>70</v>
      </c>
    </row>
    <row r="412" spans="1:18" x14ac:dyDescent="0.25">
      <c r="A412" s="5">
        <v>411</v>
      </c>
      <c r="B412" s="6">
        <v>40562</v>
      </c>
      <c r="C412" s="5" t="s">
        <v>38</v>
      </c>
      <c r="D412" s="5">
        <v>0</v>
      </c>
      <c r="E412" s="5" t="s">
        <v>55</v>
      </c>
      <c r="F412" s="5">
        <v>2</v>
      </c>
      <c r="G412" s="5" t="b">
        <v>0</v>
      </c>
      <c r="H412" s="5">
        <v>3</v>
      </c>
      <c r="I412" s="5" t="s">
        <v>49</v>
      </c>
      <c r="J412" s="5">
        <v>3</v>
      </c>
      <c r="K412" s="5">
        <v>0.22</v>
      </c>
      <c r="L412" s="5">
        <v>0.2273</v>
      </c>
      <c r="M412" s="5">
        <v>0.93</v>
      </c>
      <c r="N412" s="5">
        <v>0.1343</v>
      </c>
      <c r="O412" s="5">
        <v>0</v>
      </c>
      <c r="P412" s="5">
        <v>3</v>
      </c>
      <c r="Q412" s="5">
        <f>SUM(Append1[[#This Row],[Casual_Rentals]],Append1[[#This Row],[Registered_Rentals]])</f>
        <v>3</v>
      </c>
      <c r="R412" s="29" t="s">
        <v>70</v>
      </c>
    </row>
    <row r="413" spans="1:18" x14ac:dyDescent="0.25">
      <c r="A413" s="5">
        <v>412</v>
      </c>
      <c r="B413" s="6">
        <v>40562</v>
      </c>
      <c r="C413" s="5" t="s">
        <v>38</v>
      </c>
      <c r="D413" s="5">
        <v>0</v>
      </c>
      <c r="E413" s="5" t="s">
        <v>55</v>
      </c>
      <c r="F413" s="5">
        <v>4</v>
      </c>
      <c r="G413" s="5" t="b">
        <v>0</v>
      </c>
      <c r="H413" s="5">
        <v>3</v>
      </c>
      <c r="I413" s="5" t="s">
        <v>49</v>
      </c>
      <c r="J413" s="5">
        <v>3</v>
      </c>
      <c r="K413" s="5">
        <v>0.22</v>
      </c>
      <c r="L413" s="5">
        <v>0.2273</v>
      </c>
      <c r="M413" s="5">
        <v>0.93</v>
      </c>
      <c r="N413" s="5">
        <v>0.1343</v>
      </c>
      <c r="O413" s="5">
        <v>1</v>
      </c>
      <c r="P413" s="5">
        <v>1</v>
      </c>
      <c r="Q413" s="5">
        <f>SUM(Append1[[#This Row],[Casual_Rentals]],Append1[[#This Row],[Registered_Rentals]])</f>
        <v>2</v>
      </c>
      <c r="R413" s="29" t="s">
        <v>70</v>
      </c>
    </row>
    <row r="414" spans="1:18" x14ac:dyDescent="0.25">
      <c r="A414" s="5">
        <v>413</v>
      </c>
      <c r="B414" s="6">
        <v>40562</v>
      </c>
      <c r="C414" s="5" t="s">
        <v>38</v>
      </c>
      <c r="D414" s="5">
        <v>0</v>
      </c>
      <c r="E414" s="5" t="s">
        <v>55</v>
      </c>
      <c r="F414" s="5">
        <v>5</v>
      </c>
      <c r="G414" s="5" t="b">
        <v>0</v>
      </c>
      <c r="H414" s="5">
        <v>3</v>
      </c>
      <c r="I414" s="5" t="s">
        <v>49</v>
      </c>
      <c r="J414" s="5">
        <v>2</v>
      </c>
      <c r="K414" s="5">
        <v>0.22</v>
      </c>
      <c r="L414" s="5">
        <v>0.2576</v>
      </c>
      <c r="M414" s="5">
        <v>0.93</v>
      </c>
      <c r="N414" s="5">
        <v>8.9599999999999999E-2</v>
      </c>
      <c r="O414" s="5">
        <v>0</v>
      </c>
      <c r="P414" s="5">
        <v>7</v>
      </c>
      <c r="Q414" s="5">
        <f>SUM(Append1[[#This Row],[Casual_Rentals]],Append1[[#This Row],[Registered_Rentals]])</f>
        <v>7</v>
      </c>
      <c r="R414" s="29" t="s">
        <v>69</v>
      </c>
    </row>
    <row r="415" spans="1:18" x14ac:dyDescent="0.25">
      <c r="A415" s="5">
        <v>414</v>
      </c>
      <c r="B415" s="6">
        <v>40562</v>
      </c>
      <c r="C415" s="5" t="s">
        <v>38</v>
      </c>
      <c r="D415" s="5">
        <v>0</v>
      </c>
      <c r="E415" s="5" t="s">
        <v>55</v>
      </c>
      <c r="F415" s="5">
        <v>6</v>
      </c>
      <c r="G415" s="5" t="b">
        <v>0</v>
      </c>
      <c r="H415" s="5">
        <v>3</v>
      </c>
      <c r="I415" s="5" t="s">
        <v>49</v>
      </c>
      <c r="J415" s="5">
        <v>2</v>
      </c>
      <c r="K415" s="5">
        <v>0.22</v>
      </c>
      <c r="L415" s="5">
        <v>0.2576</v>
      </c>
      <c r="M415" s="5">
        <v>0.93</v>
      </c>
      <c r="N415" s="5">
        <v>8.9599999999999999E-2</v>
      </c>
      <c r="O415" s="5">
        <v>0</v>
      </c>
      <c r="P415" s="5">
        <v>32</v>
      </c>
      <c r="Q415" s="5">
        <f>SUM(Append1[[#This Row],[Casual_Rentals]],Append1[[#This Row],[Registered_Rentals]])</f>
        <v>32</v>
      </c>
      <c r="R415" s="29" t="s">
        <v>69</v>
      </c>
    </row>
    <row r="416" spans="1:18" x14ac:dyDescent="0.25">
      <c r="A416" s="5">
        <v>415</v>
      </c>
      <c r="B416" s="6">
        <v>40562</v>
      </c>
      <c r="C416" s="5" t="s">
        <v>38</v>
      </c>
      <c r="D416" s="5">
        <v>0</v>
      </c>
      <c r="E416" s="5" t="s">
        <v>55</v>
      </c>
      <c r="F416" s="5">
        <v>7</v>
      </c>
      <c r="G416" s="5" t="b">
        <v>0</v>
      </c>
      <c r="H416" s="5">
        <v>3</v>
      </c>
      <c r="I416" s="5" t="s">
        <v>49</v>
      </c>
      <c r="J416" s="5">
        <v>2</v>
      </c>
      <c r="K416" s="5">
        <v>0.24</v>
      </c>
      <c r="L416" s="5">
        <v>0.2576</v>
      </c>
      <c r="M416" s="5">
        <v>0.92</v>
      </c>
      <c r="N416" s="5">
        <v>0.1045</v>
      </c>
      <c r="O416" s="5">
        <v>1</v>
      </c>
      <c r="P416" s="5">
        <v>89</v>
      </c>
      <c r="Q416" s="5">
        <f>SUM(Append1[[#This Row],[Casual_Rentals]],Append1[[#This Row],[Registered_Rentals]])</f>
        <v>90</v>
      </c>
      <c r="R416" s="29" t="s">
        <v>69</v>
      </c>
    </row>
    <row r="417" spans="1:18" x14ac:dyDescent="0.25">
      <c r="A417" s="5">
        <v>416</v>
      </c>
      <c r="B417" s="6">
        <v>40562</v>
      </c>
      <c r="C417" s="5" t="s">
        <v>38</v>
      </c>
      <c r="D417" s="5">
        <v>0</v>
      </c>
      <c r="E417" s="5" t="s">
        <v>55</v>
      </c>
      <c r="F417" s="5">
        <v>8</v>
      </c>
      <c r="G417" s="5" t="b">
        <v>0</v>
      </c>
      <c r="H417" s="5">
        <v>3</v>
      </c>
      <c r="I417" s="5" t="s">
        <v>49</v>
      </c>
      <c r="J417" s="5">
        <v>2</v>
      </c>
      <c r="K417" s="5">
        <v>0.24</v>
      </c>
      <c r="L417" s="5">
        <v>0.2576</v>
      </c>
      <c r="M417" s="5">
        <v>0.93</v>
      </c>
      <c r="N417" s="5">
        <v>0.1045</v>
      </c>
      <c r="O417" s="5">
        <v>1</v>
      </c>
      <c r="P417" s="5">
        <v>196</v>
      </c>
      <c r="Q417" s="5">
        <f>SUM(Append1[[#This Row],[Casual_Rentals]],Append1[[#This Row],[Registered_Rentals]])</f>
        <v>197</v>
      </c>
      <c r="R417" s="29" t="s">
        <v>69</v>
      </c>
    </row>
    <row r="418" spans="1:18" x14ac:dyDescent="0.25">
      <c r="A418" s="5">
        <v>417</v>
      </c>
      <c r="B418" s="6">
        <v>40562</v>
      </c>
      <c r="C418" s="5" t="s">
        <v>38</v>
      </c>
      <c r="D418" s="5">
        <v>0</v>
      </c>
      <c r="E418" s="5" t="s">
        <v>55</v>
      </c>
      <c r="F418" s="5">
        <v>9</v>
      </c>
      <c r="G418" s="5" t="b">
        <v>0</v>
      </c>
      <c r="H418" s="5">
        <v>3</v>
      </c>
      <c r="I418" s="5" t="s">
        <v>49</v>
      </c>
      <c r="J418" s="5">
        <v>2</v>
      </c>
      <c r="K418" s="5">
        <v>0.24</v>
      </c>
      <c r="L418" s="5">
        <v>0.2576</v>
      </c>
      <c r="M418" s="5">
        <v>0.93</v>
      </c>
      <c r="N418" s="5">
        <v>0.1045</v>
      </c>
      <c r="O418" s="5">
        <v>2</v>
      </c>
      <c r="P418" s="5">
        <v>107</v>
      </c>
      <c r="Q418" s="5">
        <f>SUM(Append1[[#This Row],[Casual_Rentals]],Append1[[#This Row],[Registered_Rentals]])</f>
        <v>109</v>
      </c>
      <c r="R418" s="29" t="s">
        <v>69</v>
      </c>
    </row>
    <row r="419" spans="1:18" x14ac:dyDescent="0.25">
      <c r="A419" s="5">
        <v>418</v>
      </c>
      <c r="B419" s="6">
        <v>40562</v>
      </c>
      <c r="C419" s="5" t="s">
        <v>38</v>
      </c>
      <c r="D419" s="5">
        <v>0</v>
      </c>
      <c r="E419" s="5" t="s">
        <v>55</v>
      </c>
      <c r="F419" s="5">
        <v>10</v>
      </c>
      <c r="G419" s="5" t="b">
        <v>0</v>
      </c>
      <c r="H419" s="5">
        <v>3</v>
      </c>
      <c r="I419" s="5" t="s">
        <v>49</v>
      </c>
      <c r="J419" s="5">
        <v>2</v>
      </c>
      <c r="K419" s="5">
        <v>0.26</v>
      </c>
      <c r="L419" s="5">
        <v>0.2727</v>
      </c>
      <c r="M419" s="5">
        <v>0.93</v>
      </c>
      <c r="N419" s="5">
        <v>0.1343</v>
      </c>
      <c r="O419" s="5">
        <v>1</v>
      </c>
      <c r="P419" s="5">
        <v>46</v>
      </c>
      <c r="Q419" s="5">
        <f>SUM(Append1[[#This Row],[Casual_Rentals]],Append1[[#This Row],[Registered_Rentals]])</f>
        <v>47</v>
      </c>
      <c r="R419" s="29" t="s">
        <v>69</v>
      </c>
    </row>
    <row r="420" spans="1:18" x14ac:dyDescent="0.25">
      <c r="A420" s="5">
        <v>419</v>
      </c>
      <c r="B420" s="6">
        <v>40562</v>
      </c>
      <c r="C420" s="5" t="s">
        <v>38</v>
      </c>
      <c r="D420" s="5">
        <v>0</v>
      </c>
      <c r="E420" s="5" t="s">
        <v>55</v>
      </c>
      <c r="F420" s="5">
        <v>11</v>
      </c>
      <c r="G420" s="5" t="b">
        <v>0</v>
      </c>
      <c r="H420" s="5">
        <v>3</v>
      </c>
      <c r="I420" s="5" t="s">
        <v>49</v>
      </c>
      <c r="J420" s="5">
        <v>2</v>
      </c>
      <c r="K420" s="5">
        <v>0.28000000000000003</v>
      </c>
      <c r="L420" s="5">
        <v>0.30299999999999999</v>
      </c>
      <c r="M420" s="5">
        <v>0.87</v>
      </c>
      <c r="N420" s="5">
        <v>8.9599999999999999E-2</v>
      </c>
      <c r="O420" s="5">
        <v>5</v>
      </c>
      <c r="P420" s="5">
        <v>47</v>
      </c>
      <c r="Q420" s="5">
        <f>SUM(Append1[[#This Row],[Casual_Rentals]],Append1[[#This Row],[Registered_Rentals]])</f>
        <v>52</v>
      </c>
      <c r="R420" s="29" t="s">
        <v>69</v>
      </c>
    </row>
    <row r="421" spans="1:18" x14ac:dyDescent="0.25">
      <c r="A421" s="5">
        <v>420</v>
      </c>
      <c r="B421" s="6">
        <v>40562</v>
      </c>
      <c r="C421" s="5" t="s">
        <v>38</v>
      </c>
      <c r="D421" s="5">
        <v>0</v>
      </c>
      <c r="E421" s="5" t="s">
        <v>55</v>
      </c>
      <c r="F421" s="5">
        <v>12</v>
      </c>
      <c r="G421" s="5" t="b">
        <v>0</v>
      </c>
      <c r="H421" s="5">
        <v>3</v>
      </c>
      <c r="I421" s="5" t="s">
        <v>49</v>
      </c>
      <c r="J421" s="5">
        <v>2</v>
      </c>
      <c r="K421" s="5">
        <v>0.3</v>
      </c>
      <c r="L421" s="5">
        <v>0.31819999999999998</v>
      </c>
      <c r="M421" s="5">
        <v>0.81</v>
      </c>
      <c r="N421" s="5">
        <v>8.9599999999999999E-2</v>
      </c>
      <c r="O421" s="5">
        <v>5</v>
      </c>
      <c r="P421" s="5">
        <v>65</v>
      </c>
      <c r="Q421" s="5">
        <f>SUM(Append1[[#This Row],[Casual_Rentals]],Append1[[#This Row],[Registered_Rentals]])</f>
        <v>70</v>
      </c>
      <c r="R421" s="29" t="s">
        <v>69</v>
      </c>
    </row>
    <row r="422" spans="1:18" x14ac:dyDescent="0.25">
      <c r="A422" s="5">
        <v>421</v>
      </c>
      <c r="B422" s="6">
        <v>40562</v>
      </c>
      <c r="C422" s="5" t="s">
        <v>38</v>
      </c>
      <c r="D422" s="5">
        <v>0</v>
      </c>
      <c r="E422" s="5" t="s">
        <v>55</v>
      </c>
      <c r="F422" s="5">
        <v>13</v>
      </c>
      <c r="G422" s="5" t="b">
        <v>0</v>
      </c>
      <c r="H422" s="5">
        <v>3</v>
      </c>
      <c r="I422" s="5" t="s">
        <v>49</v>
      </c>
      <c r="J422" s="5">
        <v>1</v>
      </c>
      <c r="K422" s="5">
        <v>0.4</v>
      </c>
      <c r="L422" s="5">
        <v>0.40910000000000002</v>
      </c>
      <c r="M422" s="5">
        <v>0.62</v>
      </c>
      <c r="N422" s="5">
        <v>0.28360000000000002</v>
      </c>
      <c r="O422" s="5">
        <v>11</v>
      </c>
      <c r="P422" s="5">
        <v>67</v>
      </c>
      <c r="Q422" s="5">
        <f>SUM(Append1[[#This Row],[Casual_Rentals]],Append1[[#This Row],[Registered_Rentals]])</f>
        <v>78</v>
      </c>
      <c r="R422" s="29" t="s">
        <v>68</v>
      </c>
    </row>
    <row r="423" spans="1:18" x14ac:dyDescent="0.25">
      <c r="A423" s="5">
        <v>422</v>
      </c>
      <c r="B423" s="6">
        <v>40562</v>
      </c>
      <c r="C423" s="5" t="s">
        <v>38</v>
      </c>
      <c r="D423" s="5">
        <v>0</v>
      </c>
      <c r="E423" s="5" t="s">
        <v>55</v>
      </c>
      <c r="F423" s="5">
        <v>14</v>
      </c>
      <c r="G423" s="5" t="b">
        <v>0</v>
      </c>
      <c r="H423" s="5">
        <v>3</v>
      </c>
      <c r="I423" s="5" t="s">
        <v>49</v>
      </c>
      <c r="J423" s="5">
        <v>1</v>
      </c>
      <c r="K423" s="5">
        <v>0.4</v>
      </c>
      <c r="L423" s="5">
        <v>0.40910000000000002</v>
      </c>
      <c r="M423" s="5">
        <v>0.57999999999999996</v>
      </c>
      <c r="N423" s="5">
        <v>0.25369999999999998</v>
      </c>
      <c r="O423" s="5">
        <v>7</v>
      </c>
      <c r="P423" s="5">
        <v>68</v>
      </c>
      <c r="Q423" s="5">
        <f>SUM(Append1[[#This Row],[Casual_Rentals]],Append1[[#This Row],[Registered_Rentals]])</f>
        <v>75</v>
      </c>
      <c r="R423" s="29" t="s">
        <v>68</v>
      </c>
    </row>
    <row r="424" spans="1:18" x14ac:dyDescent="0.25">
      <c r="A424" s="5">
        <v>423</v>
      </c>
      <c r="B424" s="6">
        <v>40562</v>
      </c>
      <c r="C424" s="5" t="s">
        <v>38</v>
      </c>
      <c r="D424" s="5">
        <v>0</v>
      </c>
      <c r="E424" s="5" t="s">
        <v>55</v>
      </c>
      <c r="F424" s="5">
        <v>15</v>
      </c>
      <c r="G424" s="5" t="b">
        <v>0</v>
      </c>
      <c r="H424" s="5">
        <v>3</v>
      </c>
      <c r="I424" s="5" t="s">
        <v>49</v>
      </c>
      <c r="J424" s="5">
        <v>1</v>
      </c>
      <c r="K424" s="5">
        <v>0.4</v>
      </c>
      <c r="L424" s="5">
        <v>0.40910000000000002</v>
      </c>
      <c r="M424" s="5">
        <v>0.54</v>
      </c>
      <c r="N424" s="5">
        <v>0.28360000000000002</v>
      </c>
      <c r="O424" s="5">
        <v>4</v>
      </c>
      <c r="P424" s="5">
        <v>78</v>
      </c>
      <c r="Q424" s="5">
        <f>SUM(Append1[[#This Row],[Casual_Rentals]],Append1[[#This Row],[Registered_Rentals]])</f>
        <v>82</v>
      </c>
      <c r="R424" s="29" t="s">
        <v>68</v>
      </c>
    </row>
    <row r="425" spans="1:18" x14ac:dyDescent="0.25">
      <c r="A425" s="5">
        <v>424</v>
      </c>
      <c r="B425" s="6">
        <v>40562</v>
      </c>
      <c r="C425" s="5" t="s">
        <v>38</v>
      </c>
      <c r="D425" s="5">
        <v>0</v>
      </c>
      <c r="E425" s="5" t="s">
        <v>55</v>
      </c>
      <c r="F425" s="5">
        <v>16</v>
      </c>
      <c r="G425" s="5" t="b">
        <v>0</v>
      </c>
      <c r="H425" s="5">
        <v>3</v>
      </c>
      <c r="I425" s="5" t="s">
        <v>49</v>
      </c>
      <c r="J425" s="5">
        <v>1</v>
      </c>
      <c r="K425" s="5">
        <v>0.38</v>
      </c>
      <c r="L425" s="5">
        <v>0.39389999999999997</v>
      </c>
      <c r="M425" s="5">
        <v>0.57999999999999996</v>
      </c>
      <c r="N425" s="5">
        <v>0.3881</v>
      </c>
      <c r="O425" s="5">
        <v>10</v>
      </c>
      <c r="P425" s="5">
        <v>94</v>
      </c>
      <c r="Q425" s="5">
        <f>SUM(Append1[[#This Row],[Casual_Rentals]],Append1[[#This Row],[Registered_Rentals]])</f>
        <v>104</v>
      </c>
      <c r="R425" s="29" t="s">
        <v>68</v>
      </c>
    </row>
    <row r="426" spans="1:18" x14ac:dyDescent="0.25">
      <c r="A426" s="5">
        <v>425</v>
      </c>
      <c r="B426" s="6">
        <v>40562</v>
      </c>
      <c r="C426" s="5" t="s">
        <v>38</v>
      </c>
      <c r="D426" s="5">
        <v>0</v>
      </c>
      <c r="E426" s="5" t="s">
        <v>55</v>
      </c>
      <c r="F426" s="5">
        <v>17</v>
      </c>
      <c r="G426" s="5" t="b">
        <v>0</v>
      </c>
      <c r="H426" s="5">
        <v>3</v>
      </c>
      <c r="I426" s="5" t="s">
        <v>49</v>
      </c>
      <c r="J426" s="5">
        <v>1</v>
      </c>
      <c r="K426" s="5">
        <v>0.36</v>
      </c>
      <c r="L426" s="5">
        <v>0.33329999999999999</v>
      </c>
      <c r="M426" s="5">
        <v>0.56999999999999995</v>
      </c>
      <c r="N426" s="5">
        <v>0.32840000000000003</v>
      </c>
      <c r="O426" s="5">
        <v>7</v>
      </c>
      <c r="P426" s="5">
        <v>190</v>
      </c>
      <c r="Q426" s="5">
        <f>SUM(Append1[[#This Row],[Casual_Rentals]],Append1[[#This Row],[Registered_Rentals]])</f>
        <v>197</v>
      </c>
      <c r="R426" s="29" t="s">
        <v>68</v>
      </c>
    </row>
    <row r="427" spans="1:18" x14ac:dyDescent="0.25">
      <c r="A427" s="5">
        <v>426</v>
      </c>
      <c r="B427" s="6">
        <v>40562</v>
      </c>
      <c r="C427" s="5" t="s">
        <v>38</v>
      </c>
      <c r="D427" s="5">
        <v>0</v>
      </c>
      <c r="E427" s="5" t="s">
        <v>55</v>
      </c>
      <c r="F427" s="5">
        <v>18</v>
      </c>
      <c r="G427" s="5" t="b">
        <v>0</v>
      </c>
      <c r="H427" s="5">
        <v>3</v>
      </c>
      <c r="I427" s="5" t="s">
        <v>49</v>
      </c>
      <c r="J427" s="5">
        <v>1</v>
      </c>
      <c r="K427" s="5">
        <v>0.34</v>
      </c>
      <c r="L427" s="5">
        <v>0.31819999999999998</v>
      </c>
      <c r="M427" s="5">
        <v>0.61</v>
      </c>
      <c r="N427" s="5">
        <v>0.28360000000000002</v>
      </c>
      <c r="O427" s="5">
        <v>5</v>
      </c>
      <c r="P427" s="5">
        <v>156</v>
      </c>
      <c r="Q427" s="5">
        <f>SUM(Append1[[#This Row],[Casual_Rentals]],Append1[[#This Row],[Registered_Rentals]])</f>
        <v>161</v>
      </c>
      <c r="R427" s="29" t="s">
        <v>68</v>
      </c>
    </row>
    <row r="428" spans="1:18" x14ac:dyDescent="0.25">
      <c r="A428" s="5">
        <v>427</v>
      </c>
      <c r="B428" s="6">
        <v>40562</v>
      </c>
      <c r="C428" s="5" t="s">
        <v>38</v>
      </c>
      <c r="D428" s="5">
        <v>0</v>
      </c>
      <c r="E428" s="5" t="s">
        <v>55</v>
      </c>
      <c r="F428" s="5">
        <v>19</v>
      </c>
      <c r="G428" s="5" t="b">
        <v>0</v>
      </c>
      <c r="H428" s="5">
        <v>3</v>
      </c>
      <c r="I428" s="5" t="s">
        <v>49</v>
      </c>
      <c r="J428" s="5">
        <v>1</v>
      </c>
      <c r="K428" s="5">
        <v>0.32</v>
      </c>
      <c r="L428" s="5">
        <v>0.28789999999999999</v>
      </c>
      <c r="M428" s="5">
        <v>0.56999999999999995</v>
      </c>
      <c r="N428" s="5">
        <v>0.41789999999999999</v>
      </c>
      <c r="O428" s="5">
        <v>4</v>
      </c>
      <c r="P428" s="5">
        <v>108</v>
      </c>
      <c r="Q428" s="5">
        <f>SUM(Append1[[#This Row],[Casual_Rentals]],Append1[[#This Row],[Registered_Rentals]])</f>
        <v>112</v>
      </c>
      <c r="R428" s="29" t="s">
        <v>68</v>
      </c>
    </row>
    <row r="429" spans="1:18" x14ac:dyDescent="0.25">
      <c r="A429" s="5">
        <v>428</v>
      </c>
      <c r="B429" s="6">
        <v>40562</v>
      </c>
      <c r="C429" s="5" t="s">
        <v>38</v>
      </c>
      <c r="D429" s="5">
        <v>0</v>
      </c>
      <c r="E429" s="5" t="s">
        <v>55</v>
      </c>
      <c r="F429" s="5">
        <v>20</v>
      </c>
      <c r="G429" s="5" t="b">
        <v>0</v>
      </c>
      <c r="H429" s="5">
        <v>3</v>
      </c>
      <c r="I429" s="5" t="s">
        <v>49</v>
      </c>
      <c r="J429" s="5">
        <v>1</v>
      </c>
      <c r="K429" s="5">
        <v>0.32</v>
      </c>
      <c r="L429" s="5">
        <v>0.30299999999999999</v>
      </c>
      <c r="M429" s="5">
        <v>0.49</v>
      </c>
      <c r="N429" s="5">
        <v>0.29849999999999999</v>
      </c>
      <c r="O429" s="5">
        <v>2</v>
      </c>
      <c r="P429" s="5">
        <v>74</v>
      </c>
      <c r="Q429" s="5">
        <f>SUM(Append1[[#This Row],[Casual_Rentals]],Append1[[#This Row],[Registered_Rentals]])</f>
        <v>76</v>
      </c>
      <c r="R429" s="29" t="s">
        <v>68</v>
      </c>
    </row>
    <row r="430" spans="1:18" x14ac:dyDescent="0.25">
      <c r="A430" s="5">
        <v>429</v>
      </c>
      <c r="B430" s="6">
        <v>40562</v>
      </c>
      <c r="C430" s="5" t="s">
        <v>38</v>
      </c>
      <c r="D430" s="5">
        <v>0</v>
      </c>
      <c r="E430" s="5" t="s">
        <v>55</v>
      </c>
      <c r="F430" s="5">
        <v>21</v>
      </c>
      <c r="G430" s="5" t="b">
        <v>0</v>
      </c>
      <c r="H430" s="5">
        <v>3</v>
      </c>
      <c r="I430" s="5" t="s">
        <v>49</v>
      </c>
      <c r="J430" s="5">
        <v>1</v>
      </c>
      <c r="K430" s="5">
        <v>0.32</v>
      </c>
      <c r="L430" s="5">
        <v>0.28789999999999999</v>
      </c>
      <c r="M430" s="5">
        <v>0.49</v>
      </c>
      <c r="N430" s="5">
        <v>0.41789999999999999</v>
      </c>
      <c r="O430" s="5">
        <v>4</v>
      </c>
      <c r="P430" s="5">
        <v>55</v>
      </c>
      <c r="Q430" s="5">
        <f>SUM(Append1[[#This Row],[Casual_Rentals]],Append1[[#This Row],[Registered_Rentals]])</f>
        <v>59</v>
      </c>
      <c r="R430" s="29" t="s">
        <v>68</v>
      </c>
    </row>
    <row r="431" spans="1:18" x14ac:dyDescent="0.25">
      <c r="A431" s="5">
        <v>430</v>
      </c>
      <c r="B431" s="6">
        <v>40562</v>
      </c>
      <c r="C431" s="5" t="s">
        <v>38</v>
      </c>
      <c r="D431" s="5">
        <v>0</v>
      </c>
      <c r="E431" s="5" t="s">
        <v>55</v>
      </c>
      <c r="F431" s="5">
        <v>22</v>
      </c>
      <c r="G431" s="5" t="b">
        <v>0</v>
      </c>
      <c r="H431" s="5">
        <v>3</v>
      </c>
      <c r="I431" s="5" t="s">
        <v>49</v>
      </c>
      <c r="J431" s="5">
        <v>1</v>
      </c>
      <c r="K431" s="5">
        <v>0.3</v>
      </c>
      <c r="L431" s="5">
        <v>0.30299999999999999</v>
      </c>
      <c r="M431" s="5">
        <v>0.52</v>
      </c>
      <c r="N431" s="5">
        <v>0.16420000000000001</v>
      </c>
      <c r="O431" s="5">
        <v>6</v>
      </c>
      <c r="P431" s="5">
        <v>53</v>
      </c>
      <c r="Q431" s="5">
        <f>SUM(Append1[[#This Row],[Casual_Rentals]],Append1[[#This Row],[Registered_Rentals]])</f>
        <v>59</v>
      </c>
      <c r="R431" s="29" t="s">
        <v>68</v>
      </c>
    </row>
    <row r="432" spans="1:18" x14ac:dyDescent="0.25">
      <c r="A432" s="5">
        <v>431</v>
      </c>
      <c r="B432" s="6">
        <v>40562</v>
      </c>
      <c r="C432" s="5" t="s">
        <v>38</v>
      </c>
      <c r="D432" s="5">
        <v>0</v>
      </c>
      <c r="E432" s="5" t="s">
        <v>55</v>
      </c>
      <c r="F432" s="5">
        <v>23</v>
      </c>
      <c r="G432" s="5" t="b">
        <v>0</v>
      </c>
      <c r="H432" s="5">
        <v>3</v>
      </c>
      <c r="I432" s="5" t="s">
        <v>49</v>
      </c>
      <c r="J432" s="5">
        <v>1</v>
      </c>
      <c r="K432" s="5">
        <v>0.3</v>
      </c>
      <c r="L432" s="5">
        <v>0.2727</v>
      </c>
      <c r="M432" s="5">
        <v>0.52</v>
      </c>
      <c r="N432" s="5">
        <v>0.4627</v>
      </c>
      <c r="O432" s="5">
        <v>1</v>
      </c>
      <c r="P432" s="5">
        <v>27</v>
      </c>
      <c r="Q432" s="5">
        <f>SUM(Append1[[#This Row],[Casual_Rentals]],Append1[[#This Row],[Registered_Rentals]])</f>
        <v>28</v>
      </c>
      <c r="R432" s="29" t="s">
        <v>68</v>
      </c>
    </row>
    <row r="433" spans="1:18" x14ac:dyDescent="0.25">
      <c r="A433" s="5">
        <v>432</v>
      </c>
      <c r="B433" s="6">
        <v>40563</v>
      </c>
      <c r="C433" s="5" t="s">
        <v>38</v>
      </c>
      <c r="D433" s="5">
        <v>0</v>
      </c>
      <c r="E433" s="5" t="s">
        <v>55</v>
      </c>
      <c r="F433" s="5">
        <v>0</v>
      </c>
      <c r="G433" s="5" t="b">
        <v>0</v>
      </c>
      <c r="H433" s="5">
        <v>4</v>
      </c>
      <c r="I433" s="5" t="s">
        <v>50</v>
      </c>
      <c r="J433" s="5">
        <v>1</v>
      </c>
      <c r="K433" s="5">
        <v>0.26</v>
      </c>
      <c r="L433" s="5">
        <v>0.2273</v>
      </c>
      <c r="M433" s="5">
        <v>0.56000000000000005</v>
      </c>
      <c r="N433" s="5">
        <v>0.3881</v>
      </c>
      <c r="O433" s="5">
        <v>5</v>
      </c>
      <c r="P433" s="5">
        <v>8</v>
      </c>
      <c r="Q433" s="5">
        <f>SUM(Append1[[#This Row],[Casual_Rentals]],Append1[[#This Row],[Registered_Rentals]])</f>
        <v>13</v>
      </c>
      <c r="R433" s="29" t="s">
        <v>68</v>
      </c>
    </row>
    <row r="434" spans="1:18" x14ac:dyDescent="0.25">
      <c r="A434" s="5">
        <v>433</v>
      </c>
      <c r="B434" s="6">
        <v>40563</v>
      </c>
      <c r="C434" s="5" t="s">
        <v>38</v>
      </c>
      <c r="D434" s="5">
        <v>0</v>
      </c>
      <c r="E434" s="5" t="s">
        <v>55</v>
      </c>
      <c r="F434" s="5">
        <v>1</v>
      </c>
      <c r="G434" s="5" t="b">
        <v>0</v>
      </c>
      <c r="H434" s="5">
        <v>4</v>
      </c>
      <c r="I434" s="5" t="s">
        <v>50</v>
      </c>
      <c r="J434" s="5">
        <v>1</v>
      </c>
      <c r="K434" s="5">
        <v>0.26</v>
      </c>
      <c r="L434" s="5">
        <v>0.2727</v>
      </c>
      <c r="M434" s="5">
        <v>0.56000000000000005</v>
      </c>
      <c r="N434" s="5">
        <v>0</v>
      </c>
      <c r="O434" s="5">
        <v>2</v>
      </c>
      <c r="P434" s="5">
        <v>3</v>
      </c>
      <c r="Q434" s="5">
        <f>SUM(Append1[[#This Row],[Casual_Rentals]],Append1[[#This Row],[Registered_Rentals]])</f>
        <v>5</v>
      </c>
      <c r="R434" s="29" t="s">
        <v>68</v>
      </c>
    </row>
    <row r="435" spans="1:18" x14ac:dyDescent="0.25">
      <c r="A435" s="5">
        <v>434</v>
      </c>
      <c r="B435" s="6">
        <v>40563</v>
      </c>
      <c r="C435" s="5" t="s">
        <v>38</v>
      </c>
      <c r="D435" s="5">
        <v>0</v>
      </c>
      <c r="E435" s="5" t="s">
        <v>55</v>
      </c>
      <c r="F435" s="5">
        <v>2</v>
      </c>
      <c r="G435" s="5" t="b">
        <v>0</v>
      </c>
      <c r="H435" s="5">
        <v>4</v>
      </c>
      <c r="I435" s="5" t="s">
        <v>50</v>
      </c>
      <c r="J435" s="5">
        <v>1</v>
      </c>
      <c r="K435" s="5">
        <v>0.26</v>
      </c>
      <c r="L435" s="5">
        <v>0.2727</v>
      </c>
      <c r="M435" s="5">
        <v>0.56000000000000005</v>
      </c>
      <c r="N435" s="5">
        <v>0</v>
      </c>
      <c r="O435" s="5">
        <v>0</v>
      </c>
      <c r="P435" s="5">
        <v>2</v>
      </c>
      <c r="Q435" s="5">
        <f>SUM(Append1[[#This Row],[Casual_Rentals]],Append1[[#This Row],[Registered_Rentals]])</f>
        <v>2</v>
      </c>
      <c r="R435" s="29" t="s">
        <v>68</v>
      </c>
    </row>
    <row r="436" spans="1:18" x14ac:dyDescent="0.25">
      <c r="A436" s="5">
        <v>435</v>
      </c>
      <c r="B436" s="6">
        <v>40563</v>
      </c>
      <c r="C436" s="5" t="s">
        <v>38</v>
      </c>
      <c r="D436" s="5">
        <v>0</v>
      </c>
      <c r="E436" s="5" t="s">
        <v>55</v>
      </c>
      <c r="F436" s="5">
        <v>3</v>
      </c>
      <c r="G436" s="5" t="b">
        <v>0</v>
      </c>
      <c r="H436" s="5">
        <v>4</v>
      </c>
      <c r="I436" s="5" t="s">
        <v>50</v>
      </c>
      <c r="J436" s="5">
        <v>1</v>
      </c>
      <c r="K436" s="5">
        <v>0.26</v>
      </c>
      <c r="L436" s="5">
        <v>0.2576</v>
      </c>
      <c r="M436" s="5">
        <v>0.56000000000000005</v>
      </c>
      <c r="N436" s="5">
        <v>0.16420000000000001</v>
      </c>
      <c r="O436" s="5">
        <v>0</v>
      </c>
      <c r="P436" s="5">
        <v>1</v>
      </c>
      <c r="Q436" s="5">
        <f>SUM(Append1[[#This Row],[Casual_Rentals]],Append1[[#This Row],[Registered_Rentals]])</f>
        <v>1</v>
      </c>
      <c r="R436" s="29" t="s">
        <v>68</v>
      </c>
    </row>
    <row r="437" spans="1:18" x14ac:dyDescent="0.25">
      <c r="A437" s="5">
        <v>436</v>
      </c>
      <c r="B437" s="6">
        <v>40563</v>
      </c>
      <c r="C437" s="5" t="s">
        <v>38</v>
      </c>
      <c r="D437" s="5">
        <v>0</v>
      </c>
      <c r="E437" s="5" t="s">
        <v>55</v>
      </c>
      <c r="F437" s="5">
        <v>4</v>
      </c>
      <c r="G437" s="5" t="b">
        <v>0</v>
      </c>
      <c r="H437" s="5">
        <v>4</v>
      </c>
      <c r="I437" s="5" t="s">
        <v>50</v>
      </c>
      <c r="J437" s="5">
        <v>1</v>
      </c>
      <c r="K437" s="5">
        <v>0.26</v>
      </c>
      <c r="L437" s="5">
        <v>0.2576</v>
      </c>
      <c r="M437" s="5">
        <v>0.56000000000000005</v>
      </c>
      <c r="N437" s="5">
        <v>0.16420000000000001</v>
      </c>
      <c r="O437" s="5">
        <v>0</v>
      </c>
      <c r="P437" s="5">
        <v>1</v>
      </c>
      <c r="Q437" s="5">
        <f>SUM(Append1[[#This Row],[Casual_Rentals]],Append1[[#This Row],[Registered_Rentals]])</f>
        <v>1</v>
      </c>
      <c r="R437" s="29" t="s">
        <v>68</v>
      </c>
    </row>
    <row r="438" spans="1:18" x14ac:dyDescent="0.25">
      <c r="A438" s="5">
        <v>437</v>
      </c>
      <c r="B438" s="6">
        <v>40563</v>
      </c>
      <c r="C438" s="5" t="s">
        <v>38</v>
      </c>
      <c r="D438" s="5">
        <v>0</v>
      </c>
      <c r="E438" s="5" t="s">
        <v>55</v>
      </c>
      <c r="F438" s="5">
        <v>5</v>
      </c>
      <c r="G438" s="5" t="b">
        <v>0</v>
      </c>
      <c r="H438" s="5">
        <v>4</v>
      </c>
      <c r="I438" s="5" t="s">
        <v>50</v>
      </c>
      <c r="J438" s="5">
        <v>1</v>
      </c>
      <c r="K438" s="5">
        <v>0.24</v>
      </c>
      <c r="L438" s="5">
        <v>0.2273</v>
      </c>
      <c r="M438" s="5">
        <v>0.6</v>
      </c>
      <c r="N438" s="5">
        <v>0.22389999999999999</v>
      </c>
      <c r="O438" s="5">
        <v>0</v>
      </c>
      <c r="P438" s="5">
        <v>6</v>
      </c>
      <c r="Q438" s="5">
        <f>SUM(Append1[[#This Row],[Casual_Rentals]],Append1[[#This Row],[Registered_Rentals]])</f>
        <v>6</v>
      </c>
      <c r="R438" s="29" t="s">
        <v>68</v>
      </c>
    </row>
    <row r="439" spans="1:18" x14ac:dyDescent="0.25">
      <c r="A439" s="5">
        <v>438</v>
      </c>
      <c r="B439" s="6">
        <v>40563</v>
      </c>
      <c r="C439" s="5" t="s">
        <v>38</v>
      </c>
      <c r="D439" s="5">
        <v>0</v>
      </c>
      <c r="E439" s="5" t="s">
        <v>55</v>
      </c>
      <c r="F439" s="5">
        <v>6</v>
      </c>
      <c r="G439" s="5" t="b">
        <v>0</v>
      </c>
      <c r="H439" s="5">
        <v>4</v>
      </c>
      <c r="I439" s="5" t="s">
        <v>50</v>
      </c>
      <c r="J439" s="5">
        <v>1</v>
      </c>
      <c r="K439" s="5">
        <v>0.22</v>
      </c>
      <c r="L439" s="5">
        <v>0.21210000000000001</v>
      </c>
      <c r="M439" s="5">
        <v>0.6</v>
      </c>
      <c r="N439" s="5">
        <v>0.22389999999999999</v>
      </c>
      <c r="O439" s="5">
        <v>0</v>
      </c>
      <c r="P439" s="5">
        <v>35</v>
      </c>
      <c r="Q439" s="5">
        <f>SUM(Append1[[#This Row],[Casual_Rentals]],Append1[[#This Row],[Registered_Rentals]])</f>
        <v>35</v>
      </c>
      <c r="R439" s="29" t="s">
        <v>68</v>
      </c>
    </row>
    <row r="440" spans="1:18" x14ac:dyDescent="0.25">
      <c r="A440" s="5">
        <v>439</v>
      </c>
      <c r="B440" s="6">
        <v>40563</v>
      </c>
      <c r="C440" s="5" t="s">
        <v>38</v>
      </c>
      <c r="D440" s="5">
        <v>0</v>
      </c>
      <c r="E440" s="5" t="s">
        <v>55</v>
      </c>
      <c r="F440" s="5">
        <v>7</v>
      </c>
      <c r="G440" s="5" t="b">
        <v>0</v>
      </c>
      <c r="H440" s="5">
        <v>4</v>
      </c>
      <c r="I440" s="5" t="s">
        <v>50</v>
      </c>
      <c r="J440" s="5">
        <v>1</v>
      </c>
      <c r="K440" s="5">
        <v>0.22</v>
      </c>
      <c r="L440" s="5">
        <v>0.21210000000000001</v>
      </c>
      <c r="M440" s="5">
        <v>0.55000000000000004</v>
      </c>
      <c r="N440" s="5">
        <v>0.22389999999999999</v>
      </c>
      <c r="O440" s="5">
        <v>1</v>
      </c>
      <c r="P440" s="5">
        <v>100</v>
      </c>
      <c r="Q440" s="5">
        <f>SUM(Append1[[#This Row],[Casual_Rentals]],Append1[[#This Row],[Registered_Rentals]])</f>
        <v>101</v>
      </c>
      <c r="R440" s="29" t="s">
        <v>68</v>
      </c>
    </row>
    <row r="441" spans="1:18" x14ac:dyDescent="0.25">
      <c r="A441" s="5">
        <v>440</v>
      </c>
      <c r="B441" s="6">
        <v>40563</v>
      </c>
      <c r="C441" s="5" t="s">
        <v>38</v>
      </c>
      <c r="D441" s="5">
        <v>0</v>
      </c>
      <c r="E441" s="5" t="s">
        <v>55</v>
      </c>
      <c r="F441" s="5">
        <v>8</v>
      </c>
      <c r="G441" s="5" t="b">
        <v>0</v>
      </c>
      <c r="H441" s="5">
        <v>4</v>
      </c>
      <c r="I441" s="5" t="s">
        <v>50</v>
      </c>
      <c r="J441" s="5">
        <v>1</v>
      </c>
      <c r="K441" s="5">
        <v>0.22</v>
      </c>
      <c r="L441" s="5">
        <v>0.21210000000000001</v>
      </c>
      <c r="M441" s="5">
        <v>0.55000000000000004</v>
      </c>
      <c r="N441" s="5">
        <v>0.28360000000000002</v>
      </c>
      <c r="O441" s="5">
        <v>2</v>
      </c>
      <c r="P441" s="5">
        <v>247</v>
      </c>
      <c r="Q441" s="5">
        <f>SUM(Append1[[#This Row],[Casual_Rentals]],Append1[[#This Row],[Registered_Rentals]])</f>
        <v>249</v>
      </c>
      <c r="R441" s="29" t="s">
        <v>68</v>
      </c>
    </row>
    <row r="442" spans="1:18" x14ac:dyDescent="0.25">
      <c r="A442" s="5">
        <v>441</v>
      </c>
      <c r="B442" s="6">
        <v>40563</v>
      </c>
      <c r="C442" s="5" t="s">
        <v>38</v>
      </c>
      <c r="D442" s="5">
        <v>0</v>
      </c>
      <c r="E442" s="5" t="s">
        <v>55</v>
      </c>
      <c r="F442" s="5">
        <v>9</v>
      </c>
      <c r="G442" s="5" t="b">
        <v>0</v>
      </c>
      <c r="H442" s="5">
        <v>4</v>
      </c>
      <c r="I442" s="5" t="s">
        <v>50</v>
      </c>
      <c r="J442" s="5">
        <v>2</v>
      </c>
      <c r="K442" s="5">
        <v>0.24</v>
      </c>
      <c r="L442" s="5">
        <v>0.2273</v>
      </c>
      <c r="M442" s="5">
        <v>0.52</v>
      </c>
      <c r="N442" s="5">
        <v>0.22389999999999999</v>
      </c>
      <c r="O442" s="5">
        <v>3</v>
      </c>
      <c r="P442" s="5">
        <v>140</v>
      </c>
      <c r="Q442" s="5">
        <f>SUM(Append1[[#This Row],[Casual_Rentals]],Append1[[#This Row],[Registered_Rentals]])</f>
        <v>143</v>
      </c>
      <c r="R442" s="29" t="s">
        <v>69</v>
      </c>
    </row>
    <row r="443" spans="1:18" x14ac:dyDescent="0.25">
      <c r="A443" s="5">
        <v>442</v>
      </c>
      <c r="B443" s="6">
        <v>40563</v>
      </c>
      <c r="C443" s="5" t="s">
        <v>38</v>
      </c>
      <c r="D443" s="5">
        <v>0</v>
      </c>
      <c r="E443" s="5" t="s">
        <v>55</v>
      </c>
      <c r="F443" s="5">
        <v>10</v>
      </c>
      <c r="G443" s="5" t="b">
        <v>0</v>
      </c>
      <c r="H443" s="5">
        <v>4</v>
      </c>
      <c r="I443" s="5" t="s">
        <v>50</v>
      </c>
      <c r="J443" s="5">
        <v>1</v>
      </c>
      <c r="K443" s="5">
        <v>0.26</v>
      </c>
      <c r="L443" s="5">
        <v>0.2273</v>
      </c>
      <c r="M443" s="5">
        <v>0.48</v>
      </c>
      <c r="N443" s="5">
        <v>0.29849999999999999</v>
      </c>
      <c r="O443" s="5">
        <v>1</v>
      </c>
      <c r="P443" s="5">
        <v>56</v>
      </c>
      <c r="Q443" s="5">
        <f>SUM(Append1[[#This Row],[Casual_Rentals]],Append1[[#This Row],[Registered_Rentals]])</f>
        <v>57</v>
      </c>
      <c r="R443" s="29" t="s">
        <v>68</v>
      </c>
    </row>
    <row r="444" spans="1:18" x14ac:dyDescent="0.25">
      <c r="A444" s="5">
        <v>443</v>
      </c>
      <c r="B444" s="6">
        <v>40563</v>
      </c>
      <c r="C444" s="5" t="s">
        <v>38</v>
      </c>
      <c r="D444" s="5">
        <v>0</v>
      </c>
      <c r="E444" s="5" t="s">
        <v>55</v>
      </c>
      <c r="F444" s="5">
        <v>11</v>
      </c>
      <c r="G444" s="5" t="b">
        <v>0</v>
      </c>
      <c r="H444" s="5">
        <v>4</v>
      </c>
      <c r="I444" s="5" t="s">
        <v>50</v>
      </c>
      <c r="J444" s="5">
        <v>2</v>
      </c>
      <c r="K444" s="5">
        <v>0.28000000000000003</v>
      </c>
      <c r="L444" s="5">
        <v>0.2727</v>
      </c>
      <c r="M444" s="5">
        <v>0.45</v>
      </c>
      <c r="N444" s="5">
        <v>0.16420000000000001</v>
      </c>
      <c r="O444" s="5">
        <v>5</v>
      </c>
      <c r="P444" s="5">
        <v>63</v>
      </c>
      <c r="Q444" s="5">
        <f>SUM(Append1[[#This Row],[Casual_Rentals]],Append1[[#This Row],[Registered_Rentals]])</f>
        <v>68</v>
      </c>
      <c r="R444" s="29" t="s">
        <v>69</v>
      </c>
    </row>
    <row r="445" spans="1:18" x14ac:dyDescent="0.25">
      <c r="A445" s="5">
        <v>444</v>
      </c>
      <c r="B445" s="6">
        <v>40563</v>
      </c>
      <c r="C445" s="5" t="s">
        <v>38</v>
      </c>
      <c r="D445" s="5">
        <v>0</v>
      </c>
      <c r="E445" s="5" t="s">
        <v>55</v>
      </c>
      <c r="F445" s="5">
        <v>12</v>
      </c>
      <c r="G445" s="5" t="b">
        <v>0</v>
      </c>
      <c r="H445" s="5">
        <v>4</v>
      </c>
      <c r="I445" s="5" t="s">
        <v>50</v>
      </c>
      <c r="J445" s="5">
        <v>2</v>
      </c>
      <c r="K445" s="5">
        <v>0.3</v>
      </c>
      <c r="L445" s="5">
        <v>0.33329999999999999</v>
      </c>
      <c r="M445" s="5">
        <v>0.42</v>
      </c>
      <c r="N445" s="5">
        <v>0</v>
      </c>
      <c r="O445" s="5">
        <v>7</v>
      </c>
      <c r="P445" s="5">
        <v>77</v>
      </c>
      <c r="Q445" s="5">
        <f>SUM(Append1[[#This Row],[Casual_Rentals]],Append1[[#This Row],[Registered_Rentals]])</f>
        <v>84</v>
      </c>
      <c r="R445" s="29" t="s">
        <v>69</v>
      </c>
    </row>
    <row r="446" spans="1:18" x14ac:dyDescent="0.25">
      <c r="A446" s="5">
        <v>445</v>
      </c>
      <c r="B446" s="6">
        <v>40563</v>
      </c>
      <c r="C446" s="5" t="s">
        <v>38</v>
      </c>
      <c r="D446" s="5">
        <v>0</v>
      </c>
      <c r="E446" s="5" t="s">
        <v>55</v>
      </c>
      <c r="F446" s="5">
        <v>13</v>
      </c>
      <c r="G446" s="5" t="b">
        <v>0</v>
      </c>
      <c r="H446" s="5">
        <v>4</v>
      </c>
      <c r="I446" s="5" t="s">
        <v>50</v>
      </c>
      <c r="J446" s="5">
        <v>2</v>
      </c>
      <c r="K446" s="5">
        <v>0.28000000000000003</v>
      </c>
      <c r="L446" s="5">
        <v>0.28789999999999999</v>
      </c>
      <c r="M446" s="5">
        <v>0.45</v>
      </c>
      <c r="N446" s="5">
        <v>0.1045</v>
      </c>
      <c r="O446" s="5">
        <v>12</v>
      </c>
      <c r="P446" s="5">
        <v>86</v>
      </c>
      <c r="Q446" s="5">
        <f>SUM(Append1[[#This Row],[Casual_Rentals]],Append1[[#This Row],[Registered_Rentals]])</f>
        <v>98</v>
      </c>
      <c r="R446" s="29" t="s">
        <v>69</v>
      </c>
    </row>
    <row r="447" spans="1:18" x14ac:dyDescent="0.25">
      <c r="A447" s="5">
        <v>446</v>
      </c>
      <c r="B447" s="6">
        <v>40563</v>
      </c>
      <c r="C447" s="5" t="s">
        <v>38</v>
      </c>
      <c r="D447" s="5">
        <v>0</v>
      </c>
      <c r="E447" s="5" t="s">
        <v>55</v>
      </c>
      <c r="F447" s="5">
        <v>14</v>
      </c>
      <c r="G447" s="5" t="b">
        <v>0</v>
      </c>
      <c r="H447" s="5">
        <v>4</v>
      </c>
      <c r="I447" s="5" t="s">
        <v>50</v>
      </c>
      <c r="J447" s="5">
        <v>2</v>
      </c>
      <c r="K447" s="5">
        <v>0.3</v>
      </c>
      <c r="L447" s="5">
        <v>0.30299999999999999</v>
      </c>
      <c r="M447" s="5">
        <v>0.45</v>
      </c>
      <c r="N447" s="5">
        <v>0.1343</v>
      </c>
      <c r="O447" s="5">
        <v>6</v>
      </c>
      <c r="P447" s="5">
        <v>75</v>
      </c>
      <c r="Q447" s="5">
        <f>SUM(Append1[[#This Row],[Casual_Rentals]],Append1[[#This Row],[Registered_Rentals]])</f>
        <v>81</v>
      </c>
      <c r="R447" s="29" t="s">
        <v>69</v>
      </c>
    </row>
    <row r="448" spans="1:18" x14ac:dyDescent="0.25">
      <c r="A448" s="5">
        <v>447</v>
      </c>
      <c r="B448" s="6">
        <v>40563</v>
      </c>
      <c r="C448" s="5" t="s">
        <v>38</v>
      </c>
      <c r="D448" s="5">
        <v>0</v>
      </c>
      <c r="E448" s="5" t="s">
        <v>55</v>
      </c>
      <c r="F448" s="5">
        <v>15</v>
      </c>
      <c r="G448" s="5" t="b">
        <v>0</v>
      </c>
      <c r="H448" s="5">
        <v>4</v>
      </c>
      <c r="I448" s="5" t="s">
        <v>50</v>
      </c>
      <c r="J448" s="5">
        <v>2</v>
      </c>
      <c r="K448" s="5">
        <v>0.32</v>
      </c>
      <c r="L448" s="5">
        <v>0.31819999999999998</v>
      </c>
      <c r="M448" s="5">
        <v>0.45</v>
      </c>
      <c r="N448" s="5">
        <v>0.19400000000000001</v>
      </c>
      <c r="O448" s="5">
        <v>8</v>
      </c>
      <c r="P448" s="5">
        <v>62</v>
      </c>
      <c r="Q448" s="5">
        <f>SUM(Append1[[#This Row],[Casual_Rentals]],Append1[[#This Row],[Registered_Rentals]])</f>
        <v>70</v>
      </c>
      <c r="R448" s="29" t="s">
        <v>69</v>
      </c>
    </row>
    <row r="449" spans="1:18" x14ac:dyDescent="0.25">
      <c r="A449" s="5">
        <v>448</v>
      </c>
      <c r="B449" s="6">
        <v>40563</v>
      </c>
      <c r="C449" s="5" t="s">
        <v>38</v>
      </c>
      <c r="D449" s="5">
        <v>0</v>
      </c>
      <c r="E449" s="5" t="s">
        <v>55</v>
      </c>
      <c r="F449" s="5">
        <v>16</v>
      </c>
      <c r="G449" s="5" t="b">
        <v>0</v>
      </c>
      <c r="H449" s="5">
        <v>4</v>
      </c>
      <c r="I449" s="5" t="s">
        <v>50</v>
      </c>
      <c r="J449" s="5">
        <v>2</v>
      </c>
      <c r="K449" s="5">
        <v>0.3</v>
      </c>
      <c r="L449" s="5">
        <v>0.30299999999999999</v>
      </c>
      <c r="M449" s="5">
        <v>0.49</v>
      </c>
      <c r="N449" s="5">
        <v>0.1343</v>
      </c>
      <c r="O449" s="5">
        <v>8</v>
      </c>
      <c r="P449" s="5">
        <v>83</v>
      </c>
      <c r="Q449" s="5">
        <f>SUM(Append1[[#This Row],[Casual_Rentals]],Append1[[#This Row],[Registered_Rentals]])</f>
        <v>91</v>
      </c>
      <c r="R449" s="29" t="s">
        <v>69</v>
      </c>
    </row>
    <row r="450" spans="1:18" x14ac:dyDescent="0.25">
      <c r="A450" s="5">
        <v>449</v>
      </c>
      <c r="B450" s="6">
        <v>40563</v>
      </c>
      <c r="C450" s="5" t="s">
        <v>38</v>
      </c>
      <c r="D450" s="5">
        <v>0</v>
      </c>
      <c r="E450" s="5" t="s">
        <v>55</v>
      </c>
      <c r="F450" s="5">
        <v>17</v>
      </c>
      <c r="G450" s="5" t="b">
        <v>0</v>
      </c>
      <c r="H450" s="5">
        <v>4</v>
      </c>
      <c r="I450" s="5" t="s">
        <v>50</v>
      </c>
      <c r="J450" s="5">
        <v>2</v>
      </c>
      <c r="K450" s="5">
        <v>0.3</v>
      </c>
      <c r="L450" s="5">
        <v>0.31819999999999998</v>
      </c>
      <c r="M450" s="5">
        <v>0.49</v>
      </c>
      <c r="N450" s="5">
        <v>0.1045</v>
      </c>
      <c r="O450" s="5">
        <v>8</v>
      </c>
      <c r="P450" s="5">
        <v>207</v>
      </c>
      <c r="Q450" s="5">
        <f>SUM(Append1[[#This Row],[Casual_Rentals]],Append1[[#This Row],[Registered_Rentals]])</f>
        <v>215</v>
      </c>
      <c r="R450" s="29" t="s">
        <v>69</v>
      </c>
    </row>
    <row r="451" spans="1:18" x14ac:dyDescent="0.25">
      <c r="A451" s="5">
        <v>450</v>
      </c>
      <c r="B451" s="6">
        <v>40563</v>
      </c>
      <c r="C451" s="5" t="s">
        <v>38</v>
      </c>
      <c r="D451" s="5">
        <v>0</v>
      </c>
      <c r="E451" s="5" t="s">
        <v>55</v>
      </c>
      <c r="F451" s="5">
        <v>18</v>
      </c>
      <c r="G451" s="5" t="b">
        <v>0</v>
      </c>
      <c r="H451" s="5">
        <v>4</v>
      </c>
      <c r="I451" s="5" t="s">
        <v>50</v>
      </c>
      <c r="J451" s="5">
        <v>2</v>
      </c>
      <c r="K451" s="5">
        <v>0.26</v>
      </c>
      <c r="L451" s="5">
        <v>0.2576</v>
      </c>
      <c r="M451" s="5">
        <v>0.56000000000000005</v>
      </c>
      <c r="N451" s="5">
        <v>0.19400000000000001</v>
      </c>
      <c r="O451" s="5">
        <v>1</v>
      </c>
      <c r="P451" s="5">
        <v>184</v>
      </c>
      <c r="Q451" s="5">
        <f>SUM(Append1[[#This Row],[Casual_Rentals]],Append1[[#This Row],[Registered_Rentals]])</f>
        <v>185</v>
      </c>
      <c r="R451" s="29" t="s">
        <v>69</v>
      </c>
    </row>
    <row r="452" spans="1:18" x14ac:dyDescent="0.25">
      <c r="A452" s="5">
        <v>451</v>
      </c>
      <c r="B452" s="6">
        <v>40563</v>
      </c>
      <c r="C452" s="5" t="s">
        <v>38</v>
      </c>
      <c r="D452" s="5">
        <v>0</v>
      </c>
      <c r="E452" s="5" t="s">
        <v>55</v>
      </c>
      <c r="F452" s="5">
        <v>19</v>
      </c>
      <c r="G452" s="5" t="b">
        <v>0</v>
      </c>
      <c r="H452" s="5">
        <v>4</v>
      </c>
      <c r="I452" s="5" t="s">
        <v>50</v>
      </c>
      <c r="J452" s="5">
        <v>1</v>
      </c>
      <c r="K452" s="5">
        <v>0.26</v>
      </c>
      <c r="L452" s="5">
        <v>0.2273</v>
      </c>
      <c r="M452" s="5">
        <v>0.56000000000000005</v>
      </c>
      <c r="N452" s="5">
        <v>0.32840000000000003</v>
      </c>
      <c r="O452" s="5">
        <v>6</v>
      </c>
      <c r="P452" s="5">
        <v>146</v>
      </c>
      <c r="Q452" s="5">
        <f>SUM(Append1[[#This Row],[Casual_Rentals]],Append1[[#This Row],[Registered_Rentals]])</f>
        <v>152</v>
      </c>
      <c r="R452" s="29" t="s">
        <v>68</v>
      </c>
    </row>
    <row r="453" spans="1:18" x14ac:dyDescent="0.25">
      <c r="A453" s="5">
        <v>452</v>
      </c>
      <c r="B453" s="6">
        <v>40563</v>
      </c>
      <c r="C453" s="5" t="s">
        <v>38</v>
      </c>
      <c r="D453" s="5">
        <v>0</v>
      </c>
      <c r="E453" s="5" t="s">
        <v>55</v>
      </c>
      <c r="F453" s="5">
        <v>20</v>
      </c>
      <c r="G453" s="5" t="b">
        <v>0</v>
      </c>
      <c r="H453" s="5">
        <v>4</v>
      </c>
      <c r="I453" s="5" t="s">
        <v>50</v>
      </c>
      <c r="J453" s="5">
        <v>2</v>
      </c>
      <c r="K453" s="5">
        <v>0.26</v>
      </c>
      <c r="L453" s="5">
        <v>0.2424</v>
      </c>
      <c r="M453" s="5">
        <v>0.6</v>
      </c>
      <c r="N453" s="5">
        <v>0.28360000000000002</v>
      </c>
      <c r="O453" s="5">
        <v>2</v>
      </c>
      <c r="P453" s="5">
        <v>124</v>
      </c>
      <c r="Q453" s="5">
        <f>SUM(Append1[[#This Row],[Casual_Rentals]],Append1[[#This Row],[Registered_Rentals]])</f>
        <v>126</v>
      </c>
      <c r="R453" s="29" t="s">
        <v>69</v>
      </c>
    </row>
    <row r="454" spans="1:18" x14ac:dyDescent="0.25">
      <c r="A454" s="5">
        <v>453</v>
      </c>
      <c r="B454" s="6">
        <v>40563</v>
      </c>
      <c r="C454" s="5" t="s">
        <v>38</v>
      </c>
      <c r="D454" s="5">
        <v>0</v>
      </c>
      <c r="E454" s="5" t="s">
        <v>55</v>
      </c>
      <c r="F454" s="5">
        <v>21</v>
      </c>
      <c r="G454" s="5" t="b">
        <v>0</v>
      </c>
      <c r="H454" s="5">
        <v>4</v>
      </c>
      <c r="I454" s="5" t="s">
        <v>50</v>
      </c>
      <c r="J454" s="5">
        <v>2</v>
      </c>
      <c r="K454" s="5">
        <v>0.24</v>
      </c>
      <c r="L454" s="5">
        <v>0.2273</v>
      </c>
      <c r="M454" s="5">
        <v>0.6</v>
      </c>
      <c r="N454" s="5">
        <v>0.25369999999999998</v>
      </c>
      <c r="O454" s="5">
        <v>3</v>
      </c>
      <c r="P454" s="5">
        <v>54</v>
      </c>
      <c r="Q454" s="5">
        <f>SUM(Append1[[#This Row],[Casual_Rentals]],Append1[[#This Row],[Registered_Rentals]])</f>
        <v>57</v>
      </c>
      <c r="R454" s="29" t="s">
        <v>69</v>
      </c>
    </row>
    <row r="455" spans="1:18" x14ac:dyDescent="0.25">
      <c r="A455" s="5">
        <v>454</v>
      </c>
      <c r="B455" s="6">
        <v>40563</v>
      </c>
      <c r="C455" s="5" t="s">
        <v>38</v>
      </c>
      <c r="D455" s="5">
        <v>0</v>
      </c>
      <c r="E455" s="5" t="s">
        <v>55</v>
      </c>
      <c r="F455" s="5">
        <v>22</v>
      </c>
      <c r="G455" s="5" t="b">
        <v>0</v>
      </c>
      <c r="H455" s="5">
        <v>4</v>
      </c>
      <c r="I455" s="5" t="s">
        <v>50</v>
      </c>
      <c r="J455" s="5">
        <v>2</v>
      </c>
      <c r="K455" s="5">
        <v>0.24</v>
      </c>
      <c r="L455" s="5">
        <v>0.21210000000000001</v>
      </c>
      <c r="M455" s="5">
        <v>0.65</v>
      </c>
      <c r="N455" s="5">
        <v>0.28360000000000002</v>
      </c>
      <c r="O455" s="5">
        <v>0</v>
      </c>
      <c r="P455" s="5">
        <v>56</v>
      </c>
      <c r="Q455" s="5">
        <f>SUM(Append1[[#This Row],[Casual_Rentals]],Append1[[#This Row],[Registered_Rentals]])</f>
        <v>56</v>
      </c>
      <c r="R455" s="29" t="s">
        <v>69</v>
      </c>
    </row>
    <row r="456" spans="1:18" x14ac:dyDescent="0.25">
      <c r="A456" s="5">
        <v>455</v>
      </c>
      <c r="B456" s="6">
        <v>40563</v>
      </c>
      <c r="C456" s="5" t="s">
        <v>38</v>
      </c>
      <c r="D456" s="5">
        <v>0</v>
      </c>
      <c r="E456" s="5" t="s">
        <v>55</v>
      </c>
      <c r="F456" s="5">
        <v>23</v>
      </c>
      <c r="G456" s="5" t="b">
        <v>0</v>
      </c>
      <c r="H456" s="5">
        <v>4</v>
      </c>
      <c r="I456" s="5" t="s">
        <v>50</v>
      </c>
      <c r="J456" s="5">
        <v>2</v>
      </c>
      <c r="K456" s="5">
        <v>0.24</v>
      </c>
      <c r="L456" s="5">
        <v>0.21210000000000001</v>
      </c>
      <c r="M456" s="5">
        <v>0.65</v>
      </c>
      <c r="N456" s="5">
        <v>0.32840000000000003</v>
      </c>
      <c r="O456" s="5">
        <v>3</v>
      </c>
      <c r="P456" s="5">
        <v>28</v>
      </c>
      <c r="Q456" s="5">
        <f>SUM(Append1[[#This Row],[Casual_Rentals]],Append1[[#This Row],[Registered_Rentals]])</f>
        <v>31</v>
      </c>
      <c r="R456" s="29" t="s">
        <v>69</v>
      </c>
    </row>
    <row r="457" spans="1:18" x14ac:dyDescent="0.25">
      <c r="A457" s="5">
        <v>456</v>
      </c>
      <c r="B457" s="6">
        <v>40564</v>
      </c>
      <c r="C457" s="5" t="s">
        <v>38</v>
      </c>
      <c r="D457" s="5">
        <v>0</v>
      </c>
      <c r="E457" s="5" t="s">
        <v>55</v>
      </c>
      <c r="F457" s="5">
        <v>0</v>
      </c>
      <c r="G457" s="5" t="b">
        <v>0</v>
      </c>
      <c r="H457" s="5">
        <v>5</v>
      </c>
      <c r="I457" s="5" t="s">
        <v>51</v>
      </c>
      <c r="J457" s="5">
        <v>2</v>
      </c>
      <c r="K457" s="5">
        <v>0.24</v>
      </c>
      <c r="L457" s="5">
        <v>0.2273</v>
      </c>
      <c r="M457" s="5">
        <v>0.7</v>
      </c>
      <c r="N457" s="5">
        <v>0.25369999999999998</v>
      </c>
      <c r="O457" s="5">
        <v>1</v>
      </c>
      <c r="P457" s="5">
        <v>20</v>
      </c>
      <c r="Q457" s="5">
        <f>SUM(Append1[[#This Row],[Casual_Rentals]],Append1[[#This Row],[Registered_Rentals]])</f>
        <v>21</v>
      </c>
      <c r="R457" s="29" t="s">
        <v>69</v>
      </c>
    </row>
    <row r="458" spans="1:18" x14ac:dyDescent="0.25">
      <c r="A458" s="5">
        <v>457</v>
      </c>
      <c r="B458" s="6">
        <v>40564</v>
      </c>
      <c r="C458" s="5" t="s">
        <v>38</v>
      </c>
      <c r="D458" s="5">
        <v>0</v>
      </c>
      <c r="E458" s="5" t="s">
        <v>55</v>
      </c>
      <c r="F458" s="5">
        <v>1</v>
      </c>
      <c r="G458" s="5" t="b">
        <v>0</v>
      </c>
      <c r="H458" s="5">
        <v>5</v>
      </c>
      <c r="I458" s="5" t="s">
        <v>51</v>
      </c>
      <c r="J458" s="5">
        <v>2</v>
      </c>
      <c r="K458" s="5">
        <v>0.24</v>
      </c>
      <c r="L458" s="5">
        <v>0.2273</v>
      </c>
      <c r="M458" s="5">
        <v>0.7</v>
      </c>
      <c r="N458" s="5">
        <v>0.25369999999999998</v>
      </c>
      <c r="O458" s="5">
        <v>0</v>
      </c>
      <c r="P458" s="5">
        <v>6</v>
      </c>
      <c r="Q458" s="5">
        <f>SUM(Append1[[#This Row],[Casual_Rentals]],Append1[[#This Row],[Registered_Rentals]])</f>
        <v>6</v>
      </c>
      <c r="R458" s="29" t="s">
        <v>69</v>
      </c>
    </row>
    <row r="459" spans="1:18" x14ac:dyDescent="0.25">
      <c r="A459" s="5">
        <v>458</v>
      </c>
      <c r="B459" s="6">
        <v>40564</v>
      </c>
      <c r="C459" s="5" t="s">
        <v>38</v>
      </c>
      <c r="D459" s="5">
        <v>0</v>
      </c>
      <c r="E459" s="5" t="s">
        <v>55</v>
      </c>
      <c r="F459" s="5">
        <v>2</v>
      </c>
      <c r="G459" s="5" t="b">
        <v>0</v>
      </c>
      <c r="H459" s="5">
        <v>5</v>
      </c>
      <c r="I459" s="5" t="s">
        <v>51</v>
      </c>
      <c r="J459" s="5">
        <v>3</v>
      </c>
      <c r="K459" s="5">
        <v>0.24</v>
      </c>
      <c r="L459" s="5">
        <v>0.2424</v>
      </c>
      <c r="M459" s="5">
        <v>0.75</v>
      </c>
      <c r="N459" s="5">
        <v>0.16420000000000001</v>
      </c>
      <c r="O459" s="5">
        <v>0</v>
      </c>
      <c r="P459" s="5">
        <v>2</v>
      </c>
      <c r="Q459" s="5">
        <f>SUM(Append1[[#This Row],[Casual_Rentals]],Append1[[#This Row],[Registered_Rentals]])</f>
        <v>2</v>
      </c>
      <c r="R459" s="29" t="s">
        <v>70</v>
      </c>
    </row>
    <row r="460" spans="1:18" x14ac:dyDescent="0.25">
      <c r="A460" s="5">
        <v>459</v>
      </c>
      <c r="B460" s="6">
        <v>40564</v>
      </c>
      <c r="C460" s="5" t="s">
        <v>38</v>
      </c>
      <c r="D460" s="5">
        <v>0</v>
      </c>
      <c r="E460" s="5" t="s">
        <v>55</v>
      </c>
      <c r="F460" s="5">
        <v>3</v>
      </c>
      <c r="G460" s="5" t="b">
        <v>0</v>
      </c>
      <c r="H460" s="5">
        <v>5</v>
      </c>
      <c r="I460" s="5" t="s">
        <v>51</v>
      </c>
      <c r="J460" s="5">
        <v>3</v>
      </c>
      <c r="K460" s="5">
        <v>0.22</v>
      </c>
      <c r="L460" s="5">
        <v>0.21210000000000001</v>
      </c>
      <c r="M460" s="5">
        <v>0.8</v>
      </c>
      <c r="N460" s="5">
        <v>0.29849999999999999</v>
      </c>
      <c r="O460" s="5">
        <v>0</v>
      </c>
      <c r="P460" s="5">
        <v>1</v>
      </c>
      <c r="Q460" s="5">
        <f>SUM(Append1[[#This Row],[Casual_Rentals]],Append1[[#This Row],[Registered_Rentals]])</f>
        <v>1</v>
      </c>
      <c r="R460" s="29" t="s">
        <v>70</v>
      </c>
    </row>
    <row r="461" spans="1:18" x14ac:dyDescent="0.25">
      <c r="A461" s="5">
        <v>460</v>
      </c>
      <c r="B461" s="6">
        <v>40564</v>
      </c>
      <c r="C461" s="5" t="s">
        <v>38</v>
      </c>
      <c r="D461" s="5">
        <v>0</v>
      </c>
      <c r="E461" s="5" t="s">
        <v>55</v>
      </c>
      <c r="F461" s="5">
        <v>4</v>
      </c>
      <c r="G461" s="5" t="b">
        <v>0</v>
      </c>
      <c r="H461" s="5">
        <v>5</v>
      </c>
      <c r="I461" s="5" t="s">
        <v>51</v>
      </c>
      <c r="J461" s="5">
        <v>2</v>
      </c>
      <c r="K461" s="5">
        <v>0.22</v>
      </c>
      <c r="L461" s="5">
        <v>0.2576</v>
      </c>
      <c r="M461" s="5">
        <v>0.87</v>
      </c>
      <c r="N461" s="5">
        <v>8.9599999999999999E-2</v>
      </c>
      <c r="O461" s="5">
        <v>0</v>
      </c>
      <c r="P461" s="5">
        <v>1</v>
      </c>
      <c r="Q461" s="5">
        <f>SUM(Append1[[#This Row],[Casual_Rentals]],Append1[[#This Row],[Registered_Rentals]])</f>
        <v>1</v>
      </c>
      <c r="R461" s="29" t="s">
        <v>69</v>
      </c>
    </row>
    <row r="462" spans="1:18" x14ac:dyDescent="0.25">
      <c r="A462" s="5">
        <v>461</v>
      </c>
      <c r="B462" s="6">
        <v>40564</v>
      </c>
      <c r="C462" s="5" t="s">
        <v>38</v>
      </c>
      <c r="D462" s="5">
        <v>0</v>
      </c>
      <c r="E462" s="5" t="s">
        <v>55</v>
      </c>
      <c r="F462" s="5">
        <v>5</v>
      </c>
      <c r="G462" s="5" t="b">
        <v>0</v>
      </c>
      <c r="H462" s="5">
        <v>5</v>
      </c>
      <c r="I462" s="5" t="s">
        <v>51</v>
      </c>
      <c r="J462" s="5">
        <v>1</v>
      </c>
      <c r="K462" s="5">
        <v>0.24</v>
      </c>
      <c r="L462" s="5">
        <v>0.19700000000000001</v>
      </c>
      <c r="M462" s="5">
        <v>0.6</v>
      </c>
      <c r="N462" s="5">
        <v>0.41789999999999999</v>
      </c>
      <c r="O462" s="5">
        <v>1</v>
      </c>
      <c r="P462" s="5">
        <v>4</v>
      </c>
      <c r="Q462" s="5">
        <f>SUM(Append1[[#This Row],[Casual_Rentals]],Append1[[#This Row],[Registered_Rentals]])</f>
        <v>5</v>
      </c>
      <c r="R462" s="29" t="s">
        <v>68</v>
      </c>
    </row>
    <row r="463" spans="1:18" x14ac:dyDescent="0.25">
      <c r="A463" s="5">
        <v>462</v>
      </c>
      <c r="B463" s="6">
        <v>40564</v>
      </c>
      <c r="C463" s="5" t="s">
        <v>38</v>
      </c>
      <c r="D463" s="5">
        <v>0</v>
      </c>
      <c r="E463" s="5" t="s">
        <v>55</v>
      </c>
      <c r="F463" s="5">
        <v>6</v>
      </c>
      <c r="G463" s="5" t="b">
        <v>0</v>
      </c>
      <c r="H463" s="5">
        <v>5</v>
      </c>
      <c r="I463" s="5" t="s">
        <v>51</v>
      </c>
      <c r="J463" s="5">
        <v>1</v>
      </c>
      <c r="K463" s="5">
        <v>0.22</v>
      </c>
      <c r="L463" s="5">
        <v>0.21210000000000001</v>
      </c>
      <c r="M463" s="5">
        <v>0.55000000000000004</v>
      </c>
      <c r="N463" s="5">
        <v>0.25369999999999998</v>
      </c>
      <c r="O463" s="5">
        <v>0</v>
      </c>
      <c r="P463" s="5">
        <v>27</v>
      </c>
      <c r="Q463" s="5">
        <f>SUM(Append1[[#This Row],[Casual_Rentals]],Append1[[#This Row],[Registered_Rentals]])</f>
        <v>27</v>
      </c>
      <c r="R463" s="29" t="s">
        <v>68</v>
      </c>
    </row>
    <row r="464" spans="1:18" x14ac:dyDescent="0.25">
      <c r="A464" s="5">
        <v>463</v>
      </c>
      <c r="B464" s="6">
        <v>40564</v>
      </c>
      <c r="C464" s="5" t="s">
        <v>38</v>
      </c>
      <c r="D464" s="5">
        <v>0</v>
      </c>
      <c r="E464" s="5" t="s">
        <v>55</v>
      </c>
      <c r="F464" s="5">
        <v>7</v>
      </c>
      <c r="G464" s="5" t="b">
        <v>0</v>
      </c>
      <c r="H464" s="5">
        <v>5</v>
      </c>
      <c r="I464" s="5" t="s">
        <v>51</v>
      </c>
      <c r="J464" s="5">
        <v>1</v>
      </c>
      <c r="K464" s="5">
        <v>0.2</v>
      </c>
      <c r="L464" s="5">
        <v>0.18179999999999999</v>
      </c>
      <c r="M464" s="5">
        <v>0.51</v>
      </c>
      <c r="N464" s="5">
        <v>0.28360000000000002</v>
      </c>
      <c r="O464" s="5">
        <v>2</v>
      </c>
      <c r="P464" s="5">
        <v>66</v>
      </c>
      <c r="Q464" s="5">
        <f>SUM(Append1[[#This Row],[Casual_Rentals]],Append1[[#This Row],[Registered_Rentals]])</f>
        <v>68</v>
      </c>
      <c r="R464" s="29" t="s">
        <v>68</v>
      </c>
    </row>
    <row r="465" spans="1:18" x14ac:dyDescent="0.25">
      <c r="A465" s="5">
        <v>464</v>
      </c>
      <c r="B465" s="6">
        <v>40564</v>
      </c>
      <c r="C465" s="5" t="s">
        <v>38</v>
      </c>
      <c r="D465" s="5">
        <v>0</v>
      </c>
      <c r="E465" s="5" t="s">
        <v>55</v>
      </c>
      <c r="F465" s="5">
        <v>8</v>
      </c>
      <c r="G465" s="5" t="b">
        <v>0</v>
      </c>
      <c r="H465" s="5">
        <v>5</v>
      </c>
      <c r="I465" s="5" t="s">
        <v>51</v>
      </c>
      <c r="J465" s="5">
        <v>1</v>
      </c>
      <c r="K465" s="5">
        <v>0.2</v>
      </c>
      <c r="L465" s="5">
        <v>0.18179999999999999</v>
      </c>
      <c r="M465" s="5">
        <v>0.47</v>
      </c>
      <c r="N465" s="5">
        <v>0.32840000000000003</v>
      </c>
      <c r="O465" s="5">
        <v>7</v>
      </c>
      <c r="P465" s="5">
        <v>210</v>
      </c>
      <c r="Q465" s="5">
        <f>SUM(Append1[[#This Row],[Casual_Rentals]],Append1[[#This Row],[Registered_Rentals]])</f>
        <v>217</v>
      </c>
      <c r="R465" s="29" t="s">
        <v>68</v>
      </c>
    </row>
    <row r="466" spans="1:18" x14ac:dyDescent="0.25">
      <c r="A466" s="5">
        <v>465</v>
      </c>
      <c r="B466" s="6">
        <v>40564</v>
      </c>
      <c r="C466" s="5" t="s">
        <v>38</v>
      </c>
      <c r="D466" s="5">
        <v>0</v>
      </c>
      <c r="E466" s="5" t="s">
        <v>55</v>
      </c>
      <c r="F466" s="5">
        <v>9</v>
      </c>
      <c r="G466" s="5" t="b">
        <v>0</v>
      </c>
      <c r="H466" s="5">
        <v>5</v>
      </c>
      <c r="I466" s="5" t="s">
        <v>51</v>
      </c>
      <c r="J466" s="5">
        <v>1</v>
      </c>
      <c r="K466" s="5">
        <v>0.2</v>
      </c>
      <c r="L466" s="5">
        <v>0.18179999999999999</v>
      </c>
      <c r="M466" s="5">
        <v>0.51</v>
      </c>
      <c r="N466" s="5">
        <v>0.35820000000000002</v>
      </c>
      <c r="O466" s="5">
        <v>7</v>
      </c>
      <c r="P466" s="5">
        <v>159</v>
      </c>
      <c r="Q466" s="5">
        <f>SUM(Append1[[#This Row],[Casual_Rentals]],Append1[[#This Row],[Registered_Rentals]])</f>
        <v>166</v>
      </c>
      <c r="R466" s="29" t="s">
        <v>68</v>
      </c>
    </row>
    <row r="467" spans="1:18" x14ac:dyDescent="0.25">
      <c r="A467" s="5">
        <v>466</v>
      </c>
      <c r="B467" s="6">
        <v>40564</v>
      </c>
      <c r="C467" s="5" t="s">
        <v>38</v>
      </c>
      <c r="D467" s="5">
        <v>0</v>
      </c>
      <c r="E467" s="5" t="s">
        <v>55</v>
      </c>
      <c r="F467" s="5">
        <v>10</v>
      </c>
      <c r="G467" s="5" t="b">
        <v>0</v>
      </c>
      <c r="H467" s="5">
        <v>5</v>
      </c>
      <c r="I467" s="5" t="s">
        <v>51</v>
      </c>
      <c r="J467" s="5">
        <v>1</v>
      </c>
      <c r="K467" s="5">
        <v>0.2</v>
      </c>
      <c r="L467" s="5">
        <v>0.16669999999999999</v>
      </c>
      <c r="M467" s="5">
        <v>0.47</v>
      </c>
      <c r="N467" s="5">
        <v>0.4627</v>
      </c>
      <c r="O467" s="5">
        <v>6</v>
      </c>
      <c r="P467" s="5">
        <v>57</v>
      </c>
      <c r="Q467" s="5">
        <f>SUM(Append1[[#This Row],[Casual_Rentals]],Append1[[#This Row],[Registered_Rentals]])</f>
        <v>63</v>
      </c>
      <c r="R467" s="29" t="s">
        <v>68</v>
      </c>
    </row>
    <row r="468" spans="1:18" x14ac:dyDescent="0.25">
      <c r="A468" s="5">
        <v>467</v>
      </c>
      <c r="B468" s="6">
        <v>40564</v>
      </c>
      <c r="C468" s="5" t="s">
        <v>38</v>
      </c>
      <c r="D468" s="5">
        <v>0</v>
      </c>
      <c r="E468" s="5" t="s">
        <v>55</v>
      </c>
      <c r="F468" s="5">
        <v>11</v>
      </c>
      <c r="G468" s="5" t="b">
        <v>0</v>
      </c>
      <c r="H468" s="5">
        <v>5</v>
      </c>
      <c r="I468" s="5" t="s">
        <v>51</v>
      </c>
      <c r="J468" s="5">
        <v>1</v>
      </c>
      <c r="K468" s="5">
        <v>0.22</v>
      </c>
      <c r="L468" s="5">
        <v>0.18179999999999999</v>
      </c>
      <c r="M468" s="5">
        <v>0.41</v>
      </c>
      <c r="N468" s="5">
        <v>0.4627</v>
      </c>
      <c r="O468" s="5">
        <v>6</v>
      </c>
      <c r="P468" s="5">
        <v>53</v>
      </c>
      <c r="Q468" s="5">
        <f>SUM(Append1[[#This Row],[Casual_Rentals]],Append1[[#This Row],[Registered_Rentals]])</f>
        <v>59</v>
      </c>
      <c r="R468" s="29" t="s">
        <v>68</v>
      </c>
    </row>
    <row r="469" spans="1:18" x14ac:dyDescent="0.25">
      <c r="A469" s="5">
        <v>468</v>
      </c>
      <c r="B469" s="6">
        <v>40564</v>
      </c>
      <c r="C469" s="5" t="s">
        <v>38</v>
      </c>
      <c r="D469" s="5">
        <v>0</v>
      </c>
      <c r="E469" s="5" t="s">
        <v>55</v>
      </c>
      <c r="F469" s="5">
        <v>12</v>
      </c>
      <c r="G469" s="5" t="b">
        <v>0</v>
      </c>
      <c r="H469" s="5">
        <v>5</v>
      </c>
      <c r="I469" s="5" t="s">
        <v>51</v>
      </c>
      <c r="J469" s="5">
        <v>1</v>
      </c>
      <c r="K469" s="5">
        <v>0.22</v>
      </c>
      <c r="L469" s="5">
        <v>0.18179999999999999</v>
      </c>
      <c r="M469" s="5">
        <v>0.27</v>
      </c>
      <c r="N469" s="5">
        <v>0.58209999999999995</v>
      </c>
      <c r="O469" s="5">
        <v>11</v>
      </c>
      <c r="P469" s="5">
        <v>67</v>
      </c>
      <c r="Q469" s="5">
        <f>SUM(Append1[[#This Row],[Casual_Rentals]],Append1[[#This Row],[Registered_Rentals]])</f>
        <v>78</v>
      </c>
      <c r="R469" s="29" t="s">
        <v>68</v>
      </c>
    </row>
    <row r="470" spans="1:18" x14ac:dyDescent="0.25">
      <c r="A470" s="5">
        <v>469</v>
      </c>
      <c r="B470" s="6">
        <v>40564</v>
      </c>
      <c r="C470" s="5" t="s">
        <v>38</v>
      </c>
      <c r="D470" s="5">
        <v>0</v>
      </c>
      <c r="E470" s="5" t="s">
        <v>55</v>
      </c>
      <c r="F470" s="5">
        <v>13</v>
      </c>
      <c r="G470" s="5" t="b">
        <v>0</v>
      </c>
      <c r="H470" s="5">
        <v>5</v>
      </c>
      <c r="I470" s="5" t="s">
        <v>51</v>
      </c>
      <c r="J470" s="5">
        <v>1</v>
      </c>
      <c r="K470" s="5">
        <v>0.2</v>
      </c>
      <c r="L470" s="5">
        <v>0.1515</v>
      </c>
      <c r="M470" s="5">
        <v>0.21</v>
      </c>
      <c r="N470" s="5">
        <v>0.58209999999999995</v>
      </c>
      <c r="O470" s="5">
        <v>8</v>
      </c>
      <c r="P470" s="5">
        <v>65</v>
      </c>
      <c r="Q470" s="5">
        <f>SUM(Append1[[#This Row],[Casual_Rentals]],Append1[[#This Row],[Registered_Rentals]])</f>
        <v>73</v>
      </c>
      <c r="R470" s="29" t="s">
        <v>68</v>
      </c>
    </row>
    <row r="471" spans="1:18" x14ac:dyDescent="0.25">
      <c r="A471" s="5">
        <v>470</v>
      </c>
      <c r="B471" s="6">
        <v>40564</v>
      </c>
      <c r="C471" s="5" t="s">
        <v>38</v>
      </c>
      <c r="D471" s="5">
        <v>0</v>
      </c>
      <c r="E471" s="5" t="s">
        <v>55</v>
      </c>
      <c r="F471" s="5">
        <v>14</v>
      </c>
      <c r="G471" s="5" t="b">
        <v>0</v>
      </c>
      <c r="H471" s="5">
        <v>5</v>
      </c>
      <c r="I471" s="5" t="s">
        <v>51</v>
      </c>
      <c r="J471" s="5">
        <v>1</v>
      </c>
      <c r="K471" s="5">
        <v>0.2</v>
      </c>
      <c r="L471" s="5">
        <v>0.1515</v>
      </c>
      <c r="M471" s="5">
        <v>0.25</v>
      </c>
      <c r="N471" s="5">
        <v>0.52239999999999998</v>
      </c>
      <c r="O471" s="5">
        <v>6</v>
      </c>
      <c r="P471" s="5">
        <v>56</v>
      </c>
      <c r="Q471" s="5">
        <f>SUM(Append1[[#This Row],[Casual_Rentals]],Append1[[#This Row],[Registered_Rentals]])</f>
        <v>62</v>
      </c>
      <c r="R471" s="29" t="s">
        <v>68</v>
      </c>
    </row>
    <row r="472" spans="1:18" x14ac:dyDescent="0.25">
      <c r="A472" s="5">
        <v>471</v>
      </c>
      <c r="B472" s="6">
        <v>40564</v>
      </c>
      <c r="C472" s="5" t="s">
        <v>38</v>
      </c>
      <c r="D472" s="5">
        <v>0</v>
      </c>
      <c r="E472" s="5" t="s">
        <v>55</v>
      </c>
      <c r="F472" s="5">
        <v>15</v>
      </c>
      <c r="G472" s="5" t="b">
        <v>0</v>
      </c>
      <c r="H472" s="5">
        <v>5</v>
      </c>
      <c r="I472" s="5" t="s">
        <v>51</v>
      </c>
      <c r="J472" s="5">
        <v>1</v>
      </c>
      <c r="K472" s="5">
        <v>0.16</v>
      </c>
      <c r="L472" s="5">
        <v>0.1212</v>
      </c>
      <c r="M472" s="5">
        <v>0.26</v>
      </c>
      <c r="N472" s="5">
        <v>0.44779999999999998</v>
      </c>
      <c r="O472" s="5">
        <v>4</v>
      </c>
      <c r="P472" s="5">
        <v>61</v>
      </c>
      <c r="Q472" s="5">
        <f>SUM(Append1[[#This Row],[Casual_Rentals]],Append1[[#This Row],[Registered_Rentals]])</f>
        <v>65</v>
      </c>
      <c r="R472" s="29" t="s">
        <v>68</v>
      </c>
    </row>
    <row r="473" spans="1:18" x14ac:dyDescent="0.25">
      <c r="A473" s="5">
        <v>472</v>
      </c>
      <c r="B473" s="6">
        <v>40564</v>
      </c>
      <c r="C473" s="5" t="s">
        <v>38</v>
      </c>
      <c r="D473" s="5">
        <v>0</v>
      </c>
      <c r="E473" s="5" t="s">
        <v>55</v>
      </c>
      <c r="F473" s="5">
        <v>16</v>
      </c>
      <c r="G473" s="5" t="b">
        <v>0</v>
      </c>
      <c r="H473" s="5">
        <v>5</v>
      </c>
      <c r="I473" s="5" t="s">
        <v>51</v>
      </c>
      <c r="J473" s="5">
        <v>1</v>
      </c>
      <c r="K473" s="5">
        <v>0.16</v>
      </c>
      <c r="L473" s="5">
        <v>0.13639999999999999</v>
      </c>
      <c r="M473" s="5">
        <v>0.26</v>
      </c>
      <c r="N473" s="5">
        <v>0.35820000000000002</v>
      </c>
      <c r="O473" s="5">
        <v>0</v>
      </c>
      <c r="P473" s="5">
        <v>97</v>
      </c>
      <c r="Q473" s="5">
        <f>SUM(Append1[[#This Row],[Casual_Rentals]],Append1[[#This Row],[Registered_Rentals]])</f>
        <v>97</v>
      </c>
      <c r="R473" s="29" t="s">
        <v>68</v>
      </c>
    </row>
    <row r="474" spans="1:18" x14ac:dyDescent="0.25">
      <c r="A474" s="5">
        <v>473</v>
      </c>
      <c r="B474" s="6">
        <v>40564</v>
      </c>
      <c r="C474" s="5" t="s">
        <v>38</v>
      </c>
      <c r="D474" s="5">
        <v>0</v>
      </c>
      <c r="E474" s="5" t="s">
        <v>55</v>
      </c>
      <c r="F474" s="5">
        <v>17</v>
      </c>
      <c r="G474" s="5" t="b">
        <v>0</v>
      </c>
      <c r="H474" s="5">
        <v>5</v>
      </c>
      <c r="I474" s="5" t="s">
        <v>51</v>
      </c>
      <c r="J474" s="5">
        <v>1</v>
      </c>
      <c r="K474" s="5">
        <v>0.14000000000000001</v>
      </c>
      <c r="L474" s="5">
        <v>0.1212</v>
      </c>
      <c r="M474" s="5">
        <v>0.28000000000000003</v>
      </c>
      <c r="N474" s="5">
        <v>0.35820000000000002</v>
      </c>
      <c r="O474" s="5">
        <v>10</v>
      </c>
      <c r="P474" s="5">
        <v>151</v>
      </c>
      <c r="Q474" s="5">
        <f>SUM(Append1[[#This Row],[Casual_Rentals]],Append1[[#This Row],[Registered_Rentals]])</f>
        <v>161</v>
      </c>
      <c r="R474" s="29" t="s">
        <v>68</v>
      </c>
    </row>
    <row r="475" spans="1:18" x14ac:dyDescent="0.25">
      <c r="A475" s="5">
        <v>474</v>
      </c>
      <c r="B475" s="6">
        <v>40564</v>
      </c>
      <c r="C475" s="5" t="s">
        <v>38</v>
      </c>
      <c r="D475" s="5">
        <v>0</v>
      </c>
      <c r="E475" s="5" t="s">
        <v>55</v>
      </c>
      <c r="F475" s="5">
        <v>18</v>
      </c>
      <c r="G475" s="5" t="b">
        <v>0</v>
      </c>
      <c r="H475" s="5">
        <v>5</v>
      </c>
      <c r="I475" s="5" t="s">
        <v>51</v>
      </c>
      <c r="J475" s="5">
        <v>1</v>
      </c>
      <c r="K475" s="5">
        <v>0.12</v>
      </c>
      <c r="L475" s="5">
        <v>0.1212</v>
      </c>
      <c r="M475" s="5">
        <v>0.3</v>
      </c>
      <c r="N475" s="5">
        <v>0.25369999999999998</v>
      </c>
      <c r="O475" s="5">
        <v>1</v>
      </c>
      <c r="P475" s="5">
        <v>119</v>
      </c>
      <c r="Q475" s="5">
        <f>SUM(Append1[[#This Row],[Casual_Rentals]],Append1[[#This Row],[Registered_Rentals]])</f>
        <v>120</v>
      </c>
      <c r="R475" s="29" t="s">
        <v>68</v>
      </c>
    </row>
    <row r="476" spans="1:18" x14ac:dyDescent="0.25">
      <c r="A476" s="5">
        <v>475</v>
      </c>
      <c r="B476" s="6">
        <v>40564</v>
      </c>
      <c r="C476" s="5" t="s">
        <v>38</v>
      </c>
      <c r="D476" s="5">
        <v>0</v>
      </c>
      <c r="E476" s="5" t="s">
        <v>55</v>
      </c>
      <c r="F476" s="5">
        <v>19</v>
      </c>
      <c r="G476" s="5" t="b">
        <v>0</v>
      </c>
      <c r="H476" s="5">
        <v>5</v>
      </c>
      <c r="I476" s="5" t="s">
        <v>51</v>
      </c>
      <c r="J476" s="5">
        <v>1</v>
      </c>
      <c r="K476" s="5">
        <v>0.12</v>
      </c>
      <c r="L476" s="5">
        <v>0.1061</v>
      </c>
      <c r="M476" s="5">
        <v>0.3</v>
      </c>
      <c r="N476" s="5">
        <v>0.32840000000000003</v>
      </c>
      <c r="O476" s="5">
        <v>3</v>
      </c>
      <c r="P476" s="5">
        <v>93</v>
      </c>
      <c r="Q476" s="5">
        <f>SUM(Append1[[#This Row],[Casual_Rentals]],Append1[[#This Row],[Registered_Rentals]])</f>
        <v>96</v>
      </c>
      <c r="R476" s="29" t="s">
        <v>68</v>
      </c>
    </row>
    <row r="477" spans="1:18" x14ac:dyDescent="0.25">
      <c r="A477" s="5">
        <v>476</v>
      </c>
      <c r="B477" s="6">
        <v>40564</v>
      </c>
      <c r="C477" s="5" t="s">
        <v>38</v>
      </c>
      <c r="D477" s="5">
        <v>0</v>
      </c>
      <c r="E477" s="5" t="s">
        <v>55</v>
      </c>
      <c r="F477" s="5">
        <v>20</v>
      </c>
      <c r="G477" s="5" t="b">
        <v>0</v>
      </c>
      <c r="H477" s="5">
        <v>5</v>
      </c>
      <c r="I477" s="5" t="s">
        <v>51</v>
      </c>
      <c r="J477" s="5">
        <v>1</v>
      </c>
      <c r="K477" s="5">
        <v>0.1</v>
      </c>
      <c r="L477" s="5">
        <v>7.5800000000000006E-2</v>
      </c>
      <c r="M477" s="5">
        <v>0.33</v>
      </c>
      <c r="N477" s="5">
        <v>0.41789999999999999</v>
      </c>
      <c r="O477" s="5">
        <v>1</v>
      </c>
      <c r="P477" s="5">
        <v>52</v>
      </c>
      <c r="Q477" s="5">
        <f>SUM(Append1[[#This Row],[Casual_Rentals]],Append1[[#This Row],[Registered_Rentals]])</f>
        <v>53</v>
      </c>
      <c r="R477" s="29" t="s">
        <v>68</v>
      </c>
    </row>
    <row r="478" spans="1:18" x14ac:dyDescent="0.25">
      <c r="A478" s="5">
        <v>477</v>
      </c>
      <c r="B478" s="6">
        <v>40564</v>
      </c>
      <c r="C478" s="5" t="s">
        <v>38</v>
      </c>
      <c r="D478" s="5">
        <v>0</v>
      </c>
      <c r="E478" s="5" t="s">
        <v>55</v>
      </c>
      <c r="F478" s="5">
        <v>21</v>
      </c>
      <c r="G478" s="5" t="b">
        <v>0</v>
      </c>
      <c r="H478" s="5">
        <v>5</v>
      </c>
      <c r="I478" s="5" t="s">
        <v>51</v>
      </c>
      <c r="J478" s="5">
        <v>1</v>
      </c>
      <c r="K478" s="5">
        <v>0.08</v>
      </c>
      <c r="L478" s="5">
        <v>7.5800000000000006E-2</v>
      </c>
      <c r="M478" s="5">
        <v>0.38</v>
      </c>
      <c r="N478" s="5">
        <v>0.28360000000000002</v>
      </c>
      <c r="O478" s="5">
        <v>0</v>
      </c>
      <c r="P478" s="5">
        <v>41</v>
      </c>
      <c r="Q478" s="5">
        <f>SUM(Append1[[#This Row],[Casual_Rentals]],Append1[[#This Row],[Registered_Rentals]])</f>
        <v>41</v>
      </c>
      <c r="R478" s="29" t="s">
        <v>68</v>
      </c>
    </row>
    <row r="479" spans="1:18" x14ac:dyDescent="0.25">
      <c r="A479" s="5">
        <v>478</v>
      </c>
      <c r="B479" s="6">
        <v>40564</v>
      </c>
      <c r="C479" s="5" t="s">
        <v>38</v>
      </c>
      <c r="D479" s="5">
        <v>0</v>
      </c>
      <c r="E479" s="5" t="s">
        <v>55</v>
      </c>
      <c r="F479" s="5">
        <v>22</v>
      </c>
      <c r="G479" s="5" t="b">
        <v>0</v>
      </c>
      <c r="H479" s="5">
        <v>5</v>
      </c>
      <c r="I479" s="5" t="s">
        <v>51</v>
      </c>
      <c r="J479" s="5">
        <v>1</v>
      </c>
      <c r="K479" s="5">
        <v>0.06</v>
      </c>
      <c r="L479" s="5">
        <v>3.0300000000000001E-2</v>
      </c>
      <c r="M479" s="5">
        <v>0.41</v>
      </c>
      <c r="N479" s="5">
        <v>0.3881</v>
      </c>
      <c r="O479" s="5">
        <v>1</v>
      </c>
      <c r="P479" s="5">
        <v>33</v>
      </c>
      <c r="Q479" s="5">
        <f>SUM(Append1[[#This Row],[Casual_Rentals]],Append1[[#This Row],[Registered_Rentals]])</f>
        <v>34</v>
      </c>
      <c r="R479" s="29" t="s">
        <v>68</v>
      </c>
    </row>
    <row r="480" spans="1:18" x14ac:dyDescent="0.25">
      <c r="A480" s="5">
        <v>479</v>
      </c>
      <c r="B480" s="6">
        <v>40564</v>
      </c>
      <c r="C480" s="5" t="s">
        <v>38</v>
      </c>
      <c r="D480" s="5">
        <v>0</v>
      </c>
      <c r="E480" s="5" t="s">
        <v>55</v>
      </c>
      <c r="F480" s="5">
        <v>23</v>
      </c>
      <c r="G480" s="5" t="b">
        <v>0</v>
      </c>
      <c r="H480" s="5">
        <v>5</v>
      </c>
      <c r="I480" s="5" t="s">
        <v>51</v>
      </c>
      <c r="J480" s="5">
        <v>1</v>
      </c>
      <c r="K480" s="5">
        <v>0.06</v>
      </c>
      <c r="L480" s="5">
        <v>4.5499999999999999E-2</v>
      </c>
      <c r="M480" s="5">
        <v>0.38</v>
      </c>
      <c r="N480" s="5">
        <v>0.32840000000000003</v>
      </c>
      <c r="O480" s="5">
        <v>0</v>
      </c>
      <c r="P480" s="5">
        <v>27</v>
      </c>
      <c r="Q480" s="5">
        <f>SUM(Append1[[#This Row],[Casual_Rentals]],Append1[[#This Row],[Registered_Rentals]])</f>
        <v>27</v>
      </c>
      <c r="R480" s="29" t="s">
        <v>68</v>
      </c>
    </row>
    <row r="481" spans="1:18" x14ac:dyDescent="0.25">
      <c r="A481" s="5">
        <v>480</v>
      </c>
      <c r="B481" s="6">
        <v>40565</v>
      </c>
      <c r="C481" s="5" t="s">
        <v>38</v>
      </c>
      <c r="D481" s="5">
        <v>0</v>
      </c>
      <c r="E481" s="5" t="s">
        <v>55</v>
      </c>
      <c r="F481" s="5">
        <v>0</v>
      </c>
      <c r="G481" s="5" t="b">
        <v>0</v>
      </c>
      <c r="H481" s="5">
        <v>6</v>
      </c>
      <c r="I481" s="5" t="s">
        <v>52</v>
      </c>
      <c r="J481" s="5">
        <v>1</v>
      </c>
      <c r="K481" s="5">
        <v>0.04</v>
      </c>
      <c r="L481" s="5">
        <v>3.0300000000000001E-2</v>
      </c>
      <c r="M481" s="5">
        <v>0.45</v>
      </c>
      <c r="N481" s="5">
        <v>0.25369999999999998</v>
      </c>
      <c r="O481" s="5">
        <v>0</v>
      </c>
      <c r="P481" s="5">
        <v>13</v>
      </c>
      <c r="Q481" s="5">
        <f>SUM(Append1[[#This Row],[Casual_Rentals]],Append1[[#This Row],[Registered_Rentals]])</f>
        <v>13</v>
      </c>
      <c r="R481" s="29" t="s">
        <v>68</v>
      </c>
    </row>
    <row r="482" spans="1:18" x14ac:dyDescent="0.25">
      <c r="A482" s="5">
        <v>481</v>
      </c>
      <c r="B482" s="6">
        <v>40565</v>
      </c>
      <c r="C482" s="5" t="s">
        <v>38</v>
      </c>
      <c r="D482" s="5">
        <v>0</v>
      </c>
      <c r="E482" s="5" t="s">
        <v>55</v>
      </c>
      <c r="F482" s="5">
        <v>1</v>
      </c>
      <c r="G482" s="5" t="b">
        <v>0</v>
      </c>
      <c r="H482" s="5">
        <v>6</v>
      </c>
      <c r="I482" s="5" t="s">
        <v>52</v>
      </c>
      <c r="J482" s="5">
        <v>2</v>
      </c>
      <c r="K482" s="5">
        <v>0.04</v>
      </c>
      <c r="L482" s="5">
        <v>0</v>
      </c>
      <c r="M482" s="5">
        <v>0.41</v>
      </c>
      <c r="N482" s="5">
        <v>0.3881</v>
      </c>
      <c r="O482" s="5">
        <v>3</v>
      </c>
      <c r="P482" s="5">
        <v>9</v>
      </c>
      <c r="Q482" s="5">
        <f>SUM(Append1[[#This Row],[Casual_Rentals]],Append1[[#This Row],[Registered_Rentals]])</f>
        <v>12</v>
      </c>
      <c r="R482" s="29" t="s">
        <v>69</v>
      </c>
    </row>
    <row r="483" spans="1:18" x14ac:dyDescent="0.25">
      <c r="A483" s="5">
        <v>482</v>
      </c>
      <c r="B483" s="6">
        <v>40565</v>
      </c>
      <c r="C483" s="5" t="s">
        <v>38</v>
      </c>
      <c r="D483" s="5">
        <v>0</v>
      </c>
      <c r="E483" s="5" t="s">
        <v>55</v>
      </c>
      <c r="F483" s="5">
        <v>2</v>
      </c>
      <c r="G483" s="5" t="b">
        <v>0</v>
      </c>
      <c r="H483" s="5">
        <v>6</v>
      </c>
      <c r="I483" s="5" t="s">
        <v>52</v>
      </c>
      <c r="J483" s="5">
        <v>2</v>
      </c>
      <c r="K483" s="5">
        <v>0.04</v>
      </c>
      <c r="L483" s="5">
        <v>3.0300000000000001E-2</v>
      </c>
      <c r="M483" s="5">
        <v>0.41</v>
      </c>
      <c r="N483" s="5">
        <v>0.25369999999999998</v>
      </c>
      <c r="O483" s="5">
        <v>0</v>
      </c>
      <c r="P483" s="5">
        <v>11</v>
      </c>
      <c r="Q483" s="5">
        <f>SUM(Append1[[#This Row],[Casual_Rentals]],Append1[[#This Row],[Registered_Rentals]])</f>
        <v>11</v>
      </c>
      <c r="R483" s="29" t="s">
        <v>69</v>
      </c>
    </row>
    <row r="484" spans="1:18" x14ac:dyDescent="0.25">
      <c r="A484" s="5">
        <v>483</v>
      </c>
      <c r="B484" s="6">
        <v>40565</v>
      </c>
      <c r="C484" s="5" t="s">
        <v>38</v>
      </c>
      <c r="D484" s="5">
        <v>0</v>
      </c>
      <c r="E484" s="5" t="s">
        <v>55</v>
      </c>
      <c r="F484" s="5">
        <v>3</v>
      </c>
      <c r="G484" s="5" t="b">
        <v>0</v>
      </c>
      <c r="H484" s="5">
        <v>6</v>
      </c>
      <c r="I484" s="5" t="s">
        <v>52</v>
      </c>
      <c r="J484" s="5">
        <v>2</v>
      </c>
      <c r="K484" s="5">
        <v>0.04</v>
      </c>
      <c r="L484" s="5">
        <v>3.0300000000000001E-2</v>
      </c>
      <c r="M484" s="5">
        <v>0.41</v>
      </c>
      <c r="N484" s="5">
        <v>0.28360000000000002</v>
      </c>
      <c r="O484" s="5">
        <v>1</v>
      </c>
      <c r="P484" s="5">
        <v>6</v>
      </c>
      <c r="Q484" s="5">
        <f>SUM(Append1[[#This Row],[Casual_Rentals]],Append1[[#This Row],[Registered_Rentals]])</f>
        <v>7</v>
      </c>
      <c r="R484" s="29" t="s">
        <v>69</v>
      </c>
    </row>
    <row r="485" spans="1:18" x14ac:dyDescent="0.25">
      <c r="A485" s="5">
        <v>484</v>
      </c>
      <c r="B485" s="6">
        <v>40565</v>
      </c>
      <c r="C485" s="5" t="s">
        <v>38</v>
      </c>
      <c r="D485" s="5">
        <v>0</v>
      </c>
      <c r="E485" s="5" t="s">
        <v>55</v>
      </c>
      <c r="F485" s="5">
        <v>4</v>
      </c>
      <c r="G485" s="5" t="b">
        <v>0</v>
      </c>
      <c r="H485" s="5">
        <v>6</v>
      </c>
      <c r="I485" s="5" t="s">
        <v>52</v>
      </c>
      <c r="J485" s="5">
        <v>2</v>
      </c>
      <c r="K485" s="5">
        <v>0.02</v>
      </c>
      <c r="L485" s="5">
        <v>1.52E-2</v>
      </c>
      <c r="M485" s="5">
        <v>0.48</v>
      </c>
      <c r="N485" s="5">
        <v>0.29849999999999999</v>
      </c>
      <c r="O485" s="5">
        <v>0</v>
      </c>
      <c r="P485" s="5">
        <v>3</v>
      </c>
      <c r="Q485" s="5">
        <f>SUM(Append1[[#This Row],[Casual_Rentals]],Append1[[#This Row],[Registered_Rentals]])</f>
        <v>3</v>
      </c>
      <c r="R485" s="29" t="s">
        <v>69</v>
      </c>
    </row>
    <row r="486" spans="1:18" x14ac:dyDescent="0.25">
      <c r="A486" s="5">
        <v>485</v>
      </c>
      <c r="B486" s="6">
        <v>40565</v>
      </c>
      <c r="C486" s="5" t="s">
        <v>38</v>
      </c>
      <c r="D486" s="5">
        <v>0</v>
      </c>
      <c r="E486" s="5" t="s">
        <v>55</v>
      </c>
      <c r="F486" s="5">
        <v>6</v>
      </c>
      <c r="G486" s="5" t="b">
        <v>0</v>
      </c>
      <c r="H486" s="5">
        <v>6</v>
      </c>
      <c r="I486" s="5" t="s">
        <v>52</v>
      </c>
      <c r="J486" s="5">
        <v>2</v>
      </c>
      <c r="K486" s="5">
        <v>0.02</v>
      </c>
      <c r="L486" s="5">
        <v>3.0300000000000001E-2</v>
      </c>
      <c r="M486" s="5">
        <v>0.44</v>
      </c>
      <c r="N486" s="5">
        <v>0.22389999999999999</v>
      </c>
      <c r="O486" s="5">
        <v>0</v>
      </c>
      <c r="P486" s="5">
        <v>2</v>
      </c>
      <c r="Q486" s="5">
        <f>SUM(Append1[[#This Row],[Casual_Rentals]],Append1[[#This Row],[Registered_Rentals]])</f>
        <v>2</v>
      </c>
      <c r="R486" s="29" t="s">
        <v>69</v>
      </c>
    </row>
    <row r="487" spans="1:18" x14ac:dyDescent="0.25">
      <c r="A487" s="5">
        <v>486</v>
      </c>
      <c r="B487" s="6">
        <v>40565</v>
      </c>
      <c r="C487" s="5" t="s">
        <v>38</v>
      </c>
      <c r="D487" s="5">
        <v>0</v>
      </c>
      <c r="E487" s="5" t="s">
        <v>55</v>
      </c>
      <c r="F487" s="5">
        <v>7</v>
      </c>
      <c r="G487" s="5" t="b">
        <v>0</v>
      </c>
      <c r="H487" s="5">
        <v>6</v>
      </c>
      <c r="I487" s="5" t="s">
        <v>52</v>
      </c>
      <c r="J487" s="5">
        <v>1</v>
      </c>
      <c r="K487" s="5">
        <v>0.02</v>
      </c>
      <c r="L487" s="5">
        <v>1.52E-2</v>
      </c>
      <c r="M487" s="5">
        <v>0.44</v>
      </c>
      <c r="N487" s="5">
        <v>0.28360000000000002</v>
      </c>
      <c r="O487" s="5">
        <v>0</v>
      </c>
      <c r="P487" s="5">
        <v>8</v>
      </c>
      <c r="Q487" s="5">
        <f>SUM(Append1[[#This Row],[Casual_Rentals]],Append1[[#This Row],[Registered_Rentals]])</f>
        <v>8</v>
      </c>
      <c r="R487" s="29" t="s">
        <v>68</v>
      </c>
    </row>
    <row r="488" spans="1:18" x14ac:dyDescent="0.25">
      <c r="A488" s="5">
        <v>487</v>
      </c>
      <c r="B488" s="6">
        <v>40565</v>
      </c>
      <c r="C488" s="5" t="s">
        <v>38</v>
      </c>
      <c r="D488" s="5">
        <v>0</v>
      </c>
      <c r="E488" s="5" t="s">
        <v>55</v>
      </c>
      <c r="F488" s="5">
        <v>8</v>
      </c>
      <c r="G488" s="5" t="b">
        <v>0</v>
      </c>
      <c r="H488" s="5">
        <v>6</v>
      </c>
      <c r="I488" s="5" t="s">
        <v>52</v>
      </c>
      <c r="J488" s="5">
        <v>1</v>
      </c>
      <c r="K488" s="5">
        <v>0.02</v>
      </c>
      <c r="L488" s="5">
        <v>0</v>
      </c>
      <c r="M488" s="5">
        <v>0.44</v>
      </c>
      <c r="N488" s="5">
        <v>0.32840000000000003</v>
      </c>
      <c r="O488" s="5">
        <v>1</v>
      </c>
      <c r="P488" s="5">
        <v>26</v>
      </c>
      <c r="Q488" s="5">
        <f>SUM(Append1[[#This Row],[Casual_Rentals]],Append1[[#This Row],[Registered_Rentals]])</f>
        <v>27</v>
      </c>
      <c r="R488" s="29" t="s">
        <v>68</v>
      </c>
    </row>
    <row r="489" spans="1:18" x14ac:dyDescent="0.25">
      <c r="A489" s="5">
        <v>488</v>
      </c>
      <c r="B489" s="6">
        <v>40565</v>
      </c>
      <c r="C489" s="5" t="s">
        <v>38</v>
      </c>
      <c r="D489" s="5">
        <v>0</v>
      </c>
      <c r="E489" s="5" t="s">
        <v>55</v>
      </c>
      <c r="F489" s="5">
        <v>9</v>
      </c>
      <c r="G489" s="5" t="b">
        <v>0</v>
      </c>
      <c r="H489" s="5">
        <v>6</v>
      </c>
      <c r="I489" s="5" t="s">
        <v>52</v>
      </c>
      <c r="J489" s="5">
        <v>1</v>
      </c>
      <c r="K489" s="5">
        <v>0.04</v>
      </c>
      <c r="L489" s="5">
        <v>3.0300000000000001E-2</v>
      </c>
      <c r="M489" s="5">
        <v>0.41</v>
      </c>
      <c r="N489" s="5">
        <v>0.25369999999999998</v>
      </c>
      <c r="O489" s="5">
        <v>3</v>
      </c>
      <c r="P489" s="5">
        <v>37</v>
      </c>
      <c r="Q489" s="5">
        <f>SUM(Append1[[#This Row],[Casual_Rentals]],Append1[[#This Row],[Registered_Rentals]])</f>
        <v>40</v>
      </c>
      <c r="R489" s="29" t="s">
        <v>68</v>
      </c>
    </row>
    <row r="490" spans="1:18" x14ac:dyDescent="0.25">
      <c r="A490" s="5">
        <v>489</v>
      </c>
      <c r="B490" s="6">
        <v>40565</v>
      </c>
      <c r="C490" s="5" t="s">
        <v>38</v>
      </c>
      <c r="D490" s="5">
        <v>0</v>
      </c>
      <c r="E490" s="5" t="s">
        <v>55</v>
      </c>
      <c r="F490" s="5">
        <v>10</v>
      </c>
      <c r="G490" s="5" t="b">
        <v>0</v>
      </c>
      <c r="H490" s="5">
        <v>6</v>
      </c>
      <c r="I490" s="5" t="s">
        <v>52</v>
      </c>
      <c r="J490" s="5">
        <v>2</v>
      </c>
      <c r="K490" s="5">
        <v>0.04</v>
      </c>
      <c r="L490" s="5">
        <v>6.0600000000000001E-2</v>
      </c>
      <c r="M490" s="5">
        <v>0.41</v>
      </c>
      <c r="N490" s="5">
        <v>0.16420000000000001</v>
      </c>
      <c r="O490" s="5">
        <v>3</v>
      </c>
      <c r="P490" s="5">
        <v>50</v>
      </c>
      <c r="Q490" s="5">
        <f>SUM(Append1[[#This Row],[Casual_Rentals]],Append1[[#This Row],[Registered_Rentals]])</f>
        <v>53</v>
      </c>
      <c r="R490" s="29" t="s">
        <v>69</v>
      </c>
    </row>
    <row r="491" spans="1:18" x14ac:dyDescent="0.25">
      <c r="A491" s="5">
        <v>490</v>
      </c>
      <c r="B491" s="6">
        <v>40565</v>
      </c>
      <c r="C491" s="5" t="s">
        <v>38</v>
      </c>
      <c r="D491" s="5">
        <v>0</v>
      </c>
      <c r="E491" s="5" t="s">
        <v>55</v>
      </c>
      <c r="F491" s="5">
        <v>11</v>
      </c>
      <c r="G491" s="5" t="b">
        <v>0</v>
      </c>
      <c r="H491" s="5">
        <v>6</v>
      </c>
      <c r="I491" s="5" t="s">
        <v>52</v>
      </c>
      <c r="J491" s="5">
        <v>2</v>
      </c>
      <c r="K491" s="5">
        <v>0.06</v>
      </c>
      <c r="L491" s="5">
        <v>7.5800000000000006E-2</v>
      </c>
      <c r="M491" s="5">
        <v>0.38</v>
      </c>
      <c r="N491" s="5">
        <v>0.1343</v>
      </c>
      <c r="O491" s="5">
        <v>4</v>
      </c>
      <c r="P491" s="5">
        <v>59</v>
      </c>
      <c r="Q491" s="5">
        <f>SUM(Append1[[#This Row],[Casual_Rentals]],Append1[[#This Row],[Registered_Rentals]])</f>
        <v>63</v>
      </c>
      <c r="R491" s="29" t="s">
        <v>69</v>
      </c>
    </row>
    <row r="492" spans="1:18" x14ac:dyDescent="0.25">
      <c r="A492" s="5">
        <v>491</v>
      </c>
      <c r="B492" s="6">
        <v>40565</v>
      </c>
      <c r="C492" s="5" t="s">
        <v>38</v>
      </c>
      <c r="D492" s="5">
        <v>0</v>
      </c>
      <c r="E492" s="5" t="s">
        <v>55</v>
      </c>
      <c r="F492" s="5">
        <v>12</v>
      </c>
      <c r="G492" s="5" t="b">
        <v>0</v>
      </c>
      <c r="H492" s="5">
        <v>6</v>
      </c>
      <c r="I492" s="5" t="s">
        <v>52</v>
      </c>
      <c r="J492" s="5">
        <v>2</v>
      </c>
      <c r="K492" s="5">
        <v>0.06</v>
      </c>
      <c r="L492" s="5">
        <v>0.1061</v>
      </c>
      <c r="M492" s="5">
        <v>0.38</v>
      </c>
      <c r="N492" s="5">
        <v>0.1045</v>
      </c>
      <c r="O492" s="5">
        <v>10</v>
      </c>
      <c r="P492" s="5">
        <v>60</v>
      </c>
      <c r="Q492" s="5">
        <f>SUM(Append1[[#This Row],[Casual_Rentals]],Append1[[#This Row],[Registered_Rentals]])</f>
        <v>70</v>
      </c>
      <c r="R492" s="29" t="s">
        <v>69</v>
      </c>
    </row>
    <row r="493" spans="1:18" x14ac:dyDescent="0.25">
      <c r="A493" s="5">
        <v>492</v>
      </c>
      <c r="B493" s="6">
        <v>40565</v>
      </c>
      <c r="C493" s="5" t="s">
        <v>38</v>
      </c>
      <c r="D493" s="5">
        <v>0</v>
      </c>
      <c r="E493" s="5" t="s">
        <v>55</v>
      </c>
      <c r="F493" s="5">
        <v>13</v>
      </c>
      <c r="G493" s="5" t="b">
        <v>0</v>
      </c>
      <c r="H493" s="5">
        <v>6</v>
      </c>
      <c r="I493" s="5" t="s">
        <v>52</v>
      </c>
      <c r="J493" s="5">
        <v>1</v>
      </c>
      <c r="K493" s="5">
        <v>0.08</v>
      </c>
      <c r="L493" s="5">
        <v>0.16669999999999999</v>
      </c>
      <c r="M493" s="5">
        <v>0.35</v>
      </c>
      <c r="N493" s="5">
        <v>0</v>
      </c>
      <c r="O493" s="5">
        <v>12</v>
      </c>
      <c r="P493" s="5">
        <v>72</v>
      </c>
      <c r="Q493" s="5">
        <f>SUM(Append1[[#This Row],[Casual_Rentals]],Append1[[#This Row],[Registered_Rentals]])</f>
        <v>84</v>
      </c>
      <c r="R493" s="29" t="s">
        <v>68</v>
      </c>
    </row>
    <row r="494" spans="1:18" x14ac:dyDescent="0.25">
      <c r="A494" s="5">
        <v>493</v>
      </c>
      <c r="B494" s="6">
        <v>40565</v>
      </c>
      <c r="C494" s="5" t="s">
        <v>38</v>
      </c>
      <c r="D494" s="5">
        <v>0</v>
      </c>
      <c r="E494" s="5" t="s">
        <v>55</v>
      </c>
      <c r="F494" s="5">
        <v>14</v>
      </c>
      <c r="G494" s="5" t="b">
        <v>0</v>
      </c>
      <c r="H494" s="5">
        <v>6</v>
      </c>
      <c r="I494" s="5" t="s">
        <v>52</v>
      </c>
      <c r="J494" s="5">
        <v>1</v>
      </c>
      <c r="K494" s="5">
        <v>0.1</v>
      </c>
      <c r="L494" s="5">
        <v>0.13639999999999999</v>
      </c>
      <c r="M494" s="5">
        <v>0.33</v>
      </c>
      <c r="N494" s="5">
        <v>0.1045</v>
      </c>
      <c r="O494" s="5">
        <v>11</v>
      </c>
      <c r="P494" s="5">
        <v>64</v>
      </c>
      <c r="Q494" s="5">
        <f>SUM(Append1[[#This Row],[Casual_Rentals]],Append1[[#This Row],[Registered_Rentals]])</f>
        <v>75</v>
      </c>
      <c r="R494" s="29" t="s">
        <v>68</v>
      </c>
    </row>
    <row r="495" spans="1:18" x14ac:dyDescent="0.25">
      <c r="A495" s="5">
        <v>494</v>
      </c>
      <c r="B495" s="6">
        <v>40565</v>
      </c>
      <c r="C495" s="5" t="s">
        <v>38</v>
      </c>
      <c r="D495" s="5">
        <v>0</v>
      </c>
      <c r="E495" s="5" t="s">
        <v>55</v>
      </c>
      <c r="F495" s="5">
        <v>15</v>
      </c>
      <c r="G495" s="5" t="b">
        <v>0</v>
      </c>
      <c r="H495" s="5">
        <v>6</v>
      </c>
      <c r="I495" s="5" t="s">
        <v>52</v>
      </c>
      <c r="J495" s="5">
        <v>1</v>
      </c>
      <c r="K495" s="5">
        <v>0.12</v>
      </c>
      <c r="L495" s="5">
        <v>0.1515</v>
      </c>
      <c r="M495" s="5">
        <v>0.28000000000000003</v>
      </c>
      <c r="N495" s="5">
        <v>0</v>
      </c>
      <c r="O495" s="5">
        <v>10</v>
      </c>
      <c r="P495" s="5">
        <v>93</v>
      </c>
      <c r="Q495" s="5">
        <f>SUM(Append1[[#This Row],[Casual_Rentals]],Append1[[#This Row],[Registered_Rentals]])</f>
        <v>103</v>
      </c>
      <c r="R495" s="29" t="s">
        <v>68</v>
      </c>
    </row>
    <row r="496" spans="1:18" x14ac:dyDescent="0.25">
      <c r="A496" s="5">
        <v>495</v>
      </c>
      <c r="B496" s="6">
        <v>40565</v>
      </c>
      <c r="C496" s="5" t="s">
        <v>38</v>
      </c>
      <c r="D496" s="5">
        <v>0</v>
      </c>
      <c r="E496" s="5" t="s">
        <v>55</v>
      </c>
      <c r="F496" s="5">
        <v>16</v>
      </c>
      <c r="G496" s="5" t="b">
        <v>0</v>
      </c>
      <c r="H496" s="5">
        <v>6</v>
      </c>
      <c r="I496" s="5" t="s">
        <v>52</v>
      </c>
      <c r="J496" s="5">
        <v>1</v>
      </c>
      <c r="K496" s="5">
        <v>0.12</v>
      </c>
      <c r="L496" s="5">
        <v>0.13639999999999999</v>
      </c>
      <c r="M496" s="5">
        <v>0.28000000000000003</v>
      </c>
      <c r="N496" s="5">
        <v>0.19400000000000001</v>
      </c>
      <c r="O496" s="5">
        <v>11</v>
      </c>
      <c r="P496" s="5">
        <v>72</v>
      </c>
      <c r="Q496" s="5">
        <f>SUM(Append1[[#This Row],[Casual_Rentals]],Append1[[#This Row],[Registered_Rentals]])</f>
        <v>83</v>
      </c>
      <c r="R496" s="29" t="s">
        <v>68</v>
      </c>
    </row>
    <row r="497" spans="1:18" x14ac:dyDescent="0.25">
      <c r="A497" s="5">
        <v>496</v>
      </c>
      <c r="B497" s="6">
        <v>40565</v>
      </c>
      <c r="C497" s="5" t="s">
        <v>38</v>
      </c>
      <c r="D497" s="5">
        <v>0</v>
      </c>
      <c r="E497" s="5" t="s">
        <v>55</v>
      </c>
      <c r="F497" s="5">
        <v>17</v>
      </c>
      <c r="G497" s="5" t="b">
        <v>0</v>
      </c>
      <c r="H497" s="5">
        <v>6</v>
      </c>
      <c r="I497" s="5" t="s">
        <v>52</v>
      </c>
      <c r="J497" s="5">
        <v>1</v>
      </c>
      <c r="K497" s="5">
        <v>0.12</v>
      </c>
      <c r="L497" s="5">
        <v>0.19700000000000001</v>
      </c>
      <c r="M497" s="5">
        <v>0.28000000000000003</v>
      </c>
      <c r="N497" s="5">
        <v>0</v>
      </c>
      <c r="O497" s="5">
        <v>8</v>
      </c>
      <c r="P497" s="5">
        <v>59</v>
      </c>
      <c r="Q497" s="5">
        <f>SUM(Append1[[#This Row],[Casual_Rentals]],Append1[[#This Row],[Registered_Rentals]])</f>
        <v>67</v>
      </c>
      <c r="R497" s="29" t="s">
        <v>68</v>
      </c>
    </row>
    <row r="498" spans="1:18" x14ac:dyDescent="0.25">
      <c r="A498" s="5">
        <v>497</v>
      </c>
      <c r="B498" s="6">
        <v>40565</v>
      </c>
      <c r="C498" s="5" t="s">
        <v>38</v>
      </c>
      <c r="D498" s="5">
        <v>0</v>
      </c>
      <c r="E498" s="5" t="s">
        <v>55</v>
      </c>
      <c r="F498" s="5">
        <v>18</v>
      </c>
      <c r="G498" s="5" t="b">
        <v>0</v>
      </c>
      <c r="H498" s="5">
        <v>6</v>
      </c>
      <c r="I498" s="5" t="s">
        <v>52</v>
      </c>
      <c r="J498" s="5">
        <v>1</v>
      </c>
      <c r="K498" s="5">
        <v>0.08</v>
      </c>
      <c r="L498" s="5">
        <v>9.0899999999999995E-2</v>
      </c>
      <c r="M498" s="5">
        <v>0.35</v>
      </c>
      <c r="N498" s="5">
        <v>0.19400000000000001</v>
      </c>
      <c r="O498" s="5">
        <v>0</v>
      </c>
      <c r="P498" s="5">
        <v>54</v>
      </c>
      <c r="Q498" s="5">
        <f>SUM(Append1[[#This Row],[Casual_Rentals]],Append1[[#This Row],[Registered_Rentals]])</f>
        <v>54</v>
      </c>
      <c r="R498" s="29" t="s">
        <v>68</v>
      </c>
    </row>
    <row r="499" spans="1:18" x14ac:dyDescent="0.25">
      <c r="A499" s="5">
        <v>498</v>
      </c>
      <c r="B499" s="6">
        <v>40565</v>
      </c>
      <c r="C499" s="5" t="s">
        <v>38</v>
      </c>
      <c r="D499" s="5">
        <v>0</v>
      </c>
      <c r="E499" s="5" t="s">
        <v>55</v>
      </c>
      <c r="F499" s="5">
        <v>19</v>
      </c>
      <c r="G499" s="5" t="b">
        <v>0</v>
      </c>
      <c r="H499" s="5">
        <v>6</v>
      </c>
      <c r="I499" s="5" t="s">
        <v>52</v>
      </c>
      <c r="J499" s="5">
        <v>1</v>
      </c>
      <c r="K499" s="5">
        <v>0.08</v>
      </c>
      <c r="L499" s="5">
        <v>0.1061</v>
      </c>
      <c r="M499" s="5">
        <v>0.35</v>
      </c>
      <c r="N499" s="5">
        <v>0.1343</v>
      </c>
      <c r="O499" s="5">
        <v>6</v>
      </c>
      <c r="P499" s="5">
        <v>53</v>
      </c>
      <c r="Q499" s="5">
        <f>SUM(Append1[[#This Row],[Casual_Rentals]],Append1[[#This Row],[Registered_Rentals]])</f>
        <v>59</v>
      </c>
      <c r="R499" s="29" t="s">
        <v>68</v>
      </c>
    </row>
    <row r="500" spans="1:18" x14ac:dyDescent="0.25">
      <c r="A500" s="5">
        <v>499</v>
      </c>
      <c r="B500" s="6">
        <v>40565</v>
      </c>
      <c r="C500" s="5" t="s">
        <v>38</v>
      </c>
      <c r="D500" s="5">
        <v>0</v>
      </c>
      <c r="E500" s="5" t="s">
        <v>55</v>
      </c>
      <c r="F500" s="5">
        <v>20</v>
      </c>
      <c r="G500" s="5" t="b">
        <v>0</v>
      </c>
      <c r="H500" s="5">
        <v>6</v>
      </c>
      <c r="I500" s="5" t="s">
        <v>52</v>
      </c>
      <c r="J500" s="5">
        <v>1</v>
      </c>
      <c r="K500" s="5">
        <v>0.06</v>
      </c>
      <c r="L500" s="5">
        <v>7.5800000000000006E-2</v>
      </c>
      <c r="M500" s="5">
        <v>0.45</v>
      </c>
      <c r="N500" s="5">
        <v>0.16420000000000001</v>
      </c>
      <c r="O500" s="5">
        <v>1</v>
      </c>
      <c r="P500" s="5">
        <v>44</v>
      </c>
      <c r="Q500" s="5">
        <f>SUM(Append1[[#This Row],[Casual_Rentals]],Append1[[#This Row],[Registered_Rentals]])</f>
        <v>45</v>
      </c>
      <c r="R500" s="29" t="s">
        <v>68</v>
      </c>
    </row>
    <row r="501" spans="1:18" x14ac:dyDescent="0.25">
      <c r="A501" s="5">
        <v>500</v>
      </c>
      <c r="B501" s="6">
        <v>40565</v>
      </c>
      <c r="C501" s="5" t="s">
        <v>38</v>
      </c>
      <c r="D501" s="5">
        <v>0</v>
      </c>
      <c r="E501" s="5" t="s">
        <v>55</v>
      </c>
      <c r="F501" s="5">
        <v>21</v>
      </c>
      <c r="G501" s="5" t="b">
        <v>0</v>
      </c>
      <c r="H501" s="5">
        <v>6</v>
      </c>
      <c r="I501" s="5" t="s">
        <v>52</v>
      </c>
      <c r="J501" s="5">
        <v>1</v>
      </c>
      <c r="K501" s="5">
        <v>0.06</v>
      </c>
      <c r="L501" s="5">
        <v>0.1061</v>
      </c>
      <c r="M501" s="5">
        <v>0.41</v>
      </c>
      <c r="N501" s="5">
        <v>8.9599999999999999E-2</v>
      </c>
      <c r="O501" s="5">
        <v>0</v>
      </c>
      <c r="P501" s="5">
        <v>39</v>
      </c>
      <c r="Q501" s="5">
        <f>SUM(Append1[[#This Row],[Casual_Rentals]],Append1[[#This Row],[Registered_Rentals]])</f>
        <v>39</v>
      </c>
      <c r="R501" s="29" t="s">
        <v>68</v>
      </c>
    </row>
    <row r="502" spans="1:18" x14ac:dyDescent="0.25">
      <c r="A502" s="5">
        <v>501</v>
      </c>
      <c r="B502" s="6">
        <v>40565</v>
      </c>
      <c r="C502" s="5" t="s">
        <v>38</v>
      </c>
      <c r="D502" s="5">
        <v>0</v>
      </c>
      <c r="E502" s="5" t="s">
        <v>55</v>
      </c>
      <c r="F502" s="5">
        <v>22</v>
      </c>
      <c r="G502" s="5" t="b">
        <v>0</v>
      </c>
      <c r="H502" s="5">
        <v>6</v>
      </c>
      <c r="I502" s="5" t="s">
        <v>52</v>
      </c>
      <c r="J502" s="5">
        <v>1</v>
      </c>
      <c r="K502" s="5">
        <v>0.06</v>
      </c>
      <c r="L502" s="5">
        <v>0.1515</v>
      </c>
      <c r="M502" s="5">
        <v>0.49</v>
      </c>
      <c r="N502" s="5">
        <v>0</v>
      </c>
      <c r="O502" s="5">
        <v>7</v>
      </c>
      <c r="P502" s="5">
        <v>23</v>
      </c>
      <c r="Q502" s="5">
        <f>SUM(Append1[[#This Row],[Casual_Rentals]],Append1[[#This Row],[Registered_Rentals]])</f>
        <v>30</v>
      </c>
      <c r="R502" s="29" t="s">
        <v>68</v>
      </c>
    </row>
    <row r="503" spans="1:18" x14ac:dyDescent="0.25">
      <c r="A503" s="5">
        <v>502</v>
      </c>
      <c r="B503" s="6">
        <v>40565</v>
      </c>
      <c r="C503" s="5" t="s">
        <v>38</v>
      </c>
      <c r="D503" s="5">
        <v>0</v>
      </c>
      <c r="E503" s="5" t="s">
        <v>55</v>
      </c>
      <c r="F503" s="5">
        <v>23</v>
      </c>
      <c r="G503" s="5" t="b">
        <v>0</v>
      </c>
      <c r="H503" s="5">
        <v>6</v>
      </c>
      <c r="I503" s="5" t="s">
        <v>52</v>
      </c>
      <c r="J503" s="5">
        <v>1</v>
      </c>
      <c r="K503" s="5">
        <v>0.04</v>
      </c>
      <c r="L503" s="5">
        <v>7.5800000000000006E-2</v>
      </c>
      <c r="M503" s="5">
        <v>0.56999999999999995</v>
      </c>
      <c r="N503" s="5">
        <v>0.1045</v>
      </c>
      <c r="O503" s="5">
        <v>2</v>
      </c>
      <c r="P503" s="5">
        <v>31</v>
      </c>
      <c r="Q503" s="5">
        <f>SUM(Append1[[#This Row],[Casual_Rentals]],Append1[[#This Row],[Registered_Rentals]])</f>
        <v>33</v>
      </c>
      <c r="R503" s="29" t="s">
        <v>68</v>
      </c>
    </row>
    <row r="504" spans="1:18" x14ac:dyDescent="0.25">
      <c r="A504" s="5">
        <v>503</v>
      </c>
      <c r="B504" s="6">
        <v>40566</v>
      </c>
      <c r="C504" s="5" t="s">
        <v>38</v>
      </c>
      <c r="D504" s="5">
        <v>0</v>
      </c>
      <c r="E504" s="5" t="s">
        <v>55</v>
      </c>
      <c r="F504" s="5">
        <v>0</v>
      </c>
      <c r="G504" s="5" t="b">
        <v>0</v>
      </c>
      <c r="H504" s="5">
        <v>0</v>
      </c>
      <c r="I504" s="5" t="s">
        <v>67</v>
      </c>
      <c r="J504" s="5">
        <v>1</v>
      </c>
      <c r="K504" s="5">
        <v>0.04</v>
      </c>
      <c r="L504" s="5">
        <v>7.5800000000000006E-2</v>
      </c>
      <c r="M504" s="5">
        <v>0.56999999999999995</v>
      </c>
      <c r="N504" s="5">
        <v>0.1045</v>
      </c>
      <c r="O504" s="5">
        <v>2</v>
      </c>
      <c r="P504" s="5">
        <v>20</v>
      </c>
      <c r="Q504" s="5">
        <f>SUM(Append1[[#This Row],[Casual_Rentals]],Append1[[#This Row],[Registered_Rentals]])</f>
        <v>22</v>
      </c>
      <c r="R504" s="29" t="s">
        <v>68</v>
      </c>
    </row>
    <row r="505" spans="1:18" x14ac:dyDescent="0.25">
      <c r="A505" s="5">
        <v>504</v>
      </c>
      <c r="B505" s="6">
        <v>40566</v>
      </c>
      <c r="C505" s="5" t="s">
        <v>38</v>
      </c>
      <c r="D505" s="5">
        <v>0</v>
      </c>
      <c r="E505" s="5" t="s">
        <v>55</v>
      </c>
      <c r="F505" s="5">
        <v>1</v>
      </c>
      <c r="G505" s="5" t="b">
        <v>0</v>
      </c>
      <c r="H505" s="5">
        <v>0</v>
      </c>
      <c r="I505" s="5" t="s">
        <v>67</v>
      </c>
      <c r="J505" s="5">
        <v>1</v>
      </c>
      <c r="K505" s="5">
        <v>0.04</v>
      </c>
      <c r="L505" s="5">
        <v>7.5800000000000006E-2</v>
      </c>
      <c r="M505" s="5">
        <v>0.56999999999999995</v>
      </c>
      <c r="N505" s="5">
        <v>0.1045</v>
      </c>
      <c r="O505" s="5">
        <v>1</v>
      </c>
      <c r="P505" s="5">
        <v>12</v>
      </c>
      <c r="Q505" s="5">
        <f>SUM(Append1[[#This Row],[Casual_Rentals]],Append1[[#This Row],[Registered_Rentals]])</f>
        <v>13</v>
      </c>
      <c r="R505" s="29" t="s">
        <v>68</v>
      </c>
    </row>
    <row r="506" spans="1:18" x14ac:dyDescent="0.25">
      <c r="A506" s="5">
        <v>505</v>
      </c>
      <c r="B506" s="6">
        <v>40566</v>
      </c>
      <c r="C506" s="5" t="s">
        <v>38</v>
      </c>
      <c r="D506" s="5">
        <v>0</v>
      </c>
      <c r="E506" s="5" t="s">
        <v>55</v>
      </c>
      <c r="F506" s="5">
        <v>2</v>
      </c>
      <c r="G506" s="5" t="b">
        <v>0</v>
      </c>
      <c r="H506" s="5">
        <v>0</v>
      </c>
      <c r="I506" s="5" t="s">
        <v>67</v>
      </c>
      <c r="J506" s="5">
        <v>1</v>
      </c>
      <c r="K506" s="5">
        <v>0.02</v>
      </c>
      <c r="L506" s="5">
        <v>6.0600000000000001E-2</v>
      </c>
      <c r="M506" s="5">
        <v>0.62</v>
      </c>
      <c r="N506" s="5">
        <v>0.1343</v>
      </c>
      <c r="O506" s="5">
        <v>3</v>
      </c>
      <c r="P506" s="5">
        <v>15</v>
      </c>
      <c r="Q506" s="5">
        <f>SUM(Append1[[#This Row],[Casual_Rentals]],Append1[[#This Row],[Registered_Rentals]])</f>
        <v>18</v>
      </c>
      <c r="R506" s="29" t="s">
        <v>68</v>
      </c>
    </row>
    <row r="507" spans="1:18" x14ac:dyDescent="0.25">
      <c r="A507" s="5">
        <v>506</v>
      </c>
      <c r="B507" s="6">
        <v>40566</v>
      </c>
      <c r="C507" s="5" t="s">
        <v>38</v>
      </c>
      <c r="D507" s="5">
        <v>0</v>
      </c>
      <c r="E507" s="5" t="s">
        <v>55</v>
      </c>
      <c r="F507" s="5">
        <v>3</v>
      </c>
      <c r="G507" s="5" t="b">
        <v>0</v>
      </c>
      <c r="H507" s="5">
        <v>0</v>
      </c>
      <c r="I507" s="5" t="s">
        <v>67</v>
      </c>
      <c r="J507" s="5">
        <v>1</v>
      </c>
      <c r="K507" s="5">
        <v>0.02</v>
      </c>
      <c r="L507" s="5">
        <v>6.0600000000000001E-2</v>
      </c>
      <c r="M507" s="5">
        <v>0.62</v>
      </c>
      <c r="N507" s="5">
        <v>0.1343</v>
      </c>
      <c r="O507" s="5">
        <v>1</v>
      </c>
      <c r="P507" s="5">
        <v>4</v>
      </c>
      <c r="Q507" s="5">
        <f>SUM(Append1[[#This Row],[Casual_Rentals]],Append1[[#This Row],[Registered_Rentals]])</f>
        <v>5</v>
      </c>
      <c r="R507" s="29" t="s">
        <v>68</v>
      </c>
    </row>
    <row r="508" spans="1:18" x14ac:dyDescent="0.25">
      <c r="A508" s="5">
        <v>507</v>
      </c>
      <c r="B508" s="6">
        <v>40566</v>
      </c>
      <c r="C508" s="5" t="s">
        <v>38</v>
      </c>
      <c r="D508" s="5">
        <v>0</v>
      </c>
      <c r="E508" s="5" t="s">
        <v>55</v>
      </c>
      <c r="F508" s="5">
        <v>5</v>
      </c>
      <c r="G508" s="5" t="b">
        <v>0</v>
      </c>
      <c r="H508" s="5">
        <v>0</v>
      </c>
      <c r="I508" s="5" t="s">
        <v>67</v>
      </c>
      <c r="J508" s="5">
        <v>2</v>
      </c>
      <c r="K508" s="5">
        <v>0.04</v>
      </c>
      <c r="L508" s="5">
        <v>7.5800000000000006E-2</v>
      </c>
      <c r="M508" s="5">
        <v>0.56999999999999995</v>
      </c>
      <c r="N508" s="5">
        <v>0.1045</v>
      </c>
      <c r="O508" s="5">
        <v>0</v>
      </c>
      <c r="P508" s="5">
        <v>3</v>
      </c>
      <c r="Q508" s="5">
        <f>SUM(Append1[[#This Row],[Casual_Rentals]],Append1[[#This Row],[Registered_Rentals]])</f>
        <v>3</v>
      </c>
      <c r="R508" s="29" t="s">
        <v>69</v>
      </c>
    </row>
    <row r="509" spans="1:18" x14ac:dyDescent="0.25">
      <c r="A509" s="5">
        <v>508</v>
      </c>
      <c r="B509" s="6">
        <v>40566</v>
      </c>
      <c r="C509" s="5" t="s">
        <v>38</v>
      </c>
      <c r="D509" s="5">
        <v>0</v>
      </c>
      <c r="E509" s="5" t="s">
        <v>55</v>
      </c>
      <c r="F509" s="5">
        <v>6</v>
      </c>
      <c r="G509" s="5" t="b">
        <v>0</v>
      </c>
      <c r="H509" s="5">
        <v>0</v>
      </c>
      <c r="I509" s="5" t="s">
        <v>67</v>
      </c>
      <c r="J509" s="5">
        <v>2</v>
      </c>
      <c r="K509" s="5">
        <v>0.04</v>
      </c>
      <c r="L509" s="5">
        <v>7.5800000000000006E-2</v>
      </c>
      <c r="M509" s="5">
        <v>0.56999999999999995</v>
      </c>
      <c r="N509" s="5">
        <v>0.1045</v>
      </c>
      <c r="O509" s="5">
        <v>0</v>
      </c>
      <c r="P509" s="5">
        <v>1</v>
      </c>
      <c r="Q509" s="5">
        <f>SUM(Append1[[#This Row],[Casual_Rentals]],Append1[[#This Row],[Registered_Rentals]])</f>
        <v>1</v>
      </c>
      <c r="R509" s="29" t="s">
        <v>69</v>
      </c>
    </row>
    <row r="510" spans="1:18" x14ac:dyDescent="0.25">
      <c r="A510" s="5">
        <v>509</v>
      </c>
      <c r="B510" s="6">
        <v>40566</v>
      </c>
      <c r="C510" s="5" t="s">
        <v>38</v>
      </c>
      <c r="D510" s="5">
        <v>0</v>
      </c>
      <c r="E510" s="5" t="s">
        <v>55</v>
      </c>
      <c r="F510" s="5">
        <v>7</v>
      </c>
      <c r="G510" s="5" t="b">
        <v>0</v>
      </c>
      <c r="H510" s="5">
        <v>0</v>
      </c>
      <c r="I510" s="5" t="s">
        <v>67</v>
      </c>
      <c r="J510" s="5">
        <v>1</v>
      </c>
      <c r="K510" s="5">
        <v>0.08</v>
      </c>
      <c r="L510" s="5">
        <v>0.1061</v>
      </c>
      <c r="M510" s="5">
        <v>0.57999999999999996</v>
      </c>
      <c r="N510" s="5">
        <v>0.16420000000000001</v>
      </c>
      <c r="O510" s="5">
        <v>1</v>
      </c>
      <c r="P510" s="5">
        <v>1</v>
      </c>
      <c r="Q510" s="5">
        <f>SUM(Append1[[#This Row],[Casual_Rentals]],Append1[[#This Row],[Registered_Rentals]])</f>
        <v>2</v>
      </c>
      <c r="R510" s="29" t="s">
        <v>68</v>
      </c>
    </row>
    <row r="511" spans="1:18" x14ac:dyDescent="0.25">
      <c r="A511" s="5">
        <v>510</v>
      </c>
      <c r="B511" s="6">
        <v>40566</v>
      </c>
      <c r="C511" s="5" t="s">
        <v>38</v>
      </c>
      <c r="D511" s="5">
        <v>0</v>
      </c>
      <c r="E511" s="5" t="s">
        <v>55</v>
      </c>
      <c r="F511" s="5">
        <v>8</v>
      </c>
      <c r="G511" s="5" t="b">
        <v>0</v>
      </c>
      <c r="H511" s="5">
        <v>0</v>
      </c>
      <c r="I511" s="5" t="s">
        <v>67</v>
      </c>
      <c r="J511" s="5">
        <v>1</v>
      </c>
      <c r="K511" s="5">
        <v>0.06</v>
      </c>
      <c r="L511" s="5">
        <v>7.5800000000000006E-2</v>
      </c>
      <c r="M511" s="5">
        <v>0.62</v>
      </c>
      <c r="N511" s="5">
        <v>0.16420000000000001</v>
      </c>
      <c r="O511" s="5">
        <v>2</v>
      </c>
      <c r="P511" s="5">
        <v>17</v>
      </c>
      <c r="Q511" s="5">
        <f>SUM(Append1[[#This Row],[Casual_Rentals]],Append1[[#This Row],[Registered_Rentals]])</f>
        <v>19</v>
      </c>
      <c r="R511" s="29" t="s">
        <v>68</v>
      </c>
    </row>
    <row r="512" spans="1:18" x14ac:dyDescent="0.25">
      <c r="A512" s="5">
        <v>511</v>
      </c>
      <c r="B512" s="6">
        <v>40566</v>
      </c>
      <c r="C512" s="5" t="s">
        <v>38</v>
      </c>
      <c r="D512" s="5">
        <v>0</v>
      </c>
      <c r="E512" s="5" t="s">
        <v>55</v>
      </c>
      <c r="F512" s="5">
        <v>9</v>
      </c>
      <c r="G512" s="5" t="b">
        <v>0</v>
      </c>
      <c r="H512" s="5">
        <v>0</v>
      </c>
      <c r="I512" s="5" t="s">
        <v>67</v>
      </c>
      <c r="J512" s="5">
        <v>1</v>
      </c>
      <c r="K512" s="5">
        <v>0.1</v>
      </c>
      <c r="L512" s="5">
        <v>7.5800000000000006E-2</v>
      </c>
      <c r="M512" s="5">
        <v>0.54</v>
      </c>
      <c r="N512" s="5">
        <v>0.35820000000000002</v>
      </c>
      <c r="O512" s="5">
        <v>3</v>
      </c>
      <c r="P512" s="5">
        <v>25</v>
      </c>
      <c r="Q512" s="5">
        <f>SUM(Append1[[#This Row],[Casual_Rentals]],Append1[[#This Row],[Registered_Rentals]])</f>
        <v>28</v>
      </c>
      <c r="R512" s="29" t="s">
        <v>68</v>
      </c>
    </row>
    <row r="513" spans="1:18" x14ac:dyDescent="0.25">
      <c r="A513" s="5">
        <v>512</v>
      </c>
      <c r="B513" s="6">
        <v>40566</v>
      </c>
      <c r="C513" s="5" t="s">
        <v>38</v>
      </c>
      <c r="D513" s="5">
        <v>0</v>
      </c>
      <c r="E513" s="5" t="s">
        <v>55</v>
      </c>
      <c r="F513" s="5">
        <v>10</v>
      </c>
      <c r="G513" s="5" t="b">
        <v>0</v>
      </c>
      <c r="H513" s="5">
        <v>0</v>
      </c>
      <c r="I513" s="5" t="s">
        <v>67</v>
      </c>
      <c r="J513" s="5">
        <v>1</v>
      </c>
      <c r="K513" s="5">
        <v>0.14000000000000001</v>
      </c>
      <c r="L513" s="5">
        <v>0.1061</v>
      </c>
      <c r="M513" s="5">
        <v>0.46</v>
      </c>
      <c r="N513" s="5">
        <v>0.3881</v>
      </c>
      <c r="O513" s="5">
        <v>7</v>
      </c>
      <c r="P513" s="5">
        <v>51</v>
      </c>
      <c r="Q513" s="5">
        <f>SUM(Append1[[#This Row],[Casual_Rentals]],Append1[[#This Row],[Registered_Rentals]])</f>
        <v>58</v>
      </c>
      <c r="R513" s="29" t="s">
        <v>68</v>
      </c>
    </row>
    <row r="514" spans="1:18" x14ac:dyDescent="0.25">
      <c r="A514" s="5">
        <v>513</v>
      </c>
      <c r="B514" s="6">
        <v>40566</v>
      </c>
      <c r="C514" s="5" t="s">
        <v>38</v>
      </c>
      <c r="D514" s="5">
        <v>0</v>
      </c>
      <c r="E514" s="5" t="s">
        <v>55</v>
      </c>
      <c r="F514" s="5">
        <v>11</v>
      </c>
      <c r="G514" s="5" t="b">
        <v>0</v>
      </c>
      <c r="H514" s="5">
        <v>0</v>
      </c>
      <c r="I514" s="5" t="s">
        <v>67</v>
      </c>
      <c r="J514" s="5">
        <v>1</v>
      </c>
      <c r="K514" s="5">
        <v>0.14000000000000001</v>
      </c>
      <c r="L514" s="5">
        <v>0.13639999999999999</v>
      </c>
      <c r="M514" s="5">
        <v>0.43</v>
      </c>
      <c r="N514" s="5">
        <v>0.22389999999999999</v>
      </c>
      <c r="O514" s="5">
        <v>22</v>
      </c>
      <c r="P514" s="5">
        <v>77</v>
      </c>
      <c r="Q514" s="5">
        <f>SUM(Append1[[#This Row],[Casual_Rentals]],Append1[[#This Row],[Registered_Rentals]])</f>
        <v>99</v>
      </c>
      <c r="R514" s="29" t="s">
        <v>68</v>
      </c>
    </row>
    <row r="515" spans="1:18" x14ac:dyDescent="0.25">
      <c r="A515" s="5">
        <v>514</v>
      </c>
      <c r="B515" s="6">
        <v>40566</v>
      </c>
      <c r="C515" s="5" t="s">
        <v>38</v>
      </c>
      <c r="D515" s="5">
        <v>0</v>
      </c>
      <c r="E515" s="5" t="s">
        <v>55</v>
      </c>
      <c r="F515" s="5">
        <v>12</v>
      </c>
      <c r="G515" s="5" t="b">
        <v>0</v>
      </c>
      <c r="H515" s="5">
        <v>0</v>
      </c>
      <c r="I515" s="5" t="s">
        <v>67</v>
      </c>
      <c r="J515" s="5">
        <v>1</v>
      </c>
      <c r="K515" s="5">
        <v>0.16</v>
      </c>
      <c r="L515" s="5">
        <v>0.1212</v>
      </c>
      <c r="M515" s="5">
        <v>0.37</v>
      </c>
      <c r="N515" s="5">
        <v>0.4627</v>
      </c>
      <c r="O515" s="5">
        <v>24</v>
      </c>
      <c r="P515" s="5">
        <v>92</v>
      </c>
      <c r="Q515" s="5">
        <f>SUM(Append1[[#This Row],[Casual_Rentals]],Append1[[#This Row],[Registered_Rentals]])</f>
        <v>116</v>
      </c>
      <c r="R515" s="29" t="s">
        <v>68</v>
      </c>
    </row>
    <row r="516" spans="1:18" x14ac:dyDescent="0.25">
      <c r="A516" s="5">
        <v>515</v>
      </c>
      <c r="B516" s="6">
        <v>40566</v>
      </c>
      <c r="C516" s="5" t="s">
        <v>38</v>
      </c>
      <c r="D516" s="5">
        <v>0</v>
      </c>
      <c r="E516" s="5" t="s">
        <v>55</v>
      </c>
      <c r="F516" s="5">
        <v>13</v>
      </c>
      <c r="G516" s="5" t="b">
        <v>0</v>
      </c>
      <c r="H516" s="5">
        <v>0</v>
      </c>
      <c r="I516" s="5" t="s">
        <v>67</v>
      </c>
      <c r="J516" s="5">
        <v>1</v>
      </c>
      <c r="K516" s="5">
        <v>0.14000000000000001</v>
      </c>
      <c r="L516" s="5">
        <v>0.1061</v>
      </c>
      <c r="M516" s="5">
        <v>0.33</v>
      </c>
      <c r="N516" s="5">
        <v>0.3881</v>
      </c>
      <c r="O516" s="5">
        <v>12</v>
      </c>
      <c r="P516" s="5">
        <v>75</v>
      </c>
      <c r="Q516" s="5">
        <f>SUM(Append1[[#This Row],[Casual_Rentals]],Append1[[#This Row],[Registered_Rentals]])</f>
        <v>87</v>
      </c>
      <c r="R516" s="29" t="s">
        <v>68</v>
      </c>
    </row>
    <row r="517" spans="1:18" x14ac:dyDescent="0.25">
      <c r="A517" s="5">
        <v>516</v>
      </c>
      <c r="B517" s="6">
        <v>40566</v>
      </c>
      <c r="C517" s="5" t="s">
        <v>38</v>
      </c>
      <c r="D517" s="5">
        <v>0</v>
      </c>
      <c r="E517" s="5" t="s">
        <v>55</v>
      </c>
      <c r="F517" s="5">
        <v>14</v>
      </c>
      <c r="G517" s="5" t="b">
        <v>0</v>
      </c>
      <c r="H517" s="5">
        <v>0</v>
      </c>
      <c r="I517" s="5" t="s">
        <v>67</v>
      </c>
      <c r="J517" s="5">
        <v>1</v>
      </c>
      <c r="K517" s="5">
        <v>0.16</v>
      </c>
      <c r="L517" s="5">
        <v>0.13639999999999999</v>
      </c>
      <c r="M517" s="5">
        <v>0.28000000000000003</v>
      </c>
      <c r="N517" s="5">
        <v>0.35820000000000002</v>
      </c>
      <c r="O517" s="5">
        <v>17</v>
      </c>
      <c r="P517" s="5">
        <v>93</v>
      </c>
      <c r="Q517" s="5">
        <f>SUM(Append1[[#This Row],[Casual_Rentals]],Append1[[#This Row],[Registered_Rentals]])</f>
        <v>110</v>
      </c>
      <c r="R517" s="29" t="s">
        <v>68</v>
      </c>
    </row>
    <row r="518" spans="1:18" x14ac:dyDescent="0.25">
      <c r="A518" s="5">
        <v>517</v>
      </c>
      <c r="B518" s="6">
        <v>40566</v>
      </c>
      <c r="C518" s="5" t="s">
        <v>38</v>
      </c>
      <c r="D518" s="5">
        <v>0</v>
      </c>
      <c r="E518" s="5" t="s">
        <v>55</v>
      </c>
      <c r="F518" s="5">
        <v>15</v>
      </c>
      <c r="G518" s="5" t="b">
        <v>0</v>
      </c>
      <c r="H518" s="5">
        <v>0</v>
      </c>
      <c r="I518" s="5" t="s">
        <v>67</v>
      </c>
      <c r="J518" s="5">
        <v>1</v>
      </c>
      <c r="K518" s="5">
        <v>0.16</v>
      </c>
      <c r="L518" s="5">
        <v>0.13639999999999999</v>
      </c>
      <c r="M518" s="5">
        <v>0.28000000000000003</v>
      </c>
      <c r="N518" s="5">
        <v>0.35820000000000002</v>
      </c>
      <c r="O518" s="5">
        <v>13</v>
      </c>
      <c r="P518" s="5">
        <v>64</v>
      </c>
      <c r="Q518" s="5">
        <f>SUM(Append1[[#This Row],[Casual_Rentals]],Append1[[#This Row],[Registered_Rentals]])</f>
        <v>77</v>
      </c>
      <c r="R518" s="29" t="s">
        <v>68</v>
      </c>
    </row>
    <row r="519" spans="1:18" x14ac:dyDescent="0.25">
      <c r="A519" s="5">
        <v>518</v>
      </c>
      <c r="B519" s="6">
        <v>40566</v>
      </c>
      <c r="C519" s="5" t="s">
        <v>38</v>
      </c>
      <c r="D519" s="5">
        <v>0</v>
      </c>
      <c r="E519" s="5" t="s">
        <v>55</v>
      </c>
      <c r="F519" s="5">
        <v>16</v>
      </c>
      <c r="G519" s="5" t="b">
        <v>0</v>
      </c>
      <c r="H519" s="5">
        <v>0</v>
      </c>
      <c r="I519" s="5" t="s">
        <v>67</v>
      </c>
      <c r="J519" s="5">
        <v>1</v>
      </c>
      <c r="K519" s="5">
        <v>0.16</v>
      </c>
      <c r="L519" s="5">
        <v>0.13639999999999999</v>
      </c>
      <c r="M519" s="5">
        <v>0.26</v>
      </c>
      <c r="N519" s="5">
        <v>0.32840000000000003</v>
      </c>
      <c r="O519" s="5">
        <v>9</v>
      </c>
      <c r="P519" s="5">
        <v>56</v>
      </c>
      <c r="Q519" s="5">
        <f>SUM(Append1[[#This Row],[Casual_Rentals]],Append1[[#This Row],[Registered_Rentals]])</f>
        <v>65</v>
      </c>
      <c r="R519" s="29" t="s">
        <v>68</v>
      </c>
    </row>
    <row r="520" spans="1:18" x14ac:dyDescent="0.25">
      <c r="A520" s="5">
        <v>519</v>
      </c>
      <c r="B520" s="6">
        <v>40566</v>
      </c>
      <c r="C520" s="5" t="s">
        <v>38</v>
      </c>
      <c r="D520" s="5">
        <v>0</v>
      </c>
      <c r="E520" s="5" t="s">
        <v>55</v>
      </c>
      <c r="F520" s="5">
        <v>17</v>
      </c>
      <c r="G520" s="5" t="b">
        <v>0</v>
      </c>
      <c r="H520" s="5">
        <v>0</v>
      </c>
      <c r="I520" s="5" t="s">
        <v>67</v>
      </c>
      <c r="J520" s="5">
        <v>1</v>
      </c>
      <c r="K520" s="5">
        <v>0.14000000000000001</v>
      </c>
      <c r="L520" s="5">
        <v>0.1061</v>
      </c>
      <c r="M520" s="5">
        <v>0.26</v>
      </c>
      <c r="N520" s="5">
        <v>0.3881</v>
      </c>
      <c r="O520" s="5">
        <v>5</v>
      </c>
      <c r="P520" s="5">
        <v>50</v>
      </c>
      <c r="Q520" s="5">
        <f>SUM(Append1[[#This Row],[Casual_Rentals]],Append1[[#This Row],[Registered_Rentals]])</f>
        <v>55</v>
      </c>
      <c r="R520" s="29" t="s">
        <v>68</v>
      </c>
    </row>
    <row r="521" spans="1:18" x14ac:dyDescent="0.25">
      <c r="A521" s="5">
        <v>520</v>
      </c>
      <c r="B521" s="6">
        <v>40566</v>
      </c>
      <c r="C521" s="5" t="s">
        <v>38</v>
      </c>
      <c r="D521" s="5">
        <v>0</v>
      </c>
      <c r="E521" s="5" t="s">
        <v>55</v>
      </c>
      <c r="F521" s="5">
        <v>18</v>
      </c>
      <c r="G521" s="5" t="b">
        <v>0</v>
      </c>
      <c r="H521" s="5">
        <v>0</v>
      </c>
      <c r="I521" s="5" t="s">
        <v>67</v>
      </c>
      <c r="J521" s="5">
        <v>1</v>
      </c>
      <c r="K521" s="5">
        <v>0.12</v>
      </c>
      <c r="L521" s="5">
        <v>0.1212</v>
      </c>
      <c r="M521" s="5">
        <v>0.3</v>
      </c>
      <c r="N521" s="5">
        <v>0.25369999999999998</v>
      </c>
      <c r="O521" s="5">
        <v>5</v>
      </c>
      <c r="P521" s="5">
        <v>44</v>
      </c>
      <c r="Q521" s="5">
        <f>SUM(Append1[[#This Row],[Casual_Rentals]],Append1[[#This Row],[Registered_Rentals]])</f>
        <v>49</v>
      </c>
      <c r="R521" s="29" t="s">
        <v>68</v>
      </c>
    </row>
    <row r="522" spans="1:18" x14ac:dyDescent="0.25">
      <c r="A522" s="5">
        <v>521</v>
      </c>
      <c r="B522" s="6">
        <v>40566</v>
      </c>
      <c r="C522" s="5" t="s">
        <v>38</v>
      </c>
      <c r="D522" s="5">
        <v>0</v>
      </c>
      <c r="E522" s="5" t="s">
        <v>55</v>
      </c>
      <c r="F522" s="5">
        <v>19</v>
      </c>
      <c r="G522" s="5" t="b">
        <v>0</v>
      </c>
      <c r="H522" s="5">
        <v>0</v>
      </c>
      <c r="I522" s="5" t="s">
        <v>67</v>
      </c>
      <c r="J522" s="5">
        <v>1</v>
      </c>
      <c r="K522" s="5">
        <v>0.12</v>
      </c>
      <c r="L522" s="5">
        <v>0.1212</v>
      </c>
      <c r="M522" s="5">
        <v>0.3</v>
      </c>
      <c r="N522" s="5">
        <v>0.28360000000000002</v>
      </c>
      <c r="O522" s="5">
        <v>5</v>
      </c>
      <c r="P522" s="5">
        <v>45</v>
      </c>
      <c r="Q522" s="5">
        <f>SUM(Append1[[#This Row],[Casual_Rentals]],Append1[[#This Row],[Registered_Rentals]])</f>
        <v>50</v>
      </c>
      <c r="R522" s="29" t="s">
        <v>68</v>
      </c>
    </row>
    <row r="523" spans="1:18" x14ac:dyDescent="0.25">
      <c r="A523" s="5">
        <v>522</v>
      </c>
      <c r="B523" s="6">
        <v>40566</v>
      </c>
      <c r="C523" s="5" t="s">
        <v>38</v>
      </c>
      <c r="D523" s="5">
        <v>0</v>
      </c>
      <c r="E523" s="5" t="s">
        <v>55</v>
      </c>
      <c r="F523" s="5">
        <v>20</v>
      </c>
      <c r="G523" s="5" t="b">
        <v>0</v>
      </c>
      <c r="H523" s="5">
        <v>0</v>
      </c>
      <c r="I523" s="5" t="s">
        <v>67</v>
      </c>
      <c r="J523" s="5">
        <v>1</v>
      </c>
      <c r="K523" s="5">
        <v>0.1</v>
      </c>
      <c r="L523" s="5">
        <v>0.1061</v>
      </c>
      <c r="M523" s="5">
        <v>0.36</v>
      </c>
      <c r="N523" s="5">
        <v>0.25369999999999998</v>
      </c>
      <c r="O523" s="5">
        <v>4</v>
      </c>
      <c r="P523" s="5">
        <v>31</v>
      </c>
      <c r="Q523" s="5">
        <f>SUM(Append1[[#This Row],[Casual_Rentals]],Append1[[#This Row],[Registered_Rentals]])</f>
        <v>35</v>
      </c>
      <c r="R523" s="29" t="s">
        <v>68</v>
      </c>
    </row>
    <row r="524" spans="1:18" x14ac:dyDescent="0.25">
      <c r="A524" s="5">
        <v>523</v>
      </c>
      <c r="B524" s="6">
        <v>40566</v>
      </c>
      <c r="C524" s="5" t="s">
        <v>38</v>
      </c>
      <c r="D524" s="5">
        <v>0</v>
      </c>
      <c r="E524" s="5" t="s">
        <v>55</v>
      </c>
      <c r="F524" s="5">
        <v>21</v>
      </c>
      <c r="G524" s="5" t="b">
        <v>0</v>
      </c>
      <c r="H524" s="5">
        <v>0</v>
      </c>
      <c r="I524" s="5" t="s">
        <v>67</v>
      </c>
      <c r="J524" s="5">
        <v>1</v>
      </c>
      <c r="K524" s="5">
        <v>0.1</v>
      </c>
      <c r="L524" s="5">
        <v>0.1061</v>
      </c>
      <c r="M524" s="5">
        <v>0.36</v>
      </c>
      <c r="N524" s="5">
        <v>0.19400000000000001</v>
      </c>
      <c r="O524" s="5">
        <v>5</v>
      </c>
      <c r="P524" s="5">
        <v>20</v>
      </c>
      <c r="Q524" s="5">
        <f>SUM(Append1[[#This Row],[Casual_Rentals]],Append1[[#This Row],[Registered_Rentals]])</f>
        <v>25</v>
      </c>
      <c r="R524" s="29" t="s">
        <v>68</v>
      </c>
    </row>
    <row r="525" spans="1:18" x14ac:dyDescent="0.25">
      <c r="A525" s="5">
        <v>524</v>
      </c>
      <c r="B525" s="6">
        <v>40566</v>
      </c>
      <c r="C525" s="5" t="s">
        <v>38</v>
      </c>
      <c r="D525" s="5">
        <v>0</v>
      </c>
      <c r="E525" s="5" t="s">
        <v>55</v>
      </c>
      <c r="F525" s="5">
        <v>22</v>
      </c>
      <c r="G525" s="5" t="b">
        <v>0</v>
      </c>
      <c r="H525" s="5">
        <v>0</v>
      </c>
      <c r="I525" s="5" t="s">
        <v>67</v>
      </c>
      <c r="J525" s="5">
        <v>1</v>
      </c>
      <c r="K525" s="5">
        <v>0.08</v>
      </c>
      <c r="L525" s="5">
        <v>9.0899999999999995E-2</v>
      </c>
      <c r="M525" s="5">
        <v>0.38</v>
      </c>
      <c r="N525" s="5">
        <v>0.19400000000000001</v>
      </c>
      <c r="O525" s="5">
        <v>5</v>
      </c>
      <c r="P525" s="5">
        <v>23</v>
      </c>
      <c r="Q525" s="5">
        <f>SUM(Append1[[#This Row],[Casual_Rentals]],Append1[[#This Row],[Registered_Rentals]])</f>
        <v>28</v>
      </c>
      <c r="R525" s="29" t="s">
        <v>68</v>
      </c>
    </row>
    <row r="526" spans="1:18" x14ac:dyDescent="0.25">
      <c r="A526" s="5">
        <v>525</v>
      </c>
      <c r="B526" s="6">
        <v>40566</v>
      </c>
      <c r="C526" s="5" t="s">
        <v>38</v>
      </c>
      <c r="D526" s="5">
        <v>0</v>
      </c>
      <c r="E526" s="5" t="s">
        <v>55</v>
      </c>
      <c r="F526" s="5">
        <v>23</v>
      </c>
      <c r="G526" s="5" t="b">
        <v>0</v>
      </c>
      <c r="H526" s="5">
        <v>0</v>
      </c>
      <c r="I526" s="5" t="s">
        <v>67</v>
      </c>
      <c r="J526" s="5">
        <v>1</v>
      </c>
      <c r="K526" s="5">
        <v>0.06</v>
      </c>
      <c r="L526" s="5">
        <v>6.0600000000000001E-2</v>
      </c>
      <c r="M526" s="5">
        <v>0.41</v>
      </c>
      <c r="N526" s="5">
        <v>0.22389999999999999</v>
      </c>
      <c r="O526" s="5">
        <v>4</v>
      </c>
      <c r="P526" s="5">
        <v>17</v>
      </c>
      <c r="Q526" s="5">
        <f>SUM(Append1[[#This Row],[Casual_Rentals]],Append1[[#This Row],[Registered_Rentals]])</f>
        <v>21</v>
      </c>
      <c r="R526" s="29" t="s">
        <v>68</v>
      </c>
    </row>
    <row r="527" spans="1:18" x14ac:dyDescent="0.25">
      <c r="A527" s="5">
        <v>526</v>
      </c>
      <c r="B527" s="6">
        <v>40567</v>
      </c>
      <c r="C527" s="5" t="s">
        <v>38</v>
      </c>
      <c r="D527" s="5">
        <v>0</v>
      </c>
      <c r="E527" s="5" t="s">
        <v>55</v>
      </c>
      <c r="F527" s="5">
        <v>0</v>
      </c>
      <c r="G527" s="5" t="b">
        <v>0</v>
      </c>
      <c r="H527" s="5">
        <v>1</v>
      </c>
      <c r="I527" s="5" t="s">
        <v>47</v>
      </c>
      <c r="J527" s="5">
        <v>1</v>
      </c>
      <c r="K527" s="5">
        <v>0.06</v>
      </c>
      <c r="L527" s="5">
        <v>6.0600000000000001E-2</v>
      </c>
      <c r="M527" s="5">
        <v>0.41</v>
      </c>
      <c r="N527" s="5">
        <v>0.19400000000000001</v>
      </c>
      <c r="O527" s="5">
        <v>0</v>
      </c>
      <c r="P527" s="5">
        <v>7</v>
      </c>
      <c r="Q527" s="5">
        <f>SUM(Append1[[#This Row],[Casual_Rentals]],Append1[[#This Row],[Registered_Rentals]])</f>
        <v>7</v>
      </c>
      <c r="R527" s="29" t="s">
        <v>68</v>
      </c>
    </row>
    <row r="528" spans="1:18" x14ac:dyDescent="0.25">
      <c r="A528" s="5">
        <v>527</v>
      </c>
      <c r="B528" s="6">
        <v>40567</v>
      </c>
      <c r="C528" s="5" t="s">
        <v>38</v>
      </c>
      <c r="D528" s="5">
        <v>0</v>
      </c>
      <c r="E528" s="5" t="s">
        <v>55</v>
      </c>
      <c r="F528" s="5">
        <v>1</v>
      </c>
      <c r="G528" s="5" t="b">
        <v>0</v>
      </c>
      <c r="H528" s="5">
        <v>1</v>
      </c>
      <c r="I528" s="5" t="s">
        <v>47</v>
      </c>
      <c r="J528" s="5">
        <v>1</v>
      </c>
      <c r="K528" s="5">
        <v>0.04</v>
      </c>
      <c r="L528" s="5">
        <v>4.5499999999999999E-2</v>
      </c>
      <c r="M528" s="5">
        <v>0.45</v>
      </c>
      <c r="N528" s="5">
        <v>0.19400000000000001</v>
      </c>
      <c r="O528" s="5">
        <v>0</v>
      </c>
      <c r="P528" s="5">
        <v>1</v>
      </c>
      <c r="Q528" s="5">
        <f>SUM(Append1[[#This Row],[Casual_Rentals]],Append1[[#This Row],[Registered_Rentals]])</f>
        <v>1</v>
      </c>
      <c r="R528" s="29" t="s">
        <v>68</v>
      </c>
    </row>
    <row r="529" spans="1:18" x14ac:dyDescent="0.25">
      <c r="A529" s="5">
        <v>528</v>
      </c>
      <c r="B529" s="6">
        <v>40567</v>
      </c>
      <c r="C529" s="5" t="s">
        <v>38</v>
      </c>
      <c r="D529" s="5">
        <v>0</v>
      </c>
      <c r="E529" s="5" t="s">
        <v>55</v>
      </c>
      <c r="F529" s="5">
        <v>3</v>
      </c>
      <c r="G529" s="5" t="b">
        <v>0</v>
      </c>
      <c r="H529" s="5">
        <v>1</v>
      </c>
      <c r="I529" s="5" t="s">
        <v>47</v>
      </c>
      <c r="J529" s="5">
        <v>1</v>
      </c>
      <c r="K529" s="5">
        <v>0.04</v>
      </c>
      <c r="L529" s="5">
        <v>3.0300000000000001E-2</v>
      </c>
      <c r="M529" s="5">
        <v>0.45</v>
      </c>
      <c r="N529" s="5">
        <v>0.25369999999999998</v>
      </c>
      <c r="O529" s="5">
        <v>0</v>
      </c>
      <c r="P529" s="5">
        <v>1</v>
      </c>
      <c r="Q529" s="5">
        <f>SUM(Append1[[#This Row],[Casual_Rentals]],Append1[[#This Row],[Registered_Rentals]])</f>
        <v>1</v>
      </c>
      <c r="R529" s="29" t="s">
        <v>68</v>
      </c>
    </row>
    <row r="530" spans="1:18" x14ac:dyDescent="0.25">
      <c r="A530" s="5">
        <v>529</v>
      </c>
      <c r="B530" s="6">
        <v>40567</v>
      </c>
      <c r="C530" s="5" t="s">
        <v>38</v>
      </c>
      <c r="D530" s="5">
        <v>0</v>
      </c>
      <c r="E530" s="5" t="s">
        <v>55</v>
      </c>
      <c r="F530" s="5">
        <v>4</v>
      </c>
      <c r="G530" s="5" t="b">
        <v>0</v>
      </c>
      <c r="H530" s="5">
        <v>1</v>
      </c>
      <c r="I530" s="5" t="s">
        <v>47</v>
      </c>
      <c r="J530" s="5">
        <v>1</v>
      </c>
      <c r="K530" s="5">
        <v>0.02</v>
      </c>
      <c r="L530" s="5">
        <v>6.0600000000000001E-2</v>
      </c>
      <c r="M530" s="5">
        <v>0.48</v>
      </c>
      <c r="N530" s="5">
        <v>0.1343</v>
      </c>
      <c r="O530" s="5">
        <v>0</v>
      </c>
      <c r="P530" s="5">
        <v>1</v>
      </c>
      <c r="Q530" s="5">
        <f>SUM(Append1[[#This Row],[Casual_Rentals]],Append1[[#This Row],[Registered_Rentals]])</f>
        <v>1</v>
      </c>
      <c r="R530" s="29" t="s">
        <v>68</v>
      </c>
    </row>
    <row r="531" spans="1:18" x14ac:dyDescent="0.25">
      <c r="A531" s="5">
        <v>530</v>
      </c>
      <c r="B531" s="6">
        <v>40567</v>
      </c>
      <c r="C531" s="5" t="s">
        <v>38</v>
      </c>
      <c r="D531" s="5">
        <v>0</v>
      </c>
      <c r="E531" s="5" t="s">
        <v>55</v>
      </c>
      <c r="F531" s="5">
        <v>5</v>
      </c>
      <c r="G531" s="5" t="b">
        <v>0</v>
      </c>
      <c r="H531" s="5">
        <v>1</v>
      </c>
      <c r="I531" s="5" t="s">
        <v>47</v>
      </c>
      <c r="J531" s="5">
        <v>1</v>
      </c>
      <c r="K531" s="5">
        <v>0.02</v>
      </c>
      <c r="L531" s="5">
        <v>6.0600000000000001E-2</v>
      </c>
      <c r="M531" s="5">
        <v>0.48</v>
      </c>
      <c r="N531" s="5">
        <v>0.1343</v>
      </c>
      <c r="O531" s="5">
        <v>0</v>
      </c>
      <c r="P531" s="5">
        <v>5</v>
      </c>
      <c r="Q531" s="5">
        <f>SUM(Append1[[#This Row],[Casual_Rentals]],Append1[[#This Row],[Registered_Rentals]])</f>
        <v>5</v>
      </c>
      <c r="R531" s="29" t="s">
        <v>68</v>
      </c>
    </row>
    <row r="532" spans="1:18" x14ac:dyDescent="0.25">
      <c r="A532" s="5">
        <v>531</v>
      </c>
      <c r="B532" s="6">
        <v>40567</v>
      </c>
      <c r="C532" s="5" t="s">
        <v>38</v>
      </c>
      <c r="D532" s="5">
        <v>0</v>
      </c>
      <c r="E532" s="5" t="s">
        <v>55</v>
      </c>
      <c r="F532" s="5">
        <v>6</v>
      </c>
      <c r="G532" s="5" t="b">
        <v>0</v>
      </c>
      <c r="H532" s="5">
        <v>1</v>
      </c>
      <c r="I532" s="5" t="s">
        <v>47</v>
      </c>
      <c r="J532" s="5">
        <v>1</v>
      </c>
      <c r="K532" s="5">
        <v>0.02</v>
      </c>
      <c r="L532" s="5">
        <v>7.5800000000000006E-2</v>
      </c>
      <c r="M532" s="5">
        <v>0.48</v>
      </c>
      <c r="N532" s="5">
        <v>8.9599999999999999E-2</v>
      </c>
      <c r="O532" s="5">
        <v>0</v>
      </c>
      <c r="P532" s="5">
        <v>15</v>
      </c>
      <c r="Q532" s="5">
        <f>SUM(Append1[[#This Row],[Casual_Rentals]],Append1[[#This Row],[Registered_Rentals]])</f>
        <v>15</v>
      </c>
      <c r="R532" s="29" t="s">
        <v>68</v>
      </c>
    </row>
    <row r="533" spans="1:18" x14ac:dyDescent="0.25">
      <c r="A533" s="5">
        <v>532</v>
      </c>
      <c r="B533" s="6">
        <v>40567</v>
      </c>
      <c r="C533" s="5" t="s">
        <v>38</v>
      </c>
      <c r="D533" s="5">
        <v>0</v>
      </c>
      <c r="E533" s="5" t="s">
        <v>55</v>
      </c>
      <c r="F533" s="5">
        <v>7</v>
      </c>
      <c r="G533" s="5" t="b">
        <v>0</v>
      </c>
      <c r="H533" s="5">
        <v>1</v>
      </c>
      <c r="I533" s="5" t="s">
        <v>47</v>
      </c>
      <c r="J533" s="5">
        <v>1</v>
      </c>
      <c r="K533" s="5">
        <v>0.02</v>
      </c>
      <c r="L533" s="5">
        <v>0.1212</v>
      </c>
      <c r="M533" s="5">
        <v>0.48</v>
      </c>
      <c r="N533" s="5">
        <v>0</v>
      </c>
      <c r="O533" s="5">
        <v>5</v>
      </c>
      <c r="P533" s="5">
        <v>79</v>
      </c>
      <c r="Q533" s="5">
        <f>SUM(Append1[[#This Row],[Casual_Rentals]],Append1[[#This Row],[Registered_Rentals]])</f>
        <v>84</v>
      </c>
      <c r="R533" s="29" t="s">
        <v>68</v>
      </c>
    </row>
    <row r="534" spans="1:18" x14ac:dyDescent="0.25">
      <c r="A534" s="5">
        <v>533</v>
      </c>
      <c r="B534" s="6">
        <v>40567</v>
      </c>
      <c r="C534" s="5" t="s">
        <v>38</v>
      </c>
      <c r="D534" s="5">
        <v>0</v>
      </c>
      <c r="E534" s="5" t="s">
        <v>55</v>
      </c>
      <c r="F534" s="5">
        <v>8</v>
      </c>
      <c r="G534" s="5" t="b">
        <v>0</v>
      </c>
      <c r="H534" s="5">
        <v>1</v>
      </c>
      <c r="I534" s="5" t="s">
        <v>47</v>
      </c>
      <c r="J534" s="5">
        <v>1</v>
      </c>
      <c r="K534" s="5">
        <v>0.04</v>
      </c>
      <c r="L534" s="5">
        <v>0.13639999999999999</v>
      </c>
      <c r="M534" s="5">
        <v>0.49</v>
      </c>
      <c r="N534" s="5">
        <v>0</v>
      </c>
      <c r="O534" s="5">
        <v>6</v>
      </c>
      <c r="P534" s="5">
        <v>171</v>
      </c>
      <c r="Q534" s="5">
        <f>SUM(Append1[[#This Row],[Casual_Rentals]],Append1[[#This Row],[Registered_Rentals]])</f>
        <v>177</v>
      </c>
      <c r="R534" s="29" t="s">
        <v>68</v>
      </c>
    </row>
    <row r="535" spans="1:18" x14ac:dyDescent="0.25">
      <c r="A535" s="5">
        <v>534</v>
      </c>
      <c r="B535" s="6">
        <v>40567</v>
      </c>
      <c r="C535" s="5" t="s">
        <v>38</v>
      </c>
      <c r="D535" s="5">
        <v>0</v>
      </c>
      <c r="E535" s="5" t="s">
        <v>55</v>
      </c>
      <c r="F535" s="5">
        <v>9</v>
      </c>
      <c r="G535" s="5" t="b">
        <v>0</v>
      </c>
      <c r="H535" s="5">
        <v>1</v>
      </c>
      <c r="I535" s="5" t="s">
        <v>47</v>
      </c>
      <c r="J535" s="5">
        <v>1</v>
      </c>
      <c r="K535" s="5">
        <v>0.06</v>
      </c>
      <c r="L535" s="5">
        <v>0.1515</v>
      </c>
      <c r="M535" s="5">
        <v>0.41</v>
      </c>
      <c r="N535" s="5">
        <v>0</v>
      </c>
      <c r="O535" s="5">
        <v>4</v>
      </c>
      <c r="P535" s="5">
        <v>98</v>
      </c>
      <c r="Q535" s="5">
        <f>SUM(Append1[[#This Row],[Casual_Rentals]],Append1[[#This Row],[Registered_Rentals]])</f>
        <v>102</v>
      </c>
      <c r="R535" s="29" t="s">
        <v>68</v>
      </c>
    </row>
    <row r="536" spans="1:18" x14ac:dyDescent="0.25">
      <c r="A536" s="5">
        <v>535</v>
      </c>
      <c r="B536" s="6">
        <v>40567</v>
      </c>
      <c r="C536" s="5" t="s">
        <v>38</v>
      </c>
      <c r="D536" s="5">
        <v>0</v>
      </c>
      <c r="E536" s="5" t="s">
        <v>55</v>
      </c>
      <c r="F536" s="5">
        <v>10</v>
      </c>
      <c r="G536" s="5" t="b">
        <v>0</v>
      </c>
      <c r="H536" s="5">
        <v>1</v>
      </c>
      <c r="I536" s="5" t="s">
        <v>47</v>
      </c>
      <c r="J536" s="5">
        <v>1</v>
      </c>
      <c r="K536" s="5">
        <v>0.1</v>
      </c>
      <c r="L536" s="5">
        <v>0.13639999999999999</v>
      </c>
      <c r="M536" s="5">
        <v>0.42</v>
      </c>
      <c r="N536" s="5">
        <v>0</v>
      </c>
      <c r="O536" s="5">
        <v>6</v>
      </c>
      <c r="P536" s="5">
        <v>34</v>
      </c>
      <c r="Q536" s="5">
        <f>SUM(Append1[[#This Row],[Casual_Rentals]],Append1[[#This Row],[Registered_Rentals]])</f>
        <v>40</v>
      </c>
      <c r="R536" s="29" t="s">
        <v>68</v>
      </c>
    </row>
    <row r="537" spans="1:18" x14ac:dyDescent="0.25">
      <c r="A537" s="5">
        <v>536</v>
      </c>
      <c r="B537" s="6">
        <v>40567</v>
      </c>
      <c r="C537" s="5" t="s">
        <v>38</v>
      </c>
      <c r="D537" s="5">
        <v>0</v>
      </c>
      <c r="E537" s="5" t="s">
        <v>55</v>
      </c>
      <c r="F537" s="5">
        <v>11</v>
      </c>
      <c r="G537" s="5" t="b">
        <v>0</v>
      </c>
      <c r="H537" s="5">
        <v>1</v>
      </c>
      <c r="I537" s="5" t="s">
        <v>47</v>
      </c>
      <c r="J537" s="5">
        <v>1</v>
      </c>
      <c r="K537" s="5">
        <v>0.1</v>
      </c>
      <c r="L537" s="5">
        <v>0.1212</v>
      </c>
      <c r="M537" s="5">
        <v>0.46</v>
      </c>
      <c r="N537" s="5">
        <v>0.1343</v>
      </c>
      <c r="O537" s="5">
        <v>3</v>
      </c>
      <c r="P537" s="5">
        <v>43</v>
      </c>
      <c r="Q537" s="5">
        <f>SUM(Append1[[#This Row],[Casual_Rentals]],Append1[[#This Row],[Registered_Rentals]])</f>
        <v>46</v>
      </c>
      <c r="R537" s="29" t="s">
        <v>68</v>
      </c>
    </row>
    <row r="538" spans="1:18" x14ac:dyDescent="0.25">
      <c r="A538" s="5">
        <v>537</v>
      </c>
      <c r="B538" s="6">
        <v>40567</v>
      </c>
      <c r="C538" s="5" t="s">
        <v>38</v>
      </c>
      <c r="D538" s="5">
        <v>0</v>
      </c>
      <c r="E538" s="5" t="s">
        <v>55</v>
      </c>
      <c r="F538" s="5">
        <v>12</v>
      </c>
      <c r="G538" s="5" t="b">
        <v>0</v>
      </c>
      <c r="H538" s="5">
        <v>1</v>
      </c>
      <c r="I538" s="5" t="s">
        <v>47</v>
      </c>
      <c r="J538" s="5">
        <v>2</v>
      </c>
      <c r="K538" s="5">
        <v>0.12</v>
      </c>
      <c r="L538" s="5">
        <v>0.13639999999999999</v>
      </c>
      <c r="M538" s="5">
        <v>0.42</v>
      </c>
      <c r="N538" s="5">
        <v>0.19400000000000001</v>
      </c>
      <c r="O538" s="5">
        <v>11</v>
      </c>
      <c r="P538" s="5">
        <v>52</v>
      </c>
      <c r="Q538" s="5">
        <f>SUM(Append1[[#This Row],[Casual_Rentals]],Append1[[#This Row],[Registered_Rentals]])</f>
        <v>63</v>
      </c>
      <c r="R538" s="29" t="s">
        <v>69</v>
      </c>
    </row>
    <row r="539" spans="1:18" x14ac:dyDescent="0.25">
      <c r="A539" s="5">
        <v>538</v>
      </c>
      <c r="B539" s="6">
        <v>40567</v>
      </c>
      <c r="C539" s="5" t="s">
        <v>38</v>
      </c>
      <c r="D539" s="5">
        <v>0</v>
      </c>
      <c r="E539" s="5" t="s">
        <v>55</v>
      </c>
      <c r="F539" s="5">
        <v>13</v>
      </c>
      <c r="G539" s="5" t="b">
        <v>0</v>
      </c>
      <c r="H539" s="5">
        <v>1</v>
      </c>
      <c r="I539" s="5" t="s">
        <v>47</v>
      </c>
      <c r="J539" s="5">
        <v>2</v>
      </c>
      <c r="K539" s="5">
        <v>0.14000000000000001</v>
      </c>
      <c r="L539" s="5">
        <v>0.13639999999999999</v>
      </c>
      <c r="M539" s="5">
        <v>0.43</v>
      </c>
      <c r="N539" s="5">
        <v>0.22389999999999999</v>
      </c>
      <c r="O539" s="5">
        <v>6</v>
      </c>
      <c r="P539" s="5">
        <v>54</v>
      </c>
      <c r="Q539" s="5">
        <f>SUM(Append1[[#This Row],[Casual_Rentals]],Append1[[#This Row],[Registered_Rentals]])</f>
        <v>60</v>
      </c>
      <c r="R539" s="29" t="s">
        <v>69</v>
      </c>
    </row>
    <row r="540" spans="1:18" x14ac:dyDescent="0.25">
      <c r="A540" s="5">
        <v>539</v>
      </c>
      <c r="B540" s="6">
        <v>40567</v>
      </c>
      <c r="C540" s="5" t="s">
        <v>38</v>
      </c>
      <c r="D540" s="5">
        <v>0</v>
      </c>
      <c r="E540" s="5" t="s">
        <v>55</v>
      </c>
      <c r="F540" s="5">
        <v>14</v>
      </c>
      <c r="G540" s="5" t="b">
        <v>0</v>
      </c>
      <c r="H540" s="5">
        <v>1</v>
      </c>
      <c r="I540" s="5" t="s">
        <v>47</v>
      </c>
      <c r="J540" s="5">
        <v>2</v>
      </c>
      <c r="K540" s="5">
        <v>0.14000000000000001</v>
      </c>
      <c r="L540" s="5">
        <v>0.13639999999999999</v>
      </c>
      <c r="M540" s="5">
        <v>0.46</v>
      </c>
      <c r="N540" s="5">
        <v>0.22389999999999999</v>
      </c>
      <c r="O540" s="5">
        <v>2</v>
      </c>
      <c r="P540" s="5">
        <v>43</v>
      </c>
      <c r="Q540" s="5">
        <f>SUM(Append1[[#This Row],[Casual_Rentals]],Append1[[#This Row],[Registered_Rentals]])</f>
        <v>45</v>
      </c>
      <c r="R540" s="29" t="s">
        <v>69</v>
      </c>
    </row>
    <row r="541" spans="1:18" x14ac:dyDescent="0.25">
      <c r="A541" s="5">
        <v>540</v>
      </c>
      <c r="B541" s="6">
        <v>40567</v>
      </c>
      <c r="C541" s="5" t="s">
        <v>38</v>
      </c>
      <c r="D541" s="5">
        <v>0</v>
      </c>
      <c r="E541" s="5" t="s">
        <v>55</v>
      </c>
      <c r="F541" s="5">
        <v>15</v>
      </c>
      <c r="G541" s="5" t="b">
        <v>0</v>
      </c>
      <c r="H541" s="5">
        <v>1</v>
      </c>
      <c r="I541" s="5" t="s">
        <v>47</v>
      </c>
      <c r="J541" s="5">
        <v>1</v>
      </c>
      <c r="K541" s="5">
        <v>0.16</v>
      </c>
      <c r="L541" s="5">
        <v>0.16669999999999999</v>
      </c>
      <c r="M541" s="5">
        <v>0.4</v>
      </c>
      <c r="N541" s="5">
        <v>0.16420000000000001</v>
      </c>
      <c r="O541" s="5">
        <v>7</v>
      </c>
      <c r="P541" s="5">
        <v>50</v>
      </c>
      <c r="Q541" s="5">
        <f>SUM(Append1[[#This Row],[Casual_Rentals]],Append1[[#This Row],[Registered_Rentals]])</f>
        <v>57</v>
      </c>
      <c r="R541" s="29" t="s">
        <v>68</v>
      </c>
    </row>
    <row r="542" spans="1:18" x14ac:dyDescent="0.25">
      <c r="A542" s="5">
        <v>541</v>
      </c>
      <c r="B542" s="6">
        <v>40567</v>
      </c>
      <c r="C542" s="5" t="s">
        <v>38</v>
      </c>
      <c r="D542" s="5">
        <v>0</v>
      </c>
      <c r="E542" s="5" t="s">
        <v>55</v>
      </c>
      <c r="F542" s="5">
        <v>16</v>
      </c>
      <c r="G542" s="5" t="b">
        <v>0</v>
      </c>
      <c r="H542" s="5">
        <v>1</v>
      </c>
      <c r="I542" s="5" t="s">
        <v>47</v>
      </c>
      <c r="J542" s="5">
        <v>1</v>
      </c>
      <c r="K542" s="5">
        <v>0.16</v>
      </c>
      <c r="L542" s="5">
        <v>0.1515</v>
      </c>
      <c r="M542" s="5">
        <v>0.47</v>
      </c>
      <c r="N542" s="5">
        <v>0.25369999999999998</v>
      </c>
      <c r="O542" s="5">
        <v>4</v>
      </c>
      <c r="P542" s="5">
        <v>66</v>
      </c>
      <c r="Q542" s="5">
        <f>SUM(Append1[[#This Row],[Casual_Rentals]],Append1[[#This Row],[Registered_Rentals]])</f>
        <v>70</v>
      </c>
      <c r="R542" s="29" t="s">
        <v>68</v>
      </c>
    </row>
    <row r="543" spans="1:18" x14ac:dyDescent="0.25">
      <c r="A543" s="5">
        <v>542</v>
      </c>
      <c r="B543" s="6">
        <v>40567</v>
      </c>
      <c r="C543" s="5" t="s">
        <v>38</v>
      </c>
      <c r="D543" s="5">
        <v>0</v>
      </c>
      <c r="E543" s="5" t="s">
        <v>55</v>
      </c>
      <c r="F543" s="5">
        <v>17</v>
      </c>
      <c r="G543" s="5" t="b">
        <v>0</v>
      </c>
      <c r="H543" s="5">
        <v>1</v>
      </c>
      <c r="I543" s="5" t="s">
        <v>47</v>
      </c>
      <c r="J543" s="5">
        <v>1</v>
      </c>
      <c r="K543" s="5">
        <v>0.14000000000000001</v>
      </c>
      <c r="L543" s="5">
        <v>0.1212</v>
      </c>
      <c r="M543" s="5">
        <v>0.5</v>
      </c>
      <c r="N543" s="5">
        <v>0.25369999999999998</v>
      </c>
      <c r="O543" s="5">
        <v>6</v>
      </c>
      <c r="P543" s="5">
        <v>178</v>
      </c>
      <c r="Q543" s="5">
        <f>SUM(Append1[[#This Row],[Casual_Rentals]],Append1[[#This Row],[Registered_Rentals]])</f>
        <v>184</v>
      </c>
      <c r="R543" s="29" t="s">
        <v>68</v>
      </c>
    </row>
    <row r="544" spans="1:18" x14ac:dyDescent="0.25">
      <c r="A544" s="5">
        <v>543</v>
      </c>
      <c r="B544" s="6">
        <v>40567</v>
      </c>
      <c r="C544" s="5" t="s">
        <v>38</v>
      </c>
      <c r="D544" s="5">
        <v>0</v>
      </c>
      <c r="E544" s="5" t="s">
        <v>55</v>
      </c>
      <c r="F544" s="5">
        <v>18</v>
      </c>
      <c r="G544" s="5" t="b">
        <v>0</v>
      </c>
      <c r="H544" s="5">
        <v>1</v>
      </c>
      <c r="I544" s="5" t="s">
        <v>47</v>
      </c>
      <c r="J544" s="5">
        <v>1</v>
      </c>
      <c r="K544" s="5">
        <v>0.14000000000000001</v>
      </c>
      <c r="L544" s="5">
        <v>0.13639999999999999</v>
      </c>
      <c r="M544" s="5">
        <v>0.59</v>
      </c>
      <c r="N544" s="5">
        <v>0.19400000000000001</v>
      </c>
      <c r="O544" s="5">
        <v>8</v>
      </c>
      <c r="P544" s="5">
        <v>145</v>
      </c>
      <c r="Q544" s="5">
        <f>SUM(Append1[[#This Row],[Casual_Rentals]],Append1[[#This Row],[Registered_Rentals]])</f>
        <v>153</v>
      </c>
      <c r="R544" s="29" t="s">
        <v>68</v>
      </c>
    </row>
    <row r="545" spans="1:18" x14ac:dyDescent="0.25">
      <c r="A545" s="5">
        <v>544</v>
      </c>
      <c r="B545" s="6">
        <v>40567</v>
      </c>
      <c r="C545" s="5" t="s">
        <v>38</v>
      </c>
      <c r="D545" s="5">
        <v>0</v>
      </c>
      <c r="E545" s="5" t="s">
        <v>55</v>
      </c>
      <c r="F545" s="5">
        <v>19</v>
      </c>
      <c r="G545" s="5" t="b">
        <v>0</v>
      </c>
      <c r="H545" s="5">
        <v>1</v>
      </c>
      <c r="I545" s="5" t="s">
        <v>47</v>
      </c>
      <c r="J545" s="5">
        <v>1</v>
      </c>
      <c r="K545" s="5">
        <v>0.14000000000000001</v>
      </c>
      <c r="L545" s="5">
        <v>0.1515</v>
      </c>
      <c r="M545" s="5">
        <v>0.54</v>
      </c>
      <c r="N545" s="5">
        <v>0.16420000000000001</v>
      </c>
      <c r="O545" s="5">
        <v>5</v>
      </c>
      <c r="P545" s="5">
        <v>101</v>
      </c>
      <c r="Q545" s="5">
        <f>SUM(Append1[[#This Row],[Casual_Rentals]],Append1[[#This Row],[Registered_Rentals]])</f>
        <v>106</v>
      </c>
      <c r="R545" s="29" t="s">
        <v>68</v>
      </c>
    </row>
    <row r="546" spans="1:18" x14ac:dyDescent="0.25">
      <c r="A546" s="5">
        <v>545</v>
      </c>
      <c r="B546" s="6">
        <v>40567</v>
      </c>
      <c r="C546" s="5" t="s">
        <v>38</v>
      </c>
      <c r="D546" s="5">
        <v>0</v>
      </c>
      <c r="E546" s="5" t="s">
        <v>55</v>
      </c>
      <c r="F546" s="5">
        <v>20</v>
      </c>
      <c r="G546" s="5" t="b">
        <v>0</v>
      </c>
      <c r="H546" s="5">
        <v>1</v>
      </c>
      <c r="I546" s="5" t="s">
        <v>47</v>
      </c>
      <c r="J546" s="5">
        <v>1</v>
      </c>
      <c r="K546" s="5">
        <v>0.14000000000000001</v>
      </c>
      <c r="L546" s="5">
        <v>0.13639999999999999</v>
      </c>
      <c r="M546" s="5">
        <v>0.59</v>
      </c>
      <c r="N546" s="5">
        <v>0.19400000000000001</v>
      </c>
      <c r="O546" s="5">
        <v>1</v>
      </c>
      <c r="P546" s="5">
        <v>80</v>
      </c>
      <c r="Q546" s="5">
        <f>SUM(Append1[[#This Row],[Casual_Rentals]],Append1[[#This Row],[Registered_Rentals]])</f>
        <v>81</v>
      </c>
      <c r="R546" s="29" t="s">
        <v>68</v>
      </c>
    </row>
    <row r="547" spans="1:18" x14ac:dyDescent="0.25">
      <c r="A547" s="5">
        <v>546</v>
      </c>
      <c r="B547" s="6">
        <v>40567</v>
      </c>
      <c r="C547" s="5" t="s">
        <v>38</v>
      </c>
      <c r="D547" s="5">
        <v>0</v>
      </c>
      <c r="E547" s="5" t="s">
        <v>55</v>
      </c>
      <c r="F547" s="5">
        <v>21</v>
      </c>
      <c r="G547" s="5" t="b">
        <v>0</v>
      </c>
      <c r="H547" s="5">
        <v>1</v>
      </c>
      <c r="I547" s="5" t="s">
        <v>47</v>
      </c>
      <c r="J547" s="5">
        <v>1</v>
      </c>
      <c r="K547" s="5">
        <v>0.14000000000000001</v>
      </c>
      <c r="L547" s="5">
        <v>0.1515</v>
      </c>
      <c r="M547" s="5">
        <v>0.63</v>
      </c>
      <c r="N547" s="5">
        <v>0.16420000000000001</v>
      </c>
      <c r="O547" s="5">
        <v>6</v>
      </c>
      <c r="P547" s="5">
        <v>53</v>
      </c>
      <c r="Q547" s="5">
        <f>SUM(Append1[[#This Row],[Casual_Rentals]],Append1[[#This Row],[Registered_Rentals]])</f>
        <v>59</v>
      </c>
      <c r="R547" s="29" t="s">
        <v>68</v>
      </c>
    </row>
    <row r="548" spans="1:18" x14ac:dyDescent="0.25">
      <c r="A548" s="5">
        <v>547</v>
      </c>
      <c r="B548" s="6">
        <v>40567</v>
      </c>
      <c r="C548" s="5" t="s">
        <v>38</v>
      </c>
      <c r="D548" s="5">
        <v>0</v>
      </c>
      <c r="E548" s="5" t="s">
        <v>55</v>
      </c>
      <c r="F548" s="5">
        <v>22</v>
      </c>
      <c r="G548" s="5" t="b">
        <v>0</v>
      </c>
      <c r="H548" s="5">
        <v>1</v>
      </c>
      <c r="I548" s="5" t="s">
        <v>47</v>
      </c>
      <c r="J548" s="5">
        <v>2</v>
      </c>
      <c r="K548" s="5">
        <v>0.14000000000000001</v>
      </c>
      <c r="L548" s="5">
        <v>0.13639999999999999</v>
      </c>
      <c r="M548" s="5">
        <v>0.63</v>
      </c>
      <c r="N548" s="5">
        <v>0.22389999999999999</v>
      </c>
      <c r="O548" s="5">
        <v>3</v>
      </c>
      <c r="P548" s="5">
        <v>32</v>
      </c>
      <c r="Q548" s="5">
        <f>SUM(Append1[[#This Row],[Casual_Rentals]],Append1[[#This Row],[Registered_Rentals]])</f>
        <v>35</v>
      </c>
      <c r="R548" s="29" t="s">
        <v>69</v>
      </c>
    </row>
    <row r="549" spans="1:18" x14ac:dyDescent="0.25">
      <c r="A549" s="5">
        <v>548</v>
      </c>
      <c r="B549" s="6">
        <v>40567</v>
      </c>
      <c r="C549" s="5" t="s">
        <v>38</v>
      </c>
      <c r="D549" s="5">
        <v>0</v>
      </c>
      <c r="E549" s="5" t="s">
        <v>55</v>
      </c>
      <c r="F549" s="5">
        <v>23</v>
      </c>
      <c r="G549" s="5" t="b">
        <v>0</v>
      </c>
      <c r="H549" s="5">
        <v>1</v>
      </c>
      <c r="I549" s="5" t="s">
        <v>47</v>
      </c>
      <c r="J549" s="5">
        <v>2</v>
      </c>
      <c r="K549" s="5">
        <v>0.16</v>
      </c>
      <c r="L549" s="5">
        <v>0.1515</v>
      </c>
      <c r="M549" s="5">
        <v>0.64</v>
      </c>
      <c r="N549" s="5">
        <v>0.25369999999999998</v>
      </c>
      <c r="O549" s="5">
        <v>3</v>
      </c>
      <c r="P549" s="5">
        <v>21</v>
      </c>
      <c r="Q549" s="5">
        <f>SUM(Append1[[#This Row],[Casual_Rentals]],Append1[[#This Row],[Registered_Rentals]])</f>
        <v>24</v>
      </c>
      <c r="R549" s="29" t="s">
        <v>69</v>
      </c>
    </row>
    <row r="550" spans="1:18" x14ac:dyDescent="0.25">
      <c r="A550" s="5">
        <v>549</v>
      </c>
      <c r="B550" s="6">
        <v>40568</v>
      </c>
      <c r="C550" s="5" t="s">
        <v>38</v>
      </c>
      <c r="D550" s="5">
        <v>0</v>
      </c>
      <c r="E550" s="5" t="s">
        <v>55</v>
      </c>
      <c r="F550" s="5">
        <v>0</v>
      </c>
      <c r="G550" s="5" t="b">
        <v>0</v>
      </c>
      <c r="H550" s="5">
        <v>2</v>
      </c>
      <c r="I550" s="5" t="s">
        <v>48</v>
      </c>
      <c r="J550" s="5">
        <v>2</v>
      </c>
      <c r="K550" s="5">
        <v>0.16</v>
      </c>
      <c r="L550" s="5">
        <v>0.13639999999999999</v>
      </c>
      <c r="M550" s="5">
        <v>0.69</v>
      </c>
      <c r="N550" s="5">
        <v>0.28360000000000002</v>
      </c>
      <c r="O550" s="5">
        <v>3</v>
      </c>
      <c r="P550" s="5">
        <v>6</v>
      </c>
      <c r="Q550" s="5">
        <f>SUM(Append1[[#This Row],[Casual_Rentals]],Append1[[#This Row],[Registered_Rentals]])</f>
        <v>9</v>
      </c>
      <c r="R550" s="29" t="s">
        <v>69</v>
      </c>
    </row>
    <row r="551" spans="1:18" x14ac:dyDescent="0.25">
      <c r="A551" s="5">
        <v>550</v>
      </c>
      <c r="B551" s="6">
        <v>40568</v>
      </c>
      <c r="C551" s="5" t="s">
        <v>38</v>
      </c>
      <c r="D551" s="5">
        <v>0</v>
      </c>
      <c r="E551" s="5" t="s">
        <v>55</v>
      </c>
      <c r="F551" s="5">
        <v>1</v>
      </c>
      <c r="G551" s="5" t="b">
        <v>0</v>
      </c>
      <c r="H551" s="5">
        <v>2</v>
      </c>
      <c r="I551" s="5" t="s">
        <v>48</v>
      </c>
      <c r="J551" s="5">
        <v>2</v>
      </c>
      <c r="K551" s="5">
        <v>0.16</v>
      </c>
      <c r="L551" s="5">
        <v>0.16669999999999999</v>
      </c>
      <c r="M551" s="5">
        <v>0.69</v>
      </c>
      <c r="N551" s="5">
        <v>0.16420000000000001</v>
      </c>
      <c r="O551" s="5">
        <v>0</v>
      </c>
      <c r="P551" s="5">
        <v>5</v>
      </c>
      <c r="Q551" s="5">
        <f>SUM(Append1[[#This Row],[Casual_Rentals]],Append1[[#This Row],[Registered_Rentals]])</f>
        <v>5</v>
      </c>
      <c r="R551" s="29" t="s">
        <v>69</v>
      </c>
    </row>
    <row r="552" spans="1:18" x14ac:dyDescent="0.25">
      <c r="A552" s="5">
        <v>551</v>
      </c>
      <c r="B552" s="6">
        <v>40568</v>
      </c>
      <c r="C552" s="5" t="s">
        <v>38</v>
      </c>
      <c r="D552" s="5">
        <v>0</v>
      </c>
      <c r="E552" s="5" t="s">
        <v>55</v>
      </c>
      <c r="F552" s="5">
        <v>2</v>
      </c>
      <c r="G552" s="5" t="b">
        <v>0</v>
      </c>
      <c r="H552" s="5">
        <v>2</v>
      </c>
      <c r="I552" s="5" t="s">
        <v>48</v>
      </c>
      <c r="J552" s="5">
        <v>1</v>
      </c>
      <c r="K552" s="5">
        <v>0.16</v>
      </c>
      <c r="L552" s="5">
        <v>0.1515</v>
      </c>
      <c r="M552" s="5">
        <v>0.69</v>
      </c>
      <c r="N552" s="5">
        <v>0.22389999999999999</v>
      </c>
      <c r="O552" s="5">
        <v>0</v>
      </c>
      <c r="P552" s="5">
        <v>2</v>
      </c>
      <c r="Q552" s="5">
        <f>SUM(Append1[[#This Row],[Casual_Rentals]],Append1[[#This Row],[Registered_Rentals]])</f>
        <v>2</v>
      </c>
      <c r="R552" s="29" t="s">
        <v>68</v>
      </c>
    </row>
    <row r="553" spans="1:18" x14ac:dyDescent="0.25">
      <c r="A553" s="5">
        <v>552</v>
      </c>
      <c r="B553" s="6">
        <v>40568</v>
      </c>
      <c r="C553" s="5" t="s">
        <v>38</v>
      </c>
      <c r="D553" s="5">
        <v>0</v>
      </c>
      <c r="E553" s="5" t="s">
        <v>55</v>
      </c>
      <c r="F553" s="5">
        <v>4</v>
      </c>
      <c r="G553" s="5" t="b">
        <v>0</v>
      </c>
      <c r="H553" s="5">
        <v>2</v>
      </c>
      <c r="I553" s="5" t="s">
        <v>48</v>
      </c>
      <c r="J553" s="5">
        <v>1</v>
      </c>
      <c r="K553" s="5">
        <v>0.14000000000000001</v>
      </c>
      <c r="L553" s="5">
        <v>0.16669999999999999</v>
      </c>
      <c r="M553" s="5">
        <v>0.74</v>
      </c>
      <c r="N553" s="5">
        <v>0.1045</v>
      </c>
      <c r="O553" s="5">
        <v>0</v>
      </c>
      <c r="P553" s="5">
        <v>1</v>
      </c>
      <c r="Q553" s="5">
        <f>SUM(Append1[[#This Row],[Casual_Rentals]],Append1[[#This Row],[Registered_Rentals]])</f>
        <v>1</v>
      </c>
      <c r="R553" s="29" t="s">
        <v>68</v>
      </c>
    </row>
    <row r="554" spans="1:18" x14ac:dyDescent="0.25">
      <c r="A554" s="5">
        <v>553</v>
      </c>
      <c r="B554" s="6">
        <v>40568</v>
      </c>
      <c r="C554" s="5" t="s">
        <v>38</v>
      </c>
      <c r="D554" s="5">
        <v>0</v>
      </c>
      <c r="E554" s="5" t="s">
        <v>55</v>
      </c>
      <c r="F554" s="5">
        <v>5</v>
      </c>
      <c r="G554" s="5" t="b">
        <v>0</v>
      </c>
      <c r="H554" s="5">
        <v>2</v>
      </c>
      <c r="I554" s="5" t="s">
        <v>48</v>
      </c>
      <c r="J554" s="5">
        <v>1</v>
      </c>
      <c r="K554" s="5">
        <v>0.14000000000000001</v>
      </c>
      <c r="L554" s="5">
        <v>0.13639999999999999</v>
      </c>
      <c r="M554" s="5">
        <v>0.74</v>
      </c>
      <c r="N554" s="5">
        <v>0.22389999999999999</v>
      </c>
      <c r="O554" s="5">
        <v>0</v>
      </c>
      <c r="P554" s="5">
        <v>9</v>
      </c>
      <c r="Q554" s="5">
        <f>SUM(Append1[[#This Row],[Casual_Rentals]],Append1[[#This Row],[Registered_Rentals]])</f>
        <v>9</v>
      </c>
      <c r="R554" s="29" t="s">
        <v>68</v>
      </c>
    </row>
    <row r="555" spans="1:18" x14ac:dyDescent="0.25">
      <c r="A555" s="5">
        <v>554</v>
      </c>
      <c r="B555" s="6">
        <v>40568</v>
      </c>
      <c r="C555" s="5" t="s">
        <v>38</v>
      </c>
      <c r="D555" s="5">
        <v>0</v>
      </c>
      <c r="E555" s="5" t="s">
        <v>55</v>
      </c>
      <c r="F555" s="5">
        <v>6</v>
      </c>
      <c r="G555" s="5" t="b">
        <v>0</v>
      </c>
      <c r="H555" s="5">
        <v>2</v>
      </c>
      <c r="I555" s="5" t="s">
        <v>48</v>
      </c>
      <c r="J555" s="5">
        <v>1</v>
      </c>
      <c r="K555" s="5">
        <v>0.16</v>
      </c>
      <c r="L555" s="5">
        <v>0.18179999999999999</v>
      </c>
      <c r="M555" s="5">
        <v>0.74</v>
      </c>
      <c r="N555" s="5">
        <v>0.1045</v>
      </c>
      <c r="O555" s="5">
        <v>1</v>
      </c>
      <c r="P555" s="5">
        <v>35</v>
      </c>
      <c r="Q555" s="5">
        <f>SUM(Append1[[#This Row],[Casual_Rentals]],Append1[[#This Row],[Registered_Rentals]])</f>
        <v>36</v>
      </c>
      <c r="R555" s="29" t="s">
        <v>68</v>
      </c>
    </row>
    <row r="556" spans="1:18" x14ac:dyDescent="0.25">
      <c r="A556" s="5">
        <v>555</v>
      </c>
      <c r="B556" s="6">
        <v>40568</v>
      </c>
      <c r="C556" s="5" t="s">
        <v>38</v>
      </c>
      <c r="D556" s="5">
        <v>0</v>
      </c>
      <c r="E556" s="5" t="s">
        <v>55</v>
      </c>
      <c r="F556" s="5">
        <v>7</v>
      </c>
      <c r="G556" s="5" t="b">
        <v>0</v>
      </c>
      <c r="H556" s="5">
        <v>2</v>
      </c>
      <c r="I556" s="5" t="s">
        <v>48</v>
      </c>
      <c r="J556" s="5">
        <v>1</v>
      </c>
      <c r="K556" s="5">
        <v>0.16</v>
      </c>
      <c r="L556" s="5">
        <v>0.1515</v>
      </c>
      <c r="M556" s="5">
        <v>0.74</v>
      </c>
      <c r="N556" s="5">
        <v>0.22389999999999999</v>
      </c>
      <c r="O556" s="5">
        <v>5</v>
      </c>
      <c r="P556" s="5">
        <v>103</v>
      </c>
      <c r="Q556" s="5">
        <f>SUM(Append1[[#This Row],[Casual_Rentals]],Append1[[#This Row],[Registered_Rentals]])</f>
        <v>108</v>
      </c>
      <c r="R556" s="29" t="s">
        <v>68</v>
      </c>
    </row>
    <row r="557" spans="1:18" x14ac:dyDescent="0.25">
      <c r="A557" s="5">
        <v>556</v>
      </c>
      <c r="B557" s="6">
        <v>40568</v>
      </c>
      <c r="C557" s="5" t="s">
        <v>38</v>
      </c>
      <c r="D557" s="5">
        <v>0</v>
      </c>
      <c r="E557" s="5" t="s">
        <v>55</v>
      </c>
      <c r="F557" s="5">
        <v>8</v>
      </c>
      <c r="G557" s="5" t="b">
        <v>0</v>
      </c>
      <c r="H557" s="5">
        <v>2</v>
      </c>
      <c r="I557" s="5" t="s">
        <v>48</v>
      </c>
      <c r="J557" s="5">
        <v>2</v>
      </c>
      <c r="K557" s="5">
        <v>0.16</v>
      </c>
      <c r="L557" s="5">
        <v>0.18179999999999999</v>
      </c>
      <c r="M557" s="5">
        <v>0.74</v>
      </c>
      <c r="N557" s="5">
        <v>0.1343</v>
      </c>
      <c r="O557" s="5">
        <v>5</v>
      </c>
      <c r="P557" s="5">
        <v>233</v>
      </c>
      <c r="Q557" s="5">
        <f>SUM(Append1[[#This Row],[Casual_Rentals]],Append1[[#This Row],[Registered_Rentals]])</f>
        <v>238</v>
      </c>
      <c r="R557" s="29" t="s">
        <v>69</v>
      </c>
    </row>
    <row r="558" spans="1:18" x14ac:dyDescent="0.25">
      <c r="A558" s="5">
        <v>557</v>
      </c>
      <c r="B558" s="6">
        <v>40568</v>
      </c>
      <c r="C558" s="5" t="s">
        <v>38</v>
      </c>
      <c r="D558" s="5">
        <v>0</v>
      </c>
      <c r="E558" s="5" t="s">
        <v>55</v>
      </c>
      <c r="F558" s="5">
        <v>9</v>
      </c>
      <c r="G558" s="5" t="b">
        <v>0</v>
      </c>
      <c r="H558" s="5">
        <v>2</v>
      </c>
      <c r="I558" s="5" t="s">
        <v>48</v>
      </c>
      <c r="J558" s="5">
        <v>2</v>
      </c>
      <c r="K558" s="5">
        <v>0.2</v>
      </c>
      <c r="L558" s="5">
        <v>0.2273</v>
      </c>
      <c r="M558" s="5">
        <v>0.64</v>
      </c>
      <c r="N558" s="5">
        <v>8.9599999999999999E-2</v>
      </c>
      <c r="O558" s="5">
        <v>10</v>
      </c>
      <c r="P558" s="5">
        <v>134</v>
      </c>
      <c r="Q558" s="5">
        <f>SUM(Append1[[#This Row],[Casual_Rentals]],Append1[[#This Row],[Registered_Rentals]])</f>
        <v>144</v>
      </c>
      <c r="R558" s="29" t="s">
        <v>69</v>
      </c>
    </row>
    <row r="559" spans="1:18" x14ac:dyDescent="0.25">
      <c r="A559" s="5">
        <v>558</v>
      </c>
      <c r="B559" s="6">
        <v>40568</v>
      </c>
      <c r="C559" s="5" t="s">
        <v>38</v>
      </c>
      <c r="D559" s="5">
        <v>0</v>
      </c>
      <c r="E559" s="5" t="s">
        <v>55</v>
      </c>
      <c r="F559" s="5">
        <v>10</v>
      </c>
      <c r="G559" s="5" t="b">
        <v>0</v>
      </c>
      <c r="H559" s="5">
        <v>2</v>
      </c>
      <c r="I559" s="5" t="s">
        <v>48</v>
      </c>
      <c r="J559" s="5">
        <v>2</v>
      </c>
      <c r="K559" s="5">
        <v>0.22</v>
      </c>
      <c r="L559" s="5">
        <v>0.2424</v>
      </c>
      <c r="M559" s="5">
        <v>0.6</v>
      </c>
      <c r="N559" s="5">
        <v>0.1045</v>
      </c>
      <c r="O559" s="5">
        <v>6</v>
      </c>
      <c r="P559" s="5">
        <v>49</v>
      </c>
      <c r="Q559" s="5">
        <f>SUM(Append1[[#This Row],[Casual_Rentals]],Append1[[#This Row],[Registered_Rentals]])</f>
        <v>55</v>
      </c>
      <c r="R559" s="29" t="s">
        <v>69</v>
      </c>
    </row>
    <row r="560" spans="1:18" x14ac:dyDescent="0.25">
      <c r="A560" s="5">
        <v>559</v>
      </c>
      <c r="B560" s="6">
        <v>40568</v>
      </c>
      <c r="C560" s="5" t="s">
        <v>38</v>
      </c>
      <c r="D560" s="5">
        <v>0</v>
      </c>
      <c r="E560" s="5" t="s">
        <v>55</v>
      </c>
      <c r="F560" s="5">
        <v>11</v>
      </c>
      <c r="G560" s="5" t="b">
        <v>0</v>
      </c>
      <c r="H560" s="5">
        <v>2</v>
      </c>
      <c r="I560" s="5" t="s">
        <v>48</v>
      </c>
      <c r="J560" s="5">
        <v>2</v>
      </c>
      <c r="K560" s="5">
        <v>0.24</v>
      </c>
      <c r="L560" s="5">
        <v>0.2424</v>
      </c>
      <c r="M560" s="5">
        <v>0.6</v>
      </c>
      <c r="N560" s="5">
        <v>0.1343</v>
      </c>
      <c r="O560" s="5">
        <v>6</v>
      </c>
      <c r="P560" s="5">
        <v>55</v>
      </c>
      <c r="Q560" s="5">
        <f>SUM(Append1[[#This Row],[Casual_Rentals]],Append1[[#This Row],[Registered_Rentals]])</f>
        <v>61</v>
      </c>
      <c r="R560" s="29" t="s">
        <v>69</v>
      </c>
    </row>
    <row r="561" spans="1:18" x14ac:dyDescent="0.25">
      <c r="A561" s="5">
        <v>560</v>
      </c>
      <c r="B561" s="6">
        <v>40568</v>
      </c>
      <c r="C561" s="5" t="s">
        <v>38</v>
      </c>
      <c r="D561" s="5">
        <v>0</v>
      </c>
      <c r="E561" s="5" t="s">
        <v>55</v>
      </c>
      <c r="F561" s="5">
        <v>12</v>
      </c>
      <c r="G561" s="5" t="b">
        <v>0</v>
      </c>
      <c r="H561" s="5">
        <v>2</v>
      </c>
      <c r="I561" s="5" t="s">
        <v>48</v>
      </c>
      <c r="J561" s="5">
        <v>2</v>
      </c>
      <c r="K561" s="5">
        <v>0.26</v>
      </c>
      <c r="L561" s="5">
        <v>0.28789999999999999</v>
      </c>
      <c r="M561" s="5">
        <v>0.56000000000000005</v>
      </c>
      <c r="N561" s="5">
        <v>8.9599999999999999E-2</v>
      </c>
      <c r="O561" s="5">
        <v>21</v>
      </c>
      <c r="P561" s="5">
        <v>85</v>
      </c>
      <c r="Q561" s="5">
        <f>SUM(Append1[[#This Row],[Casual_Rentals]],Append1[[#This Row],[Registered_Rentals]])</f>
        <v>106</v>
      </c>
      <c r="R561" s="29" t="s">
        <v>69</v>
      </c>
    </row>
    <row r="562" spans="1:18" x14ac:dyDescent="0.25">
      <c r="A562" s="5">
        <v>561</v>
      </c>
      <c r="B562" s="6">
        <v>40568</v>
      </c>
      <c r="C562" s="5" t="s">
        <v>38</v>
      </c>
      <c r="D562" s="5">
        <v>0</v>
      </c>
      <c r="E562" s="5" t="s">
        <v>55</v>
      </c>
      <c r="F562" s="5">
        <v>13</v>
      </c>
      <c r="G562" s="5" t="b">
        <v>0</v>
      </c>
      <c r="H562" s="5">
        <v>2</v>
      </c>
      <c r="I562" s="5" t="s">
        <v>48</v>
      </c>
      <c r="J562" s="5">
        <v>2</v>
      </c>
      <c r="K562" s="5">
        <v>0.26</v>
      </c>
      <c r="L562" s="5">
        <v>0.2727</v>
      </c>
      <c r="M562" s="5">
        <v>0.56000000000000005</v>
      </c>
      <c r="N562" s="5">
        <v>0.1343</v>
      </c>
      <c r="O562" s="5">
        <v>21</v>
      </c>
      <c r="P562" s="5">
        <v>72</v>
      </c>
      <c r="Q562" s="5">
        <f>SUM(Append1[[#This Row],[Casual_Rentals]],Append1[[#This Row],[Registered_Rentals]])</f>
        <v>93</v>
      </c>
      <c r="R562" s="29" t="s">
        <v>69</v>
      </c>
    </row>
    <row r="563" spans="1:18" x14ac:dyDescent="0.25">
      <c r="A563" s="5">
        <v>562</v>
      </c>
      <c r="B563" s="6">
        <v>40568</v>
      </c>
      <c r="C563" s="5" t="s">
        <v>38</v>
      </c>
      <c r="D563" s="5">
        <v>0</v>
      </c>
      <c r="E563" s="5" t="s">
        <v>55</v>
      </c>
      <c r="F563" s="5">
        <v>14</v>
      </c>
      <c r="G563" s="5" t="b">
        <v>0</v>
      </c>
      <c r="H563" s="5">
        <v>2</v>
      </c>
      <c r="I563" s="5" t="s">
        <v>48</v>
      </c>
      <c r="J563" s="5">
        <v>2</v>
      </c>
      <c r="K563" s="5">
        <v>0.3</v>
      </c>
      <c r="L563" s="5">
        <v>0.33329999999999999</v>
      </c>
      <c r="M563" s="5">
        <v>0.45</v>
      </c>
      <c r="N563" s="5">
        <v>0</v>
      </c>
      <c r="O563" s="5">
        <v>11</v>
      </c>
      <c r="P563" s="5">
        <v>57</v>
      </c>
      <c r="Q563" s="5">
        <f>SUM(Append1[[#This Row],[Casual_Rentals]],Append1[[#This Row],[Registered_Rentals]])</f>
        <v>68</v>
      </c>
      <c r="R563" s="29" t="s">
        <v>69</v>
      </c>
    </row>
    <row r="564" spans="1:18" x14ac:dyDescent="0.25">
      <c r="A564" s="5">
        <v>563</v>
      </c>
      <c r="B564" s="6">
        <v>40568</v>
      </c>
      <c r="C564" s="5" t="s">
        <v>38</v>
      </c>
      <c r="D564" s="5">
        <v>0</v>
      </c>
      <c r="E564" s="5" t="s">
        <v>55</v>
      </c>
      <c r="F564" s="5">
        <v>15</v>
      </c>
      <c r="G564" s="5" t="b">
        <v>0</v>
      </c>
      <c r="H564" s="5">
        <v>2</v>
      </c>
      <c r="I564" s="5" t="s">
        <v>48</v>
      </c>
      <c r="J564" s="5">
        <v>2</v>
      </c>
      <c r="K564" s="5">
        <v>0.32</v>
      </c>
      <c r="L564" s="5">
        <v>0.34849999999999998</v>
      </c>
      <c r="M564" s="5">
        <v>0.42</v>
      </c>
      <c r="N564" s="5">
        <v>0</v>
      </c>
      <c r="O564" s="5">
        <v>21</v>
      </c>
      <c r="P564" s="5">
        <v>63</v>
      </c>
      <c r="Q564" s="5">
        <f>SUM(Append1[[#This Row],[Casual_Rentals]],Append1[[#This Row],[Registered_Rentals]])</f>
        <v>84</v>
      </c>
      <c r="R564" s="29" t="s">
        <v>69</v>
      </c>
    </row>
    <row r="565" spans="1:18" x14ac:dyDescent="0.25">
      <c r="A565" s="5">
        <v>564</v>
      </c>
      <c r="B565" s="6">
        <v>40568</v>
      </c>
      <c r="C565" s="5" t="s">
        <v>38</v>
      </c>
      <c r="D565" s="5">
        <v>0</v>
      </c>
      <c r="E565" s="5" t="s">
        <v>55</v>
      </c>
      <c r="F565" s="5">
        <v>16</v>
      </c>
      <c r="G565" s="5" t="b">
        <v>0</v>
      </c>
      <c r="H565" s="5">
        <v>2</v>
      </c>
      <c r="I565" s="5" t="s">
        <v>48</v>
      </c>
      <c r="J565" s="5">
        <v>2</v>
      </c>
      <c r="K565" s="5">
        <v>0.32</v>
      </c>
      <c r="L565" s="5">
        <v>0.34849999999999998</v>
      </c>
      <c r="M565" s="5">
        <v>0.42</v>
      </c>
      <c r="N565" s="5">
        <v>0</v>
      </c>
      <c r="O565" s="5">
        <v>14</v>
      </c>
      <c r="P565" s="5">
        <v>102</v>
      </c>
      <c r="Q565" s="5">
        <f>SUM(Append1[[#This Row],[Casual_Rentals]],Append1[[#This Row],[Registered_Rentals]])</f>
        <v>116</v>
      </c>
      <c r="R565" s="29" t="s">
        <v>69</v>
      </c>
    </row>
    <row r="566" spans="1:18" x14ac:dyDescent="0.25">
      <c r="A566" s="5">
        <v>565</v>
      </c>
      <c r="B566" s="6">
        <v>40568</v>
      </c>
      <c r="C566" s="5" t="s">
        <v>38</v>
      </c>
      <c r="D566" s="5">
        <v>0</v>
      </c>
      <c r="E566" s="5" t="s">
        <v>55</v>
      </c>
      <c r="F566" s="5">
        <v>17</v>
      </c>
      <c r="G566" s="5" t="b">
        <v>0</v>
      </c>
      <c r="H566" s="5">
        <v>2</v>
      </c>
      <c r="I566" s="5" t="s">
        <v>48</v>
      </c>
      <c r="J566" s="5">
        <v>1</v>
      </c>
      <c r="K566" s="5">
        <v>0.3</v>
      </c>
      <c r="L566" s="5">
        <v>0.33329999999999999</v>
      </c>
      <c r="M566" s="5">
        <v>0.45</v>
      </c>
      <c r="N566" s="5">
        <v>0</v>
      </c>
      <c r="O566" s="5">
        <v>14</v>
      </c>
      <c r="P566" s="5">
        <v>208</v>
      </c>
      <c r="Q566" s="5">
        <f>SUM(Append1[[#This Row],[Casual_Rentals]],Append1[[#This Row],[Registered_Rentals]])</f>
        <v>222</v>
      </c>
      <c r="R566" s="29" t="s">
        <v>68</v>
      </c>
    </row>
    <row r="567" spans="1:18" x14ac:dyDescent="0.25">
      <c r="A567" s="5">
        <v>566</v>
      </c>
      <c r="B567" s="6">
        <v>40568</v>
      </c>
      <c r="C567" s="5" t="s">
        <v>38</v>
      </c>
      <c r="D567" s="5">
        <v>0</v>
      </c>
      <c r="E567" s="5" t="s">
        <v>55</v>
      </c>
      <c r="F567" s="5">
        <v>18</v>
      </c>
      <c r="G567" s="5" t="b">
        <v>0</v>
      </c>
      <c r="H567" s="5">
        <v>2</v>
      </c>
      <c r="I567" s="5" t="s">
        <v>48</v>
      </c>
      <c r="J567" s="5">
        <v>2</v>
      </c>
      <c r="K567" s="5">
        <v>0.3</v>
      </c>
      <c r="L567" s="5">
        <v>0.31819999999999998</v>
      </c>
      <c r="M567" s="5">
        <v>0.49</v>
      </c>
      <c r="N567" s="5">
        <v>8.9599999999999999E-2</v>
      </c>
      <c r="O567" s="5">
        <v>7</v>
      </c>
      <c r="P567" s="5">
        <v>218</v>
      </c>
      <c r="Q567" s="5">
        <f>SUM(Append1[[#This Row],[Casual_Rentals]],Append1[[#This Row],[Registered_Rentals]])</f>
        <v>225</v>
      </c>
      <c r="R567" s="29" t="s">
        <v>69</v>
      </c>
    </row>
    <row r="568" spans="1:18" x14ac:dyDescent="0.25">
      <c r="A568" s="5">
        <v>567</v>
      </c>
      <c r="B568" s="6">
        <v>40568</v>
      </c>
      <c r="C568" s="5" t="s">
        <v>38</v>
      </c>
      <c r="D568" s="5">
        <v>0</v>
      </c>
      <c r="E568" s="5" t="s">
        <v>55</v>
      </c>
      <c r="F568" s="5">
        <v>19</v>
      </c>
      <c r="G568" s="5" t="b">
        <v>0</v>
      </c>
      <c r="H568" s="5">
        <v>2</v>
      </c>
      <c r="I568" s="5" t="s">
        <v>48</v>
      </c>
      <c r="J568" s="5">
        <v>2</v>
      </c>
      <c r="K568" s="5">
        <v>0.26</v>
      </c>
      <c r="L568" s="5">
        <v>0.2576</v>
      </c>
      <c r="M568" s="5">
        <v>0.65</v>
      </c>
      <c r="N568" s="5">
        <v>0.16420000000000001</v>
      </c>
      <c r="O568" s="5">
        <v>13</v>
      </c>
      <c r="P568" s="5">
        <v>133</v>
      </c>
      <c r="Q568" s="5">
        <f>SUM(Append1[[#This Row],[Casual_Rentals]],Append1[[#This Row],[Registered_Rentals]])</f>
        <v>146</v>
      </c>
      <c r="R568" s="29" t="s">
        <v>69</v>
      </c>
    </row>
    <row r="569" spans="1:18" x14ac:dyDescent="0.25">
      <c r="A569" s="5">
        <v>568</v>
      </c>
      <c r="B569" s="6">
        <v>40568</v>
      </c>
      <c r="C569" s="5" t="s">
        <v>38</v>
      </c>
      <c r="D569" s="5">
        <v>0</v>
      </c>
      <c r="E569" s="5" t="s">
        <v>55</v>
      </c>
      <c r="F569" s="5">
        <v>20</v>
      </c>
      <c r="G569" s="5" t="b">
        <v>0</v>
      </c>
      <c r="H569" s="5">
        <v>2</v>
      </c>
      <c r="I569" s="5" t="s">
        <v>48</v>
      </c>
      <c r="J569" s="5">
        <v>1</v>
      </c>
      <c r="K569" s="5">
        <v>0.24</v>
      </c>
      <c r="L569" s="5">
        <v>0.2273</v>
      </c>
      <c r="M569" s="5">
        <v>0.65</v>
      </c>
      <c r="N569" s="5">
        <v>0.19400000000000001</v>
      </c>
      <c r="O569" s="5">
        <v>16</v>
      </c>
      <c r="P569" s="5">
        <v>103</v>
      </c>
      <c r="Q569" s="5">
        <f>SUM(Append1[[#This Row],[Casual_Rentals]],Append1[[#This Row],[Registered_Rentals]])</f>
        <v>119</v>
      </c>
      <c r="R569" s="29" t="s">
        <v>68</v>
      </c>
    </row>
    <row r="570" spans="1:18" x14ac:dyDescent="0.25">
      <c r="A570" s="5">
        <v>569</v>
      </c>
      <c r="B570" s="6">
        <v>40568</v>
      </c>
      <c r="C570" s="5" t="s">
        <v>38</v>
      </c>
      <c r="D570" s="5">
        <v>0</v>
      </c>
      <c r="E570" s="5" t="s">
        <v>55</v>
      </c>
      <c r="F570" s="5">
        <v>21</v>
      </c>
      <c r="G570" s="5" t="b">
        <v>0</v>
      </c>
      <c r="H570" s="5">
        <v>2</v>
      </c>
      <c r="I570" s="5" t="s">
        <v>48</v>
      </c>
      <c r="J570" s="5">
        <v>1</v>
      </c>
      <c r="K570" s="5">
        <v>0.24</v>
      </c>
      <c r="L570" s="5">
        <v>0.2273</v>
      </c>
      <c r="M570" s="5">
        <v>0.65</v>
      </c>
      <c r="N570" s="5">
        <v>0.19400000000000001</v>
      </c>
      <c r="O570" s="5">
        <v>5</v>
      </c>
      <c r="P570" s="5">
        <v>40</v>
      </c>
      <c r="Q570" s="5">
        <f>SUM(Append1[[#This Row],[Casual_Rentals]],Append1[[#This Row],[Registered_Rentals]])</f>
        <v>45</v>
      </c>
      <c r="R570" s="29" t="s">
        <v>68</v>
      </c>
    </row>
    <row r="571" spans="1:18" x14ac:dyDescent="0.25">
      <c r="A571" s="5">
        <v>570</v>
      </c>
      <c r="B571" s="6">
        <v>40568</v>
      </c>
      <c r="C571" s="5" t="s">
        <v>38</v>
      </c>
      <c r="D571" s="5">
        <v>0</v>
      </c>
      <c r="E571" s="5" t="s">
        <v>55</v>
      </c>
      <c r="F571" s="5">
        <v>22</v>
      </c>
      <c r="G571" s="5" t="b">
        <v>0</v>
      </c>
      <c r="H571" s="5">
        <v>2</v>
      </c>
      <c r="I571" s="5" t="s">
        <v>48</v>
      </c>
      <c r="J571" s="5">
        <v>1</v>
      </c>
      <c r="K571" s="5">
        <v>0.22</v>
      </c>
      <c r="L571" s="5">
        <v>0.2273</v>
      </c>
      <c r="M571" s="5">
        <v>0.64</v>
      </c>
      <c r="N571" s="5">
        <v>0.16420000000000001</v>
      </c>
      <c r="O571" s="5">
        <v>4</v>
      </c>
      <c r="P571" s="5">
        <v>49</v>
      </c>
      <c r="Q571" s="5">
        <f>SUM(Append1[[#This Row],[Casual_Rentals]],Append1[[#This Row],[Registered_Rentals]])</f>
        <v>53</v>
      </c>
      <c r="R571" s="29" t="s">
        <v>68</v>
      </c>
    </row>
    <row r="572" spans="1:18" x14ac:dyDescent="0.25">
      <c r="A572" s="5">
        <v>571</v>
      </c>
      <c r="B572" s="6">
        <v>40568</v>
      </c>
      <c r="C572" s="5" t="s">
        <v>38</v>
      </c>
      <c r="D572" s="5">
        <v>0</v>
      </c>
      <c r="E572" s="5" t="s">
        <v>55</v>
      </c>
      <c r="F572" s="5">
        <v>23</v>
      </c>
      <c r="G572" s="5" t="b">
        <v>0</v>
      </c>
      <c r="H572" s="5">
        <v>2</v>
      </c>
      <c r="I572" s="5" t="s">
        <v>48</v>
      </c>
      <c r="J572" s="5">
        <v>2</v>
      </c>
      <c r="K572" s="5">
        <v>0.22</v>
      </c>
      <c r="L572" s="5">
        <v>0.2273</v>
      </c>
      <c r="M572" s="5">
        <v>0.64</v>
      </c>
      <c r="N572" s="5">
        <v>0.16420000000000001</v>
      </c>
      <c r="O572" s="5">
        <v>3</v>
      </c>
      <c r="P572" s="5">
        <v>37</v>
      </c>
      <c r="Q572" s="5">
        <f>SUM(Append1[[#This Row],[Casual_Rentals]],Append1[[#This Row],[Registered_Rentals]])</f>
        <v>40</v>
      </c>
      <c r="R572" s="29" t="s">
        <v>69</v>
      </c>
    </row>
    <row r="573" spans="1:18" x14ac:dyDescent="0.25">
      <c r="A573" s="5">
        <v>572</v>
      </c>
      <c r="B573" s="6">
        <v>40569</v>
      </c>
      <c r="C573" s="5" t="s">
        <v>38</v>
      </c>
      <c r="D573" s="5">
        <v>0</v>
      </c>
      <c r="E573" s="5" t="s">
        <v>55</v>
      </c>
      <c r="F573" s="5">
        <v>0</v>
      </c>
      <c r="G573" s="5" t="b">
        <v>0</v>
      </c>
      <c r="H573" s="5">
        <v>3</v>
      </c>
      <c r="I573" s="5" t="s">
        <v>49</v>
      </c>
      <c r="J573" s="5">
        <v>2</v>
      </c>
      <c r="K573" s="5">
        <v>0.22</v>
      </c>
      <c r="L573" s="5">
        <v>0.2273</v>
      </c>
      <c r="M573" s="5">
        <v>0.69</v>
      </c>
      <c r="N573" s="5">
        <v>0.1343</v>
      </c>
      <c r="O573" s="5">
        <v>3</v>
      </c>
      <c r="P573" s="5">
        <v>14</v>
      </c>
      <c r="Q573" s="5">
        <f>SUM(Append1[[#This Row],[Casual_Rentals]],Append1[[#This Row],[Registered_Rentals]])</f>
        <v>17</v>
      </c>
      <c r="R573" s="29" t="s">
        <v>69</v>
      </c>
    </row>
    <row r="574" spans="1:18" x14ac:dyDescent="0.25">
      <c r="A574" s="5">
        <v>573</v>
      </c>
      <c r="B574" s="6">
        <v>40569</v>
      </c>
      <c r="C574" s="5" t="s">
        <v>38</v>
      </c>
      <c r="D574" s="5">
        <v>0</v>
      </c>
      <c r="E574" s="5" t="s">
        <v>55</v>
      </c>
      <c r="F574" s="5">
        <v>1</v>
      </c>
      <c r="G574" s="5" t="b">
        <v>0</v>
      </c>
      <c r="H574" s="5">
        <v>3</v>
      </c>
      <c r="I574" s="5" t="s">
        <v>49</v>
      </c>
      <c r="J574" s="5">
        <v>2</v>
      </c>
      <c r="K574" s="5">
        <v>0.24</v>
      </c>
      <c r="L574" s="5">
        <v>0.2424</v>
      </c>
      <c r="M574" s="5">
        <v>0.65</v>
      </c>
      <c r="N574" s="5">
        <v>0.1343</v>
      </c>
      <c r="O574" s="5">
        <v>0</v>
      </c>
      <c r="P574" s="5">
        <v>5</v>
      </c>
      <c r="Q574" s="5">
        <f>SUM(Append1[[#This Row],[Casual_Rentals]],Append1[[#This Row],[Registered_Rentals]])</f>
        <v>5</v>
      </c>
      <c r="R574" s="29" t="s">
        <v>69</v>
      </c>
    </row>
    <row r="575" spans="1:18" x14ac:dyDescent="0.25">
      <c r="A575" s="5">
        <v>574</v>
      </c>
      <c r="B575" s="6">
        <v>40569</v>
      </c>
      <c r="C575" s="5" t="s">
        <v>38</v>
      </c>
      <c r="D575" s="5">
        <v>0</v>
      </c>
      <c r="E575" s="5" t="s">
        <v>55</v>
      </c>
      <c r="F575" s="5">
        <v>2</v>
      </c>
      <c r="G575" s="5" t="b">
        <v>0</v>
      </c>
      <c r="H575" s="5">
        <v>3</v>
      </c>
      <c r="I575" s="5" t="s">
        <v>49</v>
      </c>
      <c r="J575" s="5">
        <v>3</v>
      </c>
      <c r="K575" s="5">
        <v>0.22</v>
      </c>
      <c r="L575" s="5">
        <v>0.2273</v>
      </c>
      <c r="M575" s="5">
        <v>0.69</v>
      </c>
      <c r="N575" s="5">
        <v>0.19400000000000001</v>
      </c>
      <c r="O575" s="5">
        <v>3</v>
      </c>
      <c r="P575" s="5">
        <v>7</v>
      </c>
      <c r="Q575" s="5">
        <f>SUM(Append1[[#This Row],[Casual_Rentals]],Append1[[#This Row],[Registered_Rentals]])</f>
        <v>10</v>
      </c>
      <c r="R575" s="29" t="s">
        <v>70</v>
      </c>
    </row>
    <row r="576" spans="1:18" x14ac:dyDescent="0.25">
      <c r="A576" s="5">
        <v>575</v>
      </c>
      <c r="B576" s="6">
        <v>40569</v>
      </c>
      <c r="C576" s="5" t="s">
        <v>38</v>
      </c>
      <c r="D576" s="5">
        <v>0</v>
      </c>
      <c r="E576" s="5" t="s">
        <v>55</v>
      </c>
      <c r="F576" s="5">
        <v>5</v>
      </c>
      <c r="G576" s="5" t="b">
        <v>0</v>
      </c>
      <c r="H576" s="5">
        <v>3</v>
      </c>
      <c r="I576" s="5" t="s">
        <v>49</v>
      </c>
      <c r="J576" s="5">
        <v>3</v>
      </c>
      <c r="K576" s="5">
        <v>0.2</v>
      </c>
      <c r="L576" s="5">
        <v>0.18179999999999999</v>
      </c>
      <c r="M576" s="5">
        <v>0.86</v>
      </c>
      <c r="N576" s="5">
        <v>0.28360000000000002</v>
      </c>
      <c r="O576" s="5">
        <v>0</v>
      </c>
      <c r="P576" s="5">
        <v>1</v>
      </c>
      <c r="Q576" s="5">
        <f>SUM(Append1[[#This Row],[Casual_Rentals]],Append1[[#This Row],[Registered_Rentals]])</f>
        <v>1</v>
      </c>
      <c r="R576" s="29" t="s">
        <v>70</v>
      </c>
    </row>
    <row r="577" spans="1:18" x14ac:dyDescent="0.25">
      <c r="A577" s="5">
        <v>576</v>
      </c>
      <c r="B577" s="6">
        <v>40569</v>
      </c>
      <c r="C577" s="5" t="s">
        <v>38</v>
      </c>
      <c r="D577" s="5">
        <v>0</v>
      </c>
      <c r="E577" s="5" t="s">
        <v>55</v>
      </c>
      <c r="F577" s="5">
        <v>6</v>
      </c>
      <c r="G577" s="5" t="b">
        <v>0</v>
      </c>
      <c r="H577" s="5">
        <v>3</v>
      </c>
      <c r="I577" s="5" t="s">
        <v>49</v>
      </c>
      <c r="J577" s="5">
        <v>3</v>
      </c>
      <c r="K577" s="5">
        <v>0.2</v>
      </c>
      <c r="L577" s="5">
        <v>0.18179999999999999</v>
      </c>
      <c r="M577" s="5">
        <v>0.86</v>
      </c>
      <c r="N577" s="5">
        <v>0.28360000000000002</v>
      </c>
      <c r="O577" s="5">
        <v>0</v>
      </c>
      <c r="P577" s="5">
        <v>8</v>
      </c>
      <c r="Q577" s="5">
        <f>SUM(Append1[[#This Row],[Casual_Rentals]],Append1[[#This Row],[Registered_Rentals]])</f>
        <v>8</v>
      </c>
      <c r="R577" s="29" t="s">
        <v>70</v>
      </c>
    </row>
    <row r="578" spans="1:18" x14ac:dyDescent="0.25">
      <c r="A578" s="5">
        <v>577</v>
      </c>
      <c r="B578" s="6">
        <v>40569</v>
      </c>
      <c r="C578" s="5" t="s">
        <v>38</v>
      </c>
      <c r="D578" s="5">
        <v>0</v>
      </c>
      <c r="E578" s="5" t="s">
        <v>55</v>
      </c>
      <c r="F578" s="5">
        <v>7</v>
      </c>
      <c r="G578" s="5" t="b">
        <v>0</v>
      </c>
      <c r="H578" s="5">
        <v>3</v>
      </c>
      <c r="I578" s="5" t="s">
        <v>49</v>
      </c>
      <c r="J578" s="5">
        <v>3</v>
      </c>
      <c r="K578" s="5">
        <v>0.22</v>
      </c>
      <c r="L578" s="5">
        <v>0.21210000000000001</v>
      </c>
      <c r="M578" s="5">
        <v>0.87</v>
      </c>
      <c r="N578" s="5">
        <v>0.29849999999999999</v>
      </c>
      <c r="O578" s="5">
        <v>1</v>
      </c>
      <c r="P578" s="5">
        <v>29</v>
      </c>
      <c r="Q578" s="5">
        <f>SUM(Append1[[#This Row],[Casual_Rentals]],Append1[[#This Row],[Registered_Rentals]])</f>
        <v>30</v>
      </c>
      <c r="R578" s="29" t="s">
        <v>70</v>
      </c>
    </row>
    <row r="579" spans="1:18" x14ac:dyDescent="0.25">
      <c r="A579" s="5">
        <v>578</v>
      </c>
      <c r="B579" s="6">
        <v>40569</v>
      </c>
      <c r="C579" s="5" t="s">
        <v>38</v>
      </c>
      <c r="D579" s="5">
        <v>0</v>
      </c>
      <c r="E579" s="5" t="s">
        <v>55</v>
      </c>
      <c r="F579" s="5">
        <v>8</v>
      </c>
      <c r="G579" s="5" t="b">
        <v>0</v>
      </c>
      <c r="H579" s="5">
        <v>3</v>
      </c>
      <c r="I579" s="5" t="s">
        <v>49</v>
      </c>
      <c r="J579" s="5">
        <v>3</v>
      </c>
      <c r="K579" s="5">
        <v>0.22</v>
      </c>
      <c r="L579" s="5">
        <v>0.21210000000000001</v>
      </c>
      <c r="M579" s="5">
        <v>0.87</v>
      </c>
      <c r="N579" s="5">
        <v>0.29849999999999999</v>
      </c>
      <c r="O579" s="5">
        <v>3</v>
      </c>
      <c r="P579" s="5">
        <v>69</v>
      </c>
      <c r="Q579" s="5">
        <f>SUM(Append1[[#This Row],[Casual_Rentals]],Append1[[#This Row],[Registered_Rentals]])</f>
        <v>72</v>
      </c>
      <c r="R579" s="29" t="s">
        <v>70</v>
      </c>
    </row>
    <row r="580" spans="1:18" x14ac:dyDescent="0.25">
      <c r="A580" s="5">
        <v>579</v>
      </c>
      <c r="B580" s="6">
        <v>40569</v>
      </c>
      <c r="C580" s="5" t="s">
        <v>38</v>
      </c>
      <c r="D580" s="5">
        <v>0</v>
      </c>
      <c r="E580" s="5" t="s">
        <v>55</v>
      </c>
      <c r="F580" s="5">
        <v>9</v>
      </c>
      <c r="G580" s="5" t="b">
        <v>0</v>
      </c>
      <c r="H580" s="5">
        <v>3</v>
      </c>
      <c r="I580" s="5" t="s">
        <v>49</v>
      </c>
      <c r="J580" s="5">
        <v>3</v>
      </c>
      <c r="K580" s="5">
        <v>0.22</v>
      </c>
      <c r="L580" s="5">
        <v>0.21210000000000001</v>
      </c>
      <c r="M580" s="5">
        <v>0.87</v>
      </c>
      <c r="N580" s="5">
        <v>0.29849999999999999</v>
      </c>
      <c r="O580" s="5">
        <v>3</v>
      </c>
      <c r="P580" s="5">
        <v>55</v>
      </c>
      <c r="Q580" s="5">
        <f>SUM(Append1[[#This Row],[Casual_Rentals]],Append1[[#This Row],[Registered_Rentals]])</f>
        <v>58</v>
      </c>
      <c r="R580" s="29" t="s">
        <v>70</v>
      </c>
    </row>
    <row r="581" spans="1:18" x14ac:dyDescent="0.25">
      <c r="A581" s="5">
        <v>580</v>
      </c>
      <c r="B581" s="6">
        <v>40569</v>
      </c>
      <c r="C581" s="5" t="s">
        <v>38</v>
      </c>
      <c r="D581" s="5">
        <v>0</v>
      </c>
      <c r="E581" s="5" t="s">
        <v>55</v>
      </c>
      <c r="F581" s="5">
        <v>10</v>
      </c>
      <c r="G581" s="5" t="b">
        <v>0</v>
      </c>
      <c r="H581" s="5">
        <v>3</v>
      </c>
      <c r="I581" s="5" t="s">
        <v>49</v>
      </c>
      <c r="J581" s="5">
        <v>3</v>
      </c>
      <c r="K581" s="5">
        <v>0.22</v>
      </c>
      <c r="L581" s="5">
        <v>0.21210000000000001</v>
      </c>
      <c r="M581" s="5">
        <v>0.93</v>
      </c>
      <c r="N581" s="5">
        <v>0.28360000000000002</v>
      </c>
      <c r="O581" s="5">
        <v>2</v>
      </c>
      <c r="P581" s="5">
        <v>26</v>
      </c>
      <c r="Q581" s="5">
        <f>SUM(Append1[[#This Row],[Casual_Rentals]],Append1[[#This Row],[Registered_Rentals]])</f>
        <v>28</v>
      </c>
      <c r="R581" s="29" t="s">
        <v>70</v>
      </c>
    </row>
    <row r="582" spans="1:18" x14ac:dyDescent="0.25">
      <c r="A582" s="5">
        <v>581</v>
      </c>
      <c r="B582" s="6">
        <v>40569</v>
      </c>
      <c r="C582" s="5" t="s">
        <v>38</v>
      </c>
      <c r="D582" s="5">
        <v>0</v>
      </c>
      <c r="E582" s="5" t="s">
        <v>55</v>
      </c>
      <c r="F582" s="5">
        <v>11</v>
      </c>
      <c r="G582" s="5" t="b">
        <v>0</v>
      </c>
      <c r="H582" s="5">
        <v>3</v>
      </c>
      <c r="I582" s="5" t="s">
        <v>49</v>
      </c>
      <c r="J582" s="5">
        <v>3</v>
      </c>
      <c r="K582" s="5">
        <v>0.22</v>
      </c>
      <c r="L582" s="5">
        <v>0.19700000000000001</v>
      </c>
      <c r="M582" s="5">
        <v>0.93</v>
      </c>
      <c r="N582" s="5">
        <v>0.32840000000000003</v>
      </c>
      <c r="O582" s="5">
        <v>6</v>
      </c>
      <c r="P582" s="5">
        <v>35</v>
      </c>
      <c r="Q582" s="5">
        <f>SUM(Append1[[#This Row],[Casual_Rentals]],Append1[[#This Row],[Registered_Rentals]])</f>
        <v>41</v>
      </c>
      <c r="R582" s="29" t="s">
        <v>70</v>
      </c>
    </row>
    <row r="583" spans="1:18" x14ac:dyDescent="0.25">
      <c r="A583" s="5">
        <v>582</v>
      </c>
      <c r="B583" s="6">
        <v>40569</v>
      </c>
      <c r="C583" s="5" t="s">
        <v>38</v>
      </c>
      <c r="D583" s="5">
        <v>0</v>
      </c>
      <c r="E583" s="5" t="s">
        <v>55</v>
      </c>
      <c r="F583" s="5">
        <v>12</v>
      </c>
      <c r="G583" s="5" t="b">
        <v>0</v>
      </c>
      <c r="H583" s="5">
        <v>3</v>
      </c>
      <c r="I583" s="5" t="s">
        <v>49</v>
      </c>
      <c r="J583" s="5">
        <v>3</v>
      </c>
      <c r="K583" s="5">
        <v>0.22</v>
      </c>
      <c r="L583" s="5">
        <v>0.19700000000000001</v>
      </c>
      <c r="M583" s="5">
        <v>0.93</v>
      </c>
      <c r="N583" s="5">
        <v>0.32840000000000003</v>
      </c>
      <c r="O583" s="5">
        <v>7</v>
      </c>
      <c r="P583" s="5">
        <v>41</v>
      </c>
      <c r="Q583" s="5">
        <f>SUM(Append1[[#This Row],[Casual_Rentals]],Append1[[#This Row],[Registered_Rentals]])</f>
        <v>48</v>
      </c>
      <c r="R583" s="29" t="s">
        <v>70</v>
      </c>
    </row>
    <row r="584" spans="1:18" x14ac:dyDescent="0.25">
      <c r="A584" s="5">
        <v>583</v>
      </c>
      <c r="B584" s="6">
        <v>40569</v>
      </c>
      <c r="C584" s="5" t="s">
        <v>38</v>
      </c>
      <c r="D584" s="5">
        <v>0</v>
      </c>
      <c r="E584" s="5" t="s">
        <v>55</v>
      </c>
      <c r="F584" s="5">
        <v>13</v>
      </c>
      <c r="G584" s="5" t="b">
        <v>0</v>
      </c>
      <c r="H584" s="5">
        <v>3</v>
      </c>
      <c r="I584" s="5" t="s">
        <v>49</v>
      </c>
      <c r="J584" s="5">
        <v>3</v>
      </c>
      <c r="K584" s="5">
        <v>0.22</v>
      </c>
      <c r="L584" s="5">
        <v>0.19700000000000001</v>
      </c>
      <c r="M584" s="5">
        <v>0.93</v>
      </c>
      <c r="N584" s="5">
        <v>0.32840000000000003</v>
      </c>
      <c r="O584" s="5">
        <v>4</v>
      </c>
      <c r="P584" s="5">
        <v>43</v>
      </c>
      <c r="Q584" s="5">
        <f>SUM(Append1[[#This Row],[Casual_Rentals]],Append1[[#This Row],[Registered_Rentals]])</f>
        <v>47</v>
      </c>
      <c r="R584" s="29" t="s">
        <v>70</v>
      </c>
    </row>
    <row r="585" spans="1:18" x14ac:dyDescent="0.25">
      <c r="A585" s="5">
        <v>584</v>
      </c>
      <c r="B585" s="6">
        <v>40569</v>
      </c>
      <c r="C585" s="5" t="s">
        <v>38</v>
      </c>
      <c r="D585" s="5">
        <v>0</v>
      </c>
      <c r="E585" s="5" t="s">
        <v>55</v>
      </c>
      <c r="F585" s="5">
        <v>14</v>
      </c>
      <c r="G585" s="5" t="b">
        <v>0</v>
      </c>
      <c r="H585" s="5">
        <v>3</v>
      </c>
      <c r="I585" s="5" t="s">
        <v>49</v>
      </c>
      <c r="J585" s="5">
        <v>3</v>
      </c>
      <c r="K585" s="5">
        <v>0.22</v>
      </c>
      <c r="L585" s="5">
        <v>0.19700000000000001</v>
      </c>
      <c r="M585" s="5">
        <v>0.93</v>
      </c>
      <c r="N585" s="5">
        <v>0.35820000000000002</v>
      </c>
      <c r="O585" s="5">
        <v>0</v>
      </c>
      <c r="P585" s="5">
        <v>36</v>
      </c>
      <c r="Q585" s="5">
        <f>SUM(Append1[[#This Row],[Casual_Rentals]],Append1[[#This Row],[Registered_Rentals]])</f>
        <v>36</v>
      </c>
      <c r="R585" s="29" t="s">
        <v>70</v>
      </c>
    </row>
    <row r="586" spans="1:18" x14ac:dyDescent="0.25">
      <c r="A586" s="5">
        <v>585</v>
      </c>
      <c r="B586" s="6">
        <v>40569</v>
      </c>
      <c r="C586" s="5" t="s">
        <v>38</v>
      </c>
      <c r="D586" s="5">
        <v>0</v>
      </c>
      <c r="E586" s="5" t="s">
        <v>55</v>
      </c>
      <c r="F586" s="5">
        <v>15</v>
      </c>
      <c r="G586" s="5" t="b">
        <v>0</v>
      </c>
      <c r="H586" s="5">
        <v>3</v>
      </c>
      <c r="I586" s="5" t="s">
        <v>49</v>
      </c>
      <c r="J586" s="5">
        <v>3</v>
      </c>
      <c r="K586" s="5">
        <v>0.22</v>
      </c>
      <c r="L586" s="5">
        <v>0.18179999999999999</v>
      </c>
      <c r="M586" s="5">
        <v>0.93</v>
      </c>
      <c r="N586" s="5">
        <v>0.4627</v>
      </c>
      <c r="O586" s="5">
        <v>1</v>
      </c>
      <c r="P586" s="5">
        <v>42</v>
      </c>
      <c r="Q586" s="5">
        <f>SUM(Append1[[#This Row],[Casual_Rentals]],Append1[[#This Row],[Registered_Rentals]])</f>
        <v>43</v>
      </c>
      <c r="R586" s="29" t="s">
        <v>70</v>
      </c>
    </row>
    <row r="587" spans="1:18" x14ac:dyDescent="0.25">
      <c r="A587" s="5">
        <v>586</v>
      </c>
      <c r="B587" s="6">
        <v>40569</v>
      </c>
      <c r="C587" s="5" t="s">
        <v>38</v>
      </c>
      <c r="D587" s="5">
        <v>0</v>
      </c>
      <c r="E587" s="5" t="s">
        <v>55</v>
      </c>
      <c r="F587" s="5">
        <v>16</v>
      </c>
      <c r="G587" s="5" t="b">
        <v>0</v>
      </c>
      <c r="H587" s="5">
        <v>3</v>
      </c>
      <c r="I587" s="5" t="s">
        <v>49</v>
      </c>
      <c r="J587" s="5">
        <v>4</v>
      </c>
      <c r="K587" s="5">
        <v>0.22</v>
      </c>
      <c r="L587" s="5">
        <v>0.19700000000000001</v>
      </c>
      <c r="M587" s="5">
        <v>0.93</v>
      </c>
      <c r="N587" s="5">
        <v>0.32840000000000003</v>
      </c>
      <c r="O587" s="5">
        <v>1</v>
      </c>
      <c r="P587" s="5">
        <v>35</v>
      </c>
      <c r="Q587" s="5">
        <f>SUM(Append1[[#This Row],[Casual_Rentals]],Append1[[#This Row],[Registered_Rentals]])</f>
        <v>36</v>
      </c>
      <c r="R587" s="29" t="s">
        <v>42</v>
      </c>
    </row>
    <row r="588" spans="1:18" x14ac:dyDescent="0.25">
      <c r="A588" s="5">
        <v>587</v>
      </c>
      <c r="B588" s="6">
        <v>40569</v>
      </c>
      <c r="C588" s="5" t="s">
        <v>38</v>
      </c>
      <c r="D588" s="5">
        <v>0</v>
      </c>
      <c r="E588" s="5" t="s">
        <v>55</v>
      </c>
      <c r="F588" s="5">
        <v>17</v>
      </c>
      <c r="G588" s="5" t="b">
        <v>0</v>
      </c>
      <c r="H588" s="5">
        <v>3</v>
      </c>
      <c r="I588" s="5" t="s">
        <v>49</v>
      </c>
      <c r="J588" s="5">
        <v>3</v>
      </c>
      <c r="K588" s="5">
        <v>0.2</v>
      </c>
      <c r="L588" s="5">
        <v>0.18179999999999999</v>
      </c>
      <c r="M588" s="5">
        <v>0.93</v>
      </c>
      <c r="N588" s="5">
        <v>0.35820000000000002</v>
      </c>
      <c r="O588" s="5">
        <v>0</v>
      </c>
      <c r="P588" s="5">
        <v>26</v>
      </c>
      <c r="Q588" s="5">
        <f>SUM(Append1[[#This Row],[Casual_Rentals]],Append1[[#This Row],[Registered_Rentals]])</f>
        <v>26</v>
      </c>
      <c r="R588" s="29" t="s">
        <v>70</v>
      </c>
    </row>
    <row r="589" spans="1:18" x14ac:dyDescent="0.25">
      <c r="A589" s="5">
        <v>588</v>
      </c>
      <c r="B589" s="6">
        <v>40570</v>
      </c>
      <c r="C589" s="5" t="s">
        <v>38</v>
      </c>
      <c r="D589" s="5">
        <v>0</v>
      </c>
      <c r="E589" s="5" t="s">
        <v>55</v>
      </c>
      <c r="F589" s="5">
        <v>16</v>
      </c>
      <c r="G589" s="5" t="b">
        <v>0</v>
      </c>
      <c r="H589" s="5">
        <v>4</v>
      </c>
      <c r="I589" s="5" t="s">
        <v>50</v>
      </c>
      <c r="J589" s="5">
        <v>1</v>
      </c>
      <c r="K589" s="5">
        <v>0.22</v>
      </c>
      <c r="L589" s="5">
        <v>0.2273</v>
      </c>
      <c r="M589" s="5">
        <v>0.55000000000000004</v>
      </c>
      <c r="N589" s="5">
        <v>0.19400000000000001</v>
      </c>
      <c r="O589" s="5">
        <v>1</v>
      </c>
      <c r="P589" s="5">
        <v>23</v>
      </c>
      <c r="Q589" s="5">
        <f>SUM(Append1[[#This Row],[Casual_Rentals]],Append1[[#This Row],[Registered_Rentals]])</f>
        <v>24</v>
      </c>
      <c r="R589" s="29" t="s">
        <v>68</v>
      </c>
    </row>
    <row r="590" spans="1:18" x14ac:dyDescent="0.25">
      <c r="A590" s="5">
        <v>589</v>
      </c>
      <c r="B590" s="6">
        <v>40570</v>
      </c>
      <c r="C590" s="5" t="s">
        <v>38</v>
      </c>
      <c r="D590" s="5">
        <v>0</v>
      </c>
      <c r="E590" s="5" t="s">
        <v>55</v>
      </c>
      <c r="F590" s="5">
        <v>17</v>
      </c>
      <c r="G590" s="5" t="b">
        <v>0</v>
      </c>
      <c r="H590" s="5">
        <v>4</v>
      </c>
      <c r="I590" s="5" t="s">
        <v>50</v>
      </c>
      <c r="J590" s="5">
        <v>1</v>
      </c>
      <c r="K590" s="5">
        <v>0.22</v>
      </c>
      <c r="L590" s="5">
        <v>0.2424</v>
      </c>
      <c r="M590" s="5">
        <v>0.55000000000000004</v>
      </c>
      <c r="N590" s="5">
        <v>0.1045</v>
      </c>
      <c r="O590" s="5">
        <v>2</v>
      </c>
      <c r="P590" s="5">
        <v>82</v>
      </c>
      <c r="Q590" s="5">
        <f>SUM(Append1[[#This Row],[Casual_Rentals]],Append1[[#This Row],[Registered_Rentals]])</f>
        <v>84</v>
      </c>
      <c r="R590" s="29" t="s">
        <v>68</v>
      </c>
    </row>
    <row r="591" spans="1:18" x14ac:dyDescent="0.25">
      <c r="A591" s="5">
        <v>590</v>
      </c>
      <c r="B591" s="6">
        <v>40570</v>
      </c>
      <c r="C591" s="5" t="s">
        <v>38</v>
      </c>
      <c r="D591" s="5">
        <v>0</v>
      </c>
      <c r="E591" s="5" t="s">
        <v>55</v>
      </c>
      <c r="F591" s="5">
        <v>18</v>
      </c>
      <c r="G591" s="5" t="b">
        <v>0</v>
      </c>
      <c r="H591" s="5">
        <v>4</v>
      </c>
      <c r="I591" s="5" t="s">
        <v>50</v>
      </c>
      <c r="J591" s="5">
        <v>1</v>
      </c>
      <c r="K591" s="5">
        <v>0.2</v>
      </c>
      <c r="L591" s="5">
        <v>0.2273</v>
      </c>
      <c r="M591" s="5">
        <v>0.69</v>
      </c>
      <c r="N591" s="5">
        <v>8.9599999999999999E-2</v>
      </c>
      <c r="O591" s="5">
        <v>3</v>
      </c>
      <c r="P591" s="5">
        <v>101</v>
      </c>
      <c r="Q591" s="5">
        <f>SUM(Append1[[#This Row],[Casual_Rentals]],Append1[[#This Row],[Registered_Rentals]])</f>
        <v>104</v>
      </c>
      <c r="R591" s="29" t="s">
        <v>68</v>
      </c>
    </row>
    <row r="592" spans="1:18" x14ac:dyDescent="0.25">
      <c r="A592" s="5">
        <v>591</v>
      </c>
      <c r="B592" s="6">
        <v>40570</v>
      </c>
      <c r="C592" s="5" t="s">
        <v>38</v>
      </c>
      <c r="D592" s="5">
        <v>0</v>
      </c>
      <c r="E592" s="5" t="s">
        <v>55</v>
      </c>
      <c r="F592" s="5">
        <v>19</v>
      </c>
      <c r="G592" s="5" t="b">
        <v>0</v>
      </c>
      <c r="H592" s="5">
        <v>4</v>
      </c>
      <c r="I592" s="5" t="s">
        <v>50</v>
      </c>
      <c r="J592" s="5">
        <v>1</v>
      </c>
      <c r="K592" s="5">
        <v>0.2</v>
      </c>
      <c r="L592" s="5">
        <v>0.2273</v>
      </c>
      <c r="M592" s="5">
        <v>0.69</v>
      </c>
      <c r="N592" s="5">
        <v>8.9599999999999999E-2</v>
      </c>
      <c r="O592" s="5">
        <v>3</v>
      </c>
      <c r="P592" s="5">
        <v>76</v>
      </c>
      <c r="Q592" s="5">
        <f>SUM(Append1[[#This Row],[Casual_Rentals]],Append1[[#This Row],[Registered_Rentals]])</f>
        <v>79</v>
      </c>
      <c r="R592" s="29" t="s">
        <v>68</v>
      </c>
    </row>
    <row r="593" spans="1:18" x14ac:dyDescent="0.25">
      <c r="A593" s="5">
        <v>592</v>
      </c>
      <c r="B593" s="6">
        <v>40570</v>
      </c>
      <c r="C593" s="5" t="s">
        <v>38</v>
      </c>
      <c r="D593" s="5">
        <v>0</v>
      </c>
      <c r="E593" s="5" t="s">
        <v>55</v>
      </c>
      <c r="F593" s="5">
        <v>20</v>
      </c>
      <c r="G593" s="5" t="b">
        <v>0</v>
      </c>
      <c r="H593" s="5">
        <v>4</v>
      </c>
      <c r="I593" s="5" t="s">
        <v>50</v>
      </c>
      <c r="J593" s="5">
        <v>1</v>
      </c>
      <c r="K593" s="5">
        <v>0.18</v>
      </c>
      <c r="L593" s="5">
        <v>0.21210000000000001</v>
      </c>
      <c r="M593" s="5">
        <v>0.74</v>
      </c>
      <c r="N593" s="5">
        <v>8.9599999999999999E-2</v>
      </c>
      <c r="O593" s="5">
        <v>4</v>
      </c>
      <c r="P593" s="5">
        <v>55</v>
      </c>
      <c r="Q593" s="5">
        <f>SUM(Append1[[#This Row],[Casual_Rentals]],Append1[[#This Row],[Registered_Rentals]])</f>
        <v>59</v>
      </c>
      <c r="R593" s="29" t="s">
        <v>68</v>
      </c>
    </row>
    <row r="594" spans="1:18" x14ac:dyDescent="0.25">
      <c r="A594" s="5">
        <v>593</v>
      </c>
      <c r="B594" s="6">
        <v>40570</v>
      </c>
      <c r="C594" s="5" t="s">
        <v>38</v>
      </c>
      <c r="D594" s="5">
        <v>0</v>
      </c>
      <c r="E594" s="5" t="s">
        <v>55</v>
      </c>
      <c r="F594" s="5">
        <v>21</v>
      </c>
      <c r="G594" s="5" t="b">
        <v>0</v>
      </c>
      <c r="H594" s="5">
        <v>4</v>
      </c>
      <c r="I594" s="5" t="s">
        <v>50</v>
      </c>
      <c r="J594" s="5">
        <v>1</v>
      </c>
      <c r="K594" s="5">
        <v>0.18</v>
      </c>
      <c r="L594" s="5">
        <v>0.21210000000000001</v>
      </c>
      <c r="M594" s="5">
        <v>0.74</v>
      </c>
      <c r="N594" s="5">
        <v>8.9599999999999999E-2</v>
      </c>
      <c r="O594" s="5">
        <v>2</v>
      </c>
      <c r="P594" s="5">
        <v>36</v>
      </c>
      <c r="Q594" s="5">
        <f>SUM(Append1[[#This Row],[Casual_Rentals]],Append1[[#This Row],[Registered_Rentals]])</f>
        <v>38</v>
      </c>
      <c r="R594" s="29" t="s">
        <v>68</v>
      </c>
    </row>
    <row r="595" spans="1:18" x14ac:dyDescent="0.25">
      <c r="A595" s="5">
        <v>594</v>
      </c>
      <c r="B595" s="6">
        <v>40570</v>
      </c>
      <c r="C595" s="5" t="s">
        <v>38</v>
      </c>
      <c r="D595" s="5">
        <v>0</v>
      </c>
      <c r="E595" s="5" t="s">
        <v>55</v>
      </c>
      <c r="F595" s="5">
        <v>22</v>
      </c>
      <c r="G595" s="5" t="b">
        <v>0</v>
      </c>
      <c r="H595" s="5">
        <v>4</v>
      </c>
      <c r="I595" s="5" t="s">
        <v>50</v>
      </c>
      <c r="J595" s="5">
        <v>1</v>
      </c>
      <c r="K595" s="5">
        <v>0.18</v>
      </c>
      <c r="L595" s="5">
        <v>0.21210000000000001</v>
      </c>
      <c r="M595" s="5">
        <v>0.74</v>
      </c>
      <c r="N595" s="5">
        <v>8.9599999999999999E-2</v>
      </c>
      <c r="O595" s="5">
        <v>0</v>
      </c>
      <c r="P595" s="5">
        <v>27</v>
      </c>
      <c r="Q595" s="5">
        <f>SUM(Append1[[#This Row],[Casual_Rentals]],Append1[[#This Row],[Registered_Rentals]])</f>
        <v>27</v>
      </c>
      <c r="R595" s="29" t="s">
        <v>68</v>
      </c>
    </row>
    <row r="596" spans="1:18" x14ac:dyDescent="0.25">
      <c r="A596" s="5">
        <v>595</v>
      </c>
      <c r="B596" s="6">
        <v>40570</v>
      </c>
      <c r="C596" s="5" t="s">
        <v>38</v>
      </c>
      <c r="D596" s="5">
        <v>0</v>
      </c>
      <c r="E596" s="5" t="s">
        <v>55</v>
      </c>
      <c r="F596" s="5">
        <v>23</v>
      </c>
      <c r="G596" s="5" t="b">
        <v>0</v>
      </c>
      <c r="H596" s="5">
        <v>4</v>
      </c>
      <c r="I596" s="5" t="s">
        <v>50</v>
      </c>
      <c r="J596" s="5">
        <v>1</v>
      </c>
      <c r="K596" s="5">
        <v>0.18</v>
      </c>
      <c r="L596" s="5">
        <v>0.19700000000000001</v>
      </c>
      <c r="M596" s="5">
        <v>0.8</v>
      </c>
      <c r="N596" s="5">
        <v>0.16420000000000001</v>
      </c>
      <c r="O596" s="5">
        <v>0</v>
      </c>
      <c r="P596" s="5">
        <v>16</v>
      </c>
      <c r="Q596" s="5">
        <f>SUM(Append1[[#This Row],[Casual_Rentals]],Append1[[#This Row],[Registered_Rentals]])</f>
        <v>16</v>
      </c>
      <c r="R596" s="29" t="s">
        <v>68</v>
      </c>
    </row>
    <row r="597" spans="1:18" x14ac:dyDescent="0.25">
      <c r="A597" s="5">
        <v>596</v>
      </c>
      <c r="B597" s="6">
        <v>40571</v>
      </c>
      <c r="C597" s="5" t="s">
        <v>38</v>
      </c>
      <c r="D597" s="5">
        <v>0</v>
      </c>
      <c r="E597" s="5" t="s">
        <v>55</v>
      </c>
      <c r="F597" s="5">
        <v>0</v>
      </c>
      <c r="G597" s="5" t="b">
        <v>0</v>
      </c>
      <c r="H597" s="5">
        <v>5</v>
      </c>
      <c r="I597" s="5" t="s">
        <v>51</v>
      </c>
      <c r="J597" s="5">
        <v>2</v>
      </c>
      <c r="K597" s="5">
        <v>0.2</v>
      </c>
      <c r="L597" s="5">
        <v>0.21210000000000001</v>
      </c>
      <c r="M597" s="5">
        <v>0.75</v>
      </c>
      <c r="N597" s="5">
        <v>0.1343</v>
      </c>
      <c r="O597" s="5">
        <v>0</v>
      </c>
      <c r="P597" s="5">
        <v>9</v>
      </c>
      <c r="Q597" s="5">
        <f>SUM(Append1[[#This Row],[Casual_Rentals]],Append1[[#This Row],[Registered_Rentals]])</f>
        <v>9</v>
      </c>
      <c r="R597" s="29" t="s">
        <v>69</v>
      </c>
    </row>
    <row r="598" spans="1:18" x14ac:dyDescent="0.25">
      <c r="A598" s="5">
        <v>597</v>
      </c>
      <c r="B598" s="6">
        <v>40571</v>
      </c>
      <c r="C598" s="5" t="s">
        <v>38</v>
      </c>
      <c r="D598" s="5">
        <v>0</v>
      </c>
      <c r="E598" s="5" t="s">
        <v>55</v>
      </c>
      <c r="F598" s="5">
        <v>1</v>
      </c>
      <c r="G598" s="5" t="b">
        <v>0</v>
      </c>
      <c r="H598" s="5">
        <v>5</v>
      </c>
      <c r="I598" s="5" t="s">
        <v>51</v>
      </c>
      <c r="J598" s="5">
        <v>2</v>
      </c>
      <c r="K598" s="5">
        <v>0.2</v>
      </c>
      <c r="L598" s="5">
        <v>0.21210000000000001</v>
      </c>
      <c r="M598" s="5">
        <v>0.75</v>
      </c>
      <c r="N598" s="5">
        <v>0.1343</v>
      </c>
      <c r="O598" s="5">
        <v>1</v>
      </c>
      <c r="P598" s="5">
        <v>2</v>
      </c>
      <c r="Q598" s="5">
        <f>SUM(Append1[[#This Row],[Casual_Rentals]],Append1[[#This Row],[Registered_Rentals]])</f>
        <v>3</v>
      </c>
      <c r="R598" s="29" t="s">
        <v>69</v>
      </c>
    </row>
    <row r="599" spans="1:18" x14ac:dyDescent="0.25">
      <c r="A599" s="5">
        <v>598</v>
      </c>
      <c r="B599" s="6">
        <v>40571</v>
      </c>
      <c r="C599" s="5" t="s">
        <v>38</v>
      </c>
      <c r="D599" s="5">
        <v>0</v>
      </c>
      <c r="E599" s="5" t="s">
        <v>55</v>
      </c>
      <c r="F599" s="5">
        <v>2</v>
      </c>
      <c r="G599" s="5" t="b">
        <v>0</v>
      </c>
      <c r="H599" s="5">
        <v>5</v>
      </c>
      <c r="I599" s="5" t="s">
        <v>51</v>
      </c>
      <c r="J599" s="5">
        <v>2</v>
      </c>
      <c r="K599" s="5">
        <v>0.2</v>
      </c>
      <c r="L599" s="5">
        <v>0.21210000000000001</v>
      </c>
      <c r="M599" s="5">
        <v>0.75</v>
      </c>
      <c r="N599" s="5">
        <v>0.16420000000000001</v>
      </c>
      <c r="O599" s="5">
        <v>0</v>
      </c>
      <c r="P599" s="5">
        <v>2</v>
      </c>
      <c r="Q599" s="5">
        <f>SUM(Append1[[#This Row],[Casual_Rentals]],Append1[[#This Row],[Registered_Rentals]])</f>
        <v>2</v>
      </c>
      <c r="R599" s="29" t="s">
        <v>69</v>
      </c>
    </row>
    <row r="600" spans="1:18" x14ac:dyDescent="0.25">
      <c r="A600" s="5">
        <v>599</v>
      </c>
      <c r="B600" s="6">
        <v>40571</v>
      </c>
      <c r="C600" s="5" t="s">
        <v>38</v>
      </c>
      <c r="D600" s="5">
        <v>0</v>
      </c>
      <c r="E600" s="5" t="s">
        <v>55</v>
      </c>
      <c r="F600" s="5">
        <v>3</v>
      </c>
      <c r="G600" s="5" t="b">
        <v>0</v>
      </c>
      <c r="H600" s="5">
        <v>5</v>
      </c>
      <c r="I600" s="5" t="s">
        <v>51</v>
      </c>
      <c r="J600" s="5">
        <v>2</v>
      </c>
      <c r="K600" s="5">
        <v>0.2</v>
      </c>
      <c r="L600" s="5">
        <v>0.2273</v>
      </c>
      <c r="M600" s="5">
        <v>0.75</v>
      </c>
      <c r="N600" s="5">
        <v>0.1045</v>
      </c>
      <c r="O600" s="5">
        <v>1</v>
      </c>
      <c r="P600" s="5">
        <v>0</v>
      </c>
      <c r="Q600" s="5">
        <f>SUM(Append1[[#This Row],[Casual_Rentals]],Append1[[#This Row],[Registered_Rentals]])</f>
        <v>1</v>
      </c>
      <c r="R600" s="29" t="s">
        <v>69</v>
      </c>
    </row>
    <row r="601" spans="1:18" x14ac:dyDescent="0.25">
      <c r="A601" s="5">
        <v>600</v>
      </c>
      <c r="B601" s="6">
        <v>40571</v>
      </c>
      <c r="C601" s="5" t="s">
        <v>38</v>
      </c>
      <c r="D601" s="5">
        <v>0</v>
      </c>
      <c r="E601" s="5" t="s">
        <v>55</v>
      </c>
      <c r="F601" s="5">
        <v>5</v>
      </c>
      <c r="G601" s="5" t="b">
        <v>0</v>
      </c>
      <c r="H601" s="5">
        <v>5</v>
      </c>
      <c r="I601" s="5" t="s">
        <v>51</v>
      </c>
      <c r="J601" s="5">
        <v>2</v>
      </c>
      <c r="K601" s="5">
        <v>0.18</v>
      </c>
      <c r="L601" s="5">
        <v>0.21210000000000001</v>
      </c>
      <c r="M601" s="5">
        <v>0.8</v>
      </c>
      <c r="N601" s="5">
        <v>0.1045</v>
      </c>
      <c r="O601" s="5">
        <v>0</v>
      </c>
      <c r="P601" s="5">
        <v>4</v>
      </c>
      <c r="Q601" s="5">
        <f>SUM(Append1[[#This Row],[Casual_Rentals]],Append1[[#This Row],[Registered_Rentals]])</f>
        <v>4</v>
      </c>
      <c r="R601" s="29" t="s">
        <v>69</v>
      </c>
    </row>
    <row r="602" spans="1:18" x14ac:dyDescent="0.25">
      <c r="A602" s="5">
        <v>601</v>
      </c>
      <c r="B602" s="6">
        <v>40571</v>
      </c>
      <c r="C602" s="5" t="s">
        <v>38</v>
      </c>
      <c r="D602" s="5">
        <v>0</v>
      </c>
      <c r="E602" s="5" t="s">
        <v>55</v>
      </c>
      <c r="F602" s="5">
        <v>6</v>
      </c>
      <c r="G602" s="5" t="b">
        <v>0</v>
      </c>
      <c r="H602" s="5">
        <v>5</v>
      </c>
      <c r="I602" s="5" t="s">
        <v>51</v>
      </c>
      <c r="J602" s="5">
        <v>2</v>
      </c>
      <c r="K602" s="5">
        <v>0.18</v>
      </c>
      <c r="L602" s="5">
        <v>0.19700000000000001</v>
      </c>
      <c r="M602" s="5">
        <v>0.8</v>
      </c>
      <c r="N602" s="5">
        <v>0.1343</v>
      </c>
      <c r="O602" s="5">
        <v>0</v>
      </c>
      <c r="P602" s="5">
        <v>16</v>
      </c>
      <c r="Q602" s="5">
        <f>SUM(Append1[[#This Row],[Casual_Rentals]],Append1[[#This Row],[Registered_Rentals]])</f>
        <v>16</v>
      </c>
      <c r="R602" s="29" t="s">
        <v>69</v>
      </c>
    </row>
    <row r="603" spans="1:18" x14ac:dyDescent="0.25">
      <c r="A603" s="5">
        <v>602</v>
      </c>
      <c r="B603" s="6">
        <v>40571</v>
      </c>
      <c r="C603" s="5" t="s">
        <v>38</v>
      </c>
      <c r="D603" s="5">
        <v>0</v>
      </c>
      <c r="E603" s="5" t="s">
        <v>55</v>
      </c>
      <c r="F603" s="5">
        <v>7</v>
      </c>
      <c r="G603" s="5" t="b">
        <v>0</v>
      </c>
      <c r="H603" s="5">
        <v>5</v>
      </c>
      <c r="I603" s="5" t="s">
        <v>51</v>
      </c>
      <c r="J603" s="5">
        <v>2</v>
      </c>
      <c r="K603" s="5">
        <v>0.16</v>
      </c>
      <c r="L603" s="5">
        <v>0.19700000000000001</v>
      </c>
      <c r="M603" s="5">
        <v>0.86</v>
      </c>
      <c r="N603" s="5">
        <v>8.9599999999999999E-2</v>
      </c>
      <c r="O603" s="5">
        <v>2</v>
      </c>
      <c r="P603" s="5">
        <v>58</v>
      </c>
      <c r="Q603" s="5">
        <f>SUM(Append1[[#This Row],[Casual_Rentals]],Append1[[#This Row],[Registered_Rentals]])</f>
        <v>60</v>
      </c>
      <c r="R603" s="29" t="s">
        <v>69</v>
      </c>
    </row>
    <row r="604" spans="1:18" x14ac:dyDescent="0.25">
      <c r="A604" s="5">
        <v>603</v>
      </c>
      <c r="B604" s="6">
        <v>40571</v>
      </c>
      <c r="C604" s="5" t="s">
        <v>38</v>
      </c>
      <c r="D604" s="5">
        <v>0</v>
      </c>
      <c r="E604" s="5" t="s">
        <v>55</v>
      </c>
      <c r="F604" s="5">
        <v>8</v>
      </c>
      <c r="G604" s="5" t="b">
        <v>0</v>
      </c>
      <c r="H604" s="5">
        <v>5</v>
      </c>
      <c r="I604" s="5" t="s">
        <v>51</v>
      </c>
      <c r="J604" s="5">
        <v>2</v>
      </c>
      <c r="K604" s="5">
        <v>0.16</v>
      </c>
      <c r="L604" s="5">
        <v>0.19700000000000001</v>
      </c>
      <c r="M604" s="5">
        <v>0.86</v>
      </c>
      <c r="N604" s="5">
        <v>8.9599999999999999E-2</v>
      </c>
      <c r="O604" s="5">
        <v>2</v>
      </c>
      <c r="P604" s="5">
        <v>155</v>
      </c>
      <c r="Q604" s="5">
        <f>SUM(Append1[[#This Row],[Casual_Rentals]],Append1[[#This Row],[Registered_Rentals]])</f>
        <v>157</v>
      </c>
      <c r="R604" s="29" t="s">
        <v>69</v>
      </c>
    </row>
    <row r="605" spans="1:18" x14ac:dyDescent="0.25">
      <c r="A605" s="5">
        <v>604</v>
      </c>
      <c r="B605" s="6">
        <v>40571</v>
      </c>
      <c r="C605" s="5" t="s">
        <v>38</v>
      </c>
      <c r="D605" s="5">
        <v>0</v>
      </c>
      <c r="E605" s="5" t="s">
        <v>55</v>
      </c>
      <c r="F605" s="5">
        <v>9</v>
      </c>
      <c r="G605" s="5" t="b">
        <v>0</v>
      </c>
      <c r="H605" s="5">
        <v>5</v>
      </c>
      <c r="I605" s="5" t="s">
        <v>51</v>
      </c>
      <c r="J605" s="5">
        <v>3</v>
      </c>
      <c r="K605" s="5">
        <v>0.18</v>
      </c>
      <c r="L605" s="5">
        <v>0.21210000000000001</v>
      </c>
      <c r="M605" s="5">
        <v>0.86</v>
      </c>
      <c r="N605" s="5">
        <v>8.9599999999999999E-2</v>
      </c>
      <c r="O605" s="5">
        <v>6</v>
      </c>
      <c r="P605" s="5">
        <v>95</v>
      </c>
      <c r="Q605" s="5">
        <f>SUM(Append1[[#This Row],[Casual_Rentals]],Append1[[#This Row],[Registered_Rentals]])</f>
        <v>101</v>
      </c>
      <c r="R605" s="29" t="s">
        <v>70</v>
      </c>
    </row>
    <row r="606" spans="1:18" x14ac:dyDescent="0.25">
      <c r="A606" s="5">
        <v>605</v>
      </c>
      <c r="B606" s="6">
        <v>40571</v>
      </c>
      <c r="C606" s="5" t="s">
        <v>38</v>
      </c>
      <c r="D606" s="5">
        <v>0</v>
      </c>
      <c r="E606" s="5" t="s">
        <v>55</v>
      </c>
      <c r="F606" s="5">
        <v>10</v>
      </c>
      <c r="G606" s="5" t="b">
        <v>0</v>
      </c>
      <c r="H606" s="5">
        <v>5</v>
      </c>
      <c r="I606" s="5" t="s">
        <v>51</v>
      </c>
      <c r="J606" s="5">
        <v>3</v>
      </c>
      <c r="K606" s="5">
        <v>0.18</v>
      </c>
      <c r="L606" s="5">
        <v>0.21210000000000001</v>
      </c>
      <c r="M606" s="5">
        <v>0.86</v>
      </c>
      <c r="N606" s="5">
        <v>0.1045</v>
      </c>
      <c r="O606" s="5">
        <v>0</v>
      </c>
      <c r="P606" s="5">
        <v>49</v>
      </c>
      <c r="Q606" s="5">
        <f>SUM(Append1[[#This Row],[Casual_Rentals]],Append1[[#This Row],[Registered_Rentals]])</f>
        <v>49</v>
      </c>
      <c r="R606" s="29" t="s">
        <v>70</v>
      </c>
    </row>
    <row r="607" spans="1:18" x14ac:dyDescent="0.25">
      <c r="A607" s="5">
        <v>606</v>
      </c>
      <c r="B607" s="6">
        <v>40571</v>
      </c>
      <c r="C607" s="5" t="s">
        <v>38</v>
      </c>
      <c r="D607" s="5">
        <v>0</v>
      </c>
      <c r="E607" s="5" t="s">
        <v>55</v>
      </c>
      <c r="F607" s="5">
        <v>11</v>
      </c>
      <c r="G607" s="5" t="b">
        <v>0</v>
      </c>
      <c r="H607" s="5">
        <v>5</v>
      </c>
      <c r="I607" s="5" t="s">
        <v>51</v>
      </c>
      <c r="J607" s="5">
        <v>3</v>
      </c>
      <c r="K607" s="5">
        <v>0.18</v>
      </c>
      <c r="L607" s="5">
        <v>0.21210000000000001</v>
      </c>
      <c r="M607" s="5">
        <v>0.93</v>
      </c>
      <c r="N607" s="5">
        <v>0.1045</v>
      </c>
      <c r="O607" s="5">
        <v>0</v>
      </c>
      <c r="P607" s="5">
        <v>30</v>
      </c>
      <c r="Q607" s="5">
        <f>SUM(Append1[[#This Row],[Casual_Rentals]],Append1[[#This Row],[Registered_Rentals]])</f>
        <v>30</v>
      </c>
      <c r="R607" s="29" t="s">
        <v>70</v>
      </c>
    </row>
    <row r="608" spans="1:18" x14ac:dyDescent="0.25">
      <c r="A608" s="5">
        <v>607</v>
      </c>
      <c r="B608" s="6">
        <v>40571</v>
      </c>
      <c r="C608" s="5" t="s">
        <v>38</v>
      </c>
      <c r="D608" s="5">
        <v>0</v>
      </c>
      <c r="E608" s="5" t="s">
        <v>55</v>
      </c>
      <c r="F608" s="5">
        <v>12</v>
      </c>
      <c r="G608" s="5" t="b">
        <v>0</v>
      </c>
      <c r="H608" s="5">
        <v>5</v>
      </c>
      <c r="I608" s="5" t="s">
        <v>51</v>
      </c>
      <c r="J608" s="5">
        <v>3</v>
      </c>
      <c r="K608" s="5">
        <v>0.18</v>
      </c>
      <c r="L608" s="5">
        <v>0.21210000000000001</v>
      </c>
      <c r="M608" s="5">
        <v>0.93</v>
      </c>
      <c r="N608" s="5">
        <v>0.1045</v>
      </c>
      <c r="O608" s="5">
        <v>1</v>
      </c>
      <c r="P608" s="5">
        <v>28</v>
      </c>
      <c r="Q608" s="5">
        <f>SUM(Append1[[#This Row],[Casual_Rentals]],Append1[[#This Row],[Registered_Rentals]])</f>
        <v>29</v>
      </c>
      <c r="R608" s="29" t="s">
        <v>70</v>
      </c>
    </row>
    <row r="609" spans="1:18" x14ac:dyDescent="0.25">
      <c r="A609" s="5">
        <v>608</v>
      </c>
      <c r="B609" s="6">
        <v>40571</v>
      </c>
      <c r="C609" s="5" t="s">
        <v>38</v>
      </c>
      <c r="D609" s="5">
        <v>0</v>
      </c>
      <c r="E609" s="5" t="s">
        <v>55</v>
      </c>
      <c r="F609" s="5">
        <v>13</v>
      </c>
      <c r="G609" s="5" t="b">
        <v>0</v>
      </c>
      <c r="H609" s="5">
        <v>5</v>
      </c>
      <c r="I609" s="5" t="s">
        <v>51</v>
      </c>
      <c r="J609" s="5">
        <v>3</v>
      </c>
      <c r="K609" s="5">
        <v>0.18</v>
      </c>
      <c r="L609" s="5">
        <v>0.21210000000000001</v>
      </c>
      <c r="M609" s="5">
        <v>0.93</v>
      </c>
      <c r="N609" s="5">
        <v>0.1045</v>
      </c>
      <c r="O609" s="5">
        <v>0</v>
      </c>
      <c r="P609" s="5">
        <v>31</v>
      </c>
      <c r="Q609" s="5">
        <f>SUM(Append1[[#This Row],[Casual_Rentals]],Append1[[#This Row],[Registered_Rentals]])</f>
        <v>31</v>
      </c>
      <c r="R609" s="29" t="s">
        <v>70</v>
      </c>
    </row>
    <row r="610" spans="1:18" x14ac:dyDescent="0.25">
      <c r="A610" s="5">
        <v>609</v>
      </c>
      <c r="B610" s="6">
        <v>40571</v>
      </c>
      <c r="C610" s="5" t="s">
        <v>38</v>
      </c>
      <c r="D610" s="5">
        <v>0</v>
      </c>
      <c r="E610" s="5" t="s">
        <v>55</v>
      </c>
      <c r="F610" s="5">
        <v>14</v>
      </c>
      <c r="G610" s="5" t="b">
        <v>0</v>
      </c>
      <c r="H610" s="5">
        <v>5</v>
      </c>
      <c r="I610" s="5" t="s">
        <v>51</v>
      </c>
      <c r="J610" s="5">
        <v>3</v>
      </c>
      <c r="K610" s="5">
        <v>0.22</v>
      </c>
      <c r="L610" s="5">
        <v>0.2727</v>
      </c>
      <c r="M610" s="5">
        <v>0.8</v>
      </c>
      <c r="N610" s="5">
        <v>0</v>
      </c>
      <c r="O610" s="5">
        <v>2</v>
      </c>
      <c r="P610" s="5">
        <v>36</v>
      </c>
      <c r="Q610" s="5">
        <f>SUM(Append1[[#This Row],[Casual_Rentals]],Append1[[#This Row],[Registered_Rentals]])</f>
        <v>38</v>
      </c>
      <c r="R610" s="29" t="s">
        <v>70</v>
      </c>
    </row>
    <row r="611" spans="1:18" x14ac:dyDescent="0.25">
      <c r="A611" s="5">
        <v>610</v>
      </c>
      <c r="B611" s="6">
        <v>40571</v>
      </c>
      <c r="C611" s="5" t="s">
        <v>38</v>
      </c>
      <c r="D611" s="5">
        <v>0</v>
      </c>
      <c r="E611" s="5" t="s">
        <v>55</v>
      </c>
      <c r="F611" s="5">
        <v>15</v>
      </c>
      <c r="G611" s="5" t="b">
        <v>0</v>
      </c>
      <c r="H611" s="5">
        <v>5</v>
      </c>
      <c r="I611" s="5" t="s">
        <v>51</v>
      </c>
      <c r="J611" s="5">
        <v>2</v>
      </c>
      <c r="K611" s="5">
        <v>0.2</v>
      </c>
      <c r="L611" s="5">
        <v>0.2576</v>
      </c>
      <c r="M611" s="5">
        <v>0.86</v>
      </c>
      <c r="N611" s="5">
        <v>0</v>
      </c>
      <c r="O611" s="5">
        <v>1</v>
      </c>
      <c r="P611" s="5">
        <v>40</v>
      </c>
      <c r="Q611" s="5">
        <f>SUM(Append1[[#This Row],[Casual_Rentals]],Append1[[#This Row],[Registered_Rentals]])</f>
        <v>41</v>
      </c>
      <c r="R611" s="29" t="s">
        <v>69</v>
      </c>
    </row>
    <row r="612" spans="1:18" x14ac:dyDescent="0.25">
      <c r="A612" s="5">
        <v>611</v>
      </c>
      <c r="B612" s="6">
        <v>40571</v>
      </c>
      <c r="C612" s="5" t="s">
        <v>38</v>
      </c>
      <c r="D612" s="5">
        <v>0</v>
      </c>
      <c r="E612" s="5" t="s">
        <v>55</v>
      </c>
      <c r="F612" s="5">
        <v>16</v>
      </c>
      <c r="G612" s="5" t="b">
        <v>0</v>
      </c>
      <c r="H612" s="5">
        <v>5</v>
      </c>
      <c r="I612" s="5" t="s">
        <v>51</v>
      </c>
      <c r="J612" s="5">
        <v>1</v>
      </c>
      <c r="K612" s="5">
        <v>0.22</v>
      </c>
      <c r="L612" s="5">
        <v>0.2727</v>
      </c>
      <c r="M612" s="5">
        <v>0.8</v>
      </c>
      <c r="N612" s="5">
        <v>0</v>
      </c>
      <c r="O612" s="5">
        <v>10</v>
      </c>
      <c r="P612" s="5">
        <v>70</v>
      </c>
      <c r="Q612" s="5">
        <v>80</v>
      </c>
      <c r="R612" s="29" t="s">
        <v>68</v>
      </c>
    </row>
    <row r="613" spans="1:18" x14ac:dyDescent="0.25">
      <c r="A613" s="5">
        <v>612</v>
      </c>
      <c r="B613" s="6">
        <v>40571</v>
      </c>
      <c r="C613" s="5" t="s">
        <v>38</v>
      </c>
      <c r="D613" s="5">
        <v>0</v>
      </c>
      <c r="E613" s="5" t="s">
        <v>55</v>
      </c>
      <c r="F613" s="5">
        <v>17</v>
      </c>
      <c r="G613" s="5" t="b">
        <v>0</v>
      </c>
      <c r="H613" s="5">
        <v>5</v>
      </c>
      <c r="I613" s="5" t="s">
        <v>51</v>
      </c>
      <c r="J613" s="5">
        <v>1</v>
      </c>
      <c r="K613" s="5">
        <v>0.24</v>
      </c>
      <c r="L613" s="5">
        <v>0.2424</v>
      </c>
      <c r="M613" s="5">
        <v>0.75</v>
      </c>
      <c r="N613" s="5">
        <v>0.1343</v>
      </c>
      <c r="O613" s="5">
        <v>2</v>
      </c>
      <c r="P613" s="5">
        <v>147</v>
      </c>
      <c r="Q613" s="5">
        <v>149</v>
      </c>
      <c r="R613" s="29" t="s">
        <v>68</v>
      </c>
    </row>
    <row r="614" spans="1:18" x14ac:dyDescent="0.25">
      <c r="A614" s="5">
        <v>613</v>
      </c>
      <c r="B614" s="6">
        <v>40571</v>
      </c>
      <c r="C614" s="5" t="s">
        <v>38</v>
      </c>
      <c r="D614" s="5">
        <v>0</v>
      </c>
      <c r="E614" s="5" t="s">
        <v>55</v>
      </c>
      <c r="F614" s="5">
        <v>18</v>
      </c>
      <c r="G614" s="5" t="b">
        <v>0</v>
      </c>
      <c r="H614" s="5">
        <v>5</v>
      </c>
      <c r="I614" s="5" t="s">
        <v>51</v>
      </c>
      <c r="J614" s="5">
        <v>1</v>
      </c>
      <c r="K614" s="5">
        <v>0.24</v>
      </c>
      <c r="L614" s="5">
        <v>0.2273</v>
      </c>
      <c r="M614" s="5">
        <v>0.75</v>
      </c>
      <c r="N614" s="5">
        <v>0.19400000000000001</v>
      </c>
      <c r="O614" s="5">
        <v>2</v>
      </c>
      <c r="P614" s="5">
        <v>107</v>
      </c>
      <c r="Q614" s="5">
        <v>109</v>
      </c>
      <c r="R614" s="29" t="s">
        <v>68</v>
      </c>
    </row>
    <row r="615" spans="1:18" x14ac:dyDescent="0.25">
      <c r="A615" s="5">
        <v>614</v>
      </c>
      <c r="B615" s="6">
        <v>40571</v>
      </c>
      <c r="C615" s="5" t="s">
        <v>38</v>
      </c>
      <c r="D615" s="5">
        <v>0</v>
      </c>
      <c r="E615" s="5" t="s">
        <v>55</v>
      </c>
      <c r="F615" s="5">
        <v>19</v>
      </c>
      <c r="G615" s="5" t="b">
        <v>0</v>
      </c>
      <c r="H615" s="5">
        <v>5</v>
      </c>
      <c r="I615" s="5" t="s">
        <v>51</v>
      </c>
      <c r="J615" s="5">
        <v>2</v>
      </c>
      <c r="K615" s="5">
        <v>0.24</v>
      </c>
      <c r="L615" s="5">
        <v>0.2424</v>
      </c>
      <c r="M615" s="5">
        <v>0.75</v>
      </c>
      <c r="N615" s="5">
        <v>0.1343</v>
      </c>
      <c r="O615" s="5">
        <v>5</v>
      </c>
      <c r="P615" s="5">
        <v>84</v>
      </c>
      <c r="Q615" s="5">
        <v>89</v>
      </c>
      <c r="R615" s="29" t="s">
        <v>69</v>
      </c>
    </row>
    <row r="616" spans="1:18" x14ac:dyDescent="0.25">
      <c r="A616" s="5">
        <v>615</v>
      </c>
      <c r="B616" s="6">
        <v>40571</v>
      </c>
      <c r="C616" s="5" t="s">
        <v>38</v>
      </c>
      <c r="D616" s="5">
        <v>0</v>
      </c>
      <c r="E616" s="5" t="s">
        <v>55</v>
      </c>
      <c r="F616" s="5">
        <v>20</v>
      </c>
      <c r="G616" s="5" t="b">
        <v>0</v>
      </c>
      <c r="H616" s="5">
        <v>5</v>
      </c>
      <c r="I616" s="5" t="s">
        <v>51</v>
      </c>
      <c r="J616" s="5">
        <v>2</v>
      </c>
      <c r="K616" s="5">
        <v>0.24</v>
      </c>
      <c r="L616" s="5">
        <v>0.2273</v>
      </c>
      <c r="M616" s="5">
        <v>0.7</v>
      </c>
      <c r="N616" s="5">
        <v>0.19400000000000001</v>
      </c>
      <c r="O616" s="5">
        <v>1</v>
      </c>
      <c r="P616" s="5">
        <v>61</v>
      </c>
      <c r="Q616" s="5">
        <v>62</v>
      </c>
      <c r="R616" s="29" t="s">
        <v>69</v>
      </c>
    </row>
    <row r="617" spans="1:18" x14ac:dyDescent="0.25">
      <c r="A617" s="5">
        <v>616</v>
      </c>
      <c r="B617" s="6">
        <v>40571</v>
      </c>
      <c r="C617" s="5" t="s">
        <v>38</v>
      </c>
      <c r="D617" s="5">
        <v>0</v>
      </c>
      <c r="E617" s="5" t="s">
        <v>55</v>
      </c>
      <c r="F617" s="5">
        <v>21</v>
      </c>
      <c r="G617" s="5" t="b">
        <v>0</v>
      </c>
      <c r="H617" s="5">
        <v>5</v>
      </c>
      <c r="I617" s="5" t="s">
        <v>51</v>
      </c>
      <c r="J617" s="5">
        <v>2</v>
      </c>
      <c r="K617" s="5">
        <v>0.22</v>
      </c>
      <c r="L617" s="5">
        <v>0.2273</v>
      </c>
      <c r="M617" s="5">
        <v>0.75</v>
      </c>
      <c r="N617" s="5">
        <v>0.1343</v>
      </c>
      <c r="O617" s="5">
        <v>1</v>
      </c>
      <c r="P617" s="5">
        <v>57</v>
      </c>
      <c r="Q617" s="5">
        <v>58</v>
      </c>
      <c r="R617" s="29" t="s">
        <v>69</v>
      </c>
    </row>
    <row r="618" spans="1:18" x14ac:dyDescent="0.25">
      <c r="A618" s="5">
        <v>617</v>
      </c>
      <c r="B618" s="6">
        <v>40571</v>
      </c>
      <c r="C618" s="5" t="s">
        <v>38</v>
      </c>
      <c r="D618" s="5">
        <v>0</v>
      </c>
      <c r="E618" s="5" t="s">
        <v>55</v>
      </c>
      <c r="F618" s="5">
        <v>22</v>
      </c>
      <c r="G618" s="5" t="b">
        <v>0</v>
      </c>
      <c r="H618" s="5">
        <v>5</v>
      </c>
      <c r="I618" s="5" t="s">
        <v>51</v>
      </c>
      <c r="J618" s="5">
        <v>1</v>
      </c>
      <c r="K618" s="5">
        <v>0.24</v>
      </c>
      <c r="L618" s="5">
        <v>0.21210000000000001</v>
      </c>
      <c r="M618" s="5">
        <v>0.65</v>
      </c>
      <c r="N618" s="5">
        <v>0.35820000000000002</v>
      </c>
      <c r="O618" s="5">
        <v>0</v>
      </c>
      <c r="P618" s="5">
        <v>26</v>
      </c>
      <c r="Q618" s="5">
        <v>26</v>
      </c>
      <c r="R618" s="29" t="s">
        <v>68</v>
      </c>
    </row>
    <row r="619" spans="1:18" x14ac:dyDescent="0.25">
      <c r="A619" s="5">
        <v>618</v>
      </c>
      <c r="B619" s="6">
        <v>40571</v>
      </c>
      <c r="C619" s="5" t="s">
        <v>38</v>
      </c>
      <c r="D619" s="5">
        <v>0</v>
      </c>
      <c r="E619" s="5" t="s">
        <v>55</v>
      </c>
      <c r="F619" s="5">
        <v>23</v>
      </c>
      <c r="G619" s="5" t="b">
        <v>0</v>
      </c>
      <c r="H619" s="5">
        <v>5</v>
      </c>
      <c r="I619" s="5" t="s">
        <v>51</v>
      </c>
      <c r="J619" s="5">
        <v>1</v>
      </c>
      <c r="K619" s="5">
        <v>0.24</v>
      </c>
      <c r="L619" s="5">
        <v>0.2273</v>
      </c>
      <c r="M619" s="5">
        <v>0.6</v>
      </c>
      <c r="N619" s="5">
        <v>0.22389999999999999</v>
      </c>
      <c r="O619" s="5">
        <v>1</v>
      </c>
      <c r="P619" s="5">
        <v>22</v>
      </c>
      <c r="Q619" s="5">
        <v>23</v>
      </c>
      <c r="R619" s="29" t="s">
        <v>68</v>
      </c>
    </row>
    <row r="620" spans="1:18" x14ac:dyDescent="0.25">
      <c r="A620" s="5">
        <v>619</v>
      </c>
      <c r="B620" s="6">
        <v>40572</v>
      </c>
      <c r="C620" s="5" t="s">
        <v>38</v>
      </c>
      <c r="D620" s="5">
        <v>0</v>
      </c>
      <c r="E620" s="5" t="s">
        <v>55</v>
      </c>
      <c r="F620" s="5">
        <v>0</v>
      </c>
      <c r="G620" s="5" t="b">
        <v>0</v>
      </c>
      <c r="H620" s="5">
        <v>6</v>
      </c>
      <c r="I620" s="5" t="s">
        <v>52</v>
      </c>
      <c r="J620" s="5">
        <v>1</v>
      </c>
      <c r="K620" s="5">
        <v>0.22</v>
      </c>
      <c r="L620" s="5">
        <v>0.19700000000000001</v>
      </c>
      <c r="M620" s="5">
        <v>0.64</v>
      </c>
      <c r="N620" s="5">
        <v>0.35820000000000002</v>
      </c>
      <c r="O620" s="5">
        <v>2</v>
      </c>
      <c r="P620" s="5">
        <v>26</v>
      </c>
      <c r="Q620" s="5">
        <v>28</v>
      </c>
      <c r="R620" s="29" t="s">
        <v>68</v>
      </c>
    </row>
    <row r="621" spans="1:18" x14ac:dyDescent="0.25">
      <c r="A621" s="5">
        <v>620</v>
      </c>
      <c r="B621" s="6">
        <v>40572</v>
      </c>
      <c r="C621" s="5" t="s">
        <v>38</v>
      </c>
      <c r="D621" s="5">
        <v>0</v>
      </c>
      <c r="E621" s="5" t="s">
        <v>55</v>
      </c>
      <c r="F621" s="5">
        <v>1</v>
      </c>
      <c r="G621" s="5" t="b">
        <v>0</v>
      </c>
      <c r="H621" s="5">
        <v>6</v>
      </c>
      <c r="I621" s="5" t="s">
        <v>52</v>
      </c>
      <c r="J621" s="5">
        <v>1</v>
      </c>
      <c r="K621" s="5">
        <v>0.22</v>
      </c>
      <c r="L621" s="5">
        <v>0.2273</v>
      </c>
      <c r="M621" s="5">
        <v>0.64</v>
      </c>
      <c r="N621" s="5">
        <v>0.19400000000000001</v>
      </c>
      <c r="O621" s="5">
        <v>0</v>
      </c>
      <c r="P621" s="5">
        <v>20</v>
      </c>
      <c r="Q621" s="5">
        <v>20</v>
      </c>
      <c r="R621" s="29" t="s">
        <v>68</v>
      </c>
    </row>
    <row r="622" spans="1:18" x14ac:dyDescent="0.25">
      <c r="A622" s="5">
        <v>621</v>
      </c>
      <c r="B622" s="6">
        <v>40572</v>
      </c>
      <c r="C622" s="5" t="s">
        <v>38</v>
      </c>
      <c r="D622" s="5">
        <v>0</v>
      </c>
      <c r="E622" s="5" t="s">
        <v>55</v>
      </c>
      <c r="F622" s="5">
        <v>2</v>
      </c>
      <c r="G622" s="5" t="b">
        <v>0</v>
      </c>
      <c r="H622" s="5">
        <v>6</v>
      </c>
      <c r="I622" s="5" t="s">
        <v>52</v>
      </c>
      <c r="J622" s="5">
        <v>1</v>
      </c>
      <c r="K622" s="5">
        <v>0.22</v>
      </c>
      <c r="L622" s="5">
        <v>0.2273</v>
      </c>
      <c r="M622" s="5">
        <v>0.64</v>
      </c>
      <c r="N622" s="5">
        <v>0.16420000000000001</v>
      </c>
      <c r="O622" s="5">
        <v>0</v>
      </c>
      <c r="P622" s="5">
        <v>15</v>
      </c>
      <c r="Q622" s="5">
        <v>15</v>
      </c>
      <c r="R622" s="29" t="s">
        <v>68</v>
      </c>
    </row>
    <row r="623" spans="1:18" x14ac:dyDescent="0.25">
      <c r="A623" s="5">
        <v>622</v>
      </c>
      <c r="B623" s="6">
        <v>40572</v>
      </c>
      <c r="C623" s="5" t="s">
        <v>38</v>
      </c>
      <c r="D623" s="5">
        <v>0</v>
      </c>
      <c r="E623" s="5" t="s">
        <v>55</v>
      </c>
      <c r="F623" s="5">
        <v>3</v>
      </c>
      <c r="G623" s="5" t="b">
        <v>0</v>
      </c>
      <c r="H623" s="5">
        <v>6</v>
      </c>
      <c r="I623" s="5" t="s">
        <v>52</v>
      </c>
      <c r="J623" s="5">
        <v>1</v>
      </c>
      <c r="K623" s="5">
        <v>0.2</v>
      </c>
      <c r="L623" s="5">
        <v>0.21210000000000001</v>
      </c>
      <c r="M623" s="5">
        <v>0.64</v>
      </c>
      <c r="N623" s="5">
        <v>0.1343</v>
      </c>
      <c r="O623" s="5">
        <v>3</v>
      </c>
      <c r="P623" s="5">
        <v>5</v>
      </c>
      <c r="Q623" s="5">
        <v>8</v>
      </c>
      <c r="R623" s="29" t="s">
        <v>68</v>
      </c>
    </row>
    <row r="624" spans="1:18" x14ac:dyDescent="0.25">
      <c r="A624" s="5">
        <v>623</v>
      </c>
      <c r="B624" s="6">
        <v>40572</v>
      </c>
      <c r="C624" s="5" t="s">
        <v>38</v>
      </c>
      <c r="D624" s="5">
        <v>0</v>
      </c>
      <c r="E624" s="5" t="s">
        <v>55</v>
      </c>
      <c r="F624" s="5">
        <v>4</v>
      </c>
      <c r="G624" s="5" t="b">
        <v>0</v>
      </c>
      <c r="H624" s="5">
        <v>6</v>
      </c>
      <c r="I624" s="5" t="s">
        <v>52</v>
      </c>
      <c r="J624" s="5">
        <v>1</v>
      </c>
      <c r="K624" s="5">
        <v>0.16</v>
      </c>
      <c r="L624" s="5">
        <v>0.18179999999999999</v>
      </c>
      <c r="M624" s="5">
        <v>0.69</v>
      </c>
      <c r="N624" s="5">
        <v>0.1045</v>
      </c>
      <c r="O624" s="5">
        <v>1</v>
      </c>
      <c r="P624" s="5">
        <v>2</v>
      </c>
      <c r="Q624" s="5">
        <v>3</v>
      </c>
      <c r="R624" s="29" t="s">
        <v>68</v>
      </c>
    </row>
    <row r="625" spans="1:18" x14ac:dyDescent="0.25">
      <c r="A625" s="5">
        <v>624</v>
      </c>
      <c r="B625" s="6">
        <v>40572</v>
      </c>
      <c r="C625" s="5" t="s">
        <v>38</v>
      </c>
      <c r="D625" s="5">
        <v>0</v>
      </c>
      <c r="E625" s="5" t="s">
        <v>55</v>
      </c>
      <c r="F625" s="5">
        <v>6</v>
      </c>
      <c r="G625" s="5" t="b">
        <v>0</v>
      </c>
      <c r="H625" s="5">
        <v>6</v>
      </c>
      <c r="I625" s="5" t="s">
        <v>52</v>
      </c>
      <c r="J625" s="5">
        <v>1</v>
      </c>
      <c r="K625" s="5">
        <v>0.16</v>
      </c>
      <c r="L625" s="5">
        <v>0.18179999999999999</v>
      </c>
      <c r="M625" s="5">
        <v>0.64</v>
      </c>
      <c r="N625" s="5">
        <v>0.1343</v>
      </c>
      <c r="O625" s="5">
        <v>0</v>
      </c>
      <c r="P625" s="5">
        <v>2</v>
      </c>
      <c r="Q625" s="5">
        <v>2</v>
      </c>
      <c r="R625" s="29" t="s">
        <v>68</v>
      </c>
    </row>
    <row r="626" spans="1:18" x14ac:dyDescent="0.25">
      <c r="A626" s="5">
        <v>625</v>
      </c>
      <c r="B626" s="6">
        <v>40572</v>
      </c>
      <c r="C626" s="5" t="s">
        <v>38</v>
      </c>
      <c r="D626" s="5">
        <v>0</v>
      </c>
      <c r="E626" s="5" t="s">
        <v>55</v>
      </c>
      <c r="F626" s="5">
        <v>7</v>
      </c>
      <c r="G626" s="5" t="b">
        <v>0</v>
      </c>
      <c r="H626" s="5">
        <v>6</v>
      </c>
      <c r="I626" s="5" t="s">
        <v>52</v>
      </c>
      <c r="J626" s="5">
        <v>1</v>
      </c>
      <c r="K626" s="5">
        <v>0.16</v>
      </c>
      <c r="L626" s="5">
        <v>0.18179999999999999</v>
      </c>
      <c r="M626" s="5">
        <v>0.59</v>
      </c>
      <c r="N626" s="5">
        <v>0.1045</v>
      </c>
      <c r="O626" s="5">
        <v>1</v>
      </c>
      <c r="P626" s="5">
        <v>4</v>
      </c>
      <c r="Q626" s="5">
        <v>5</v>
      </c>
      <c r="R626" s="29" t="s">
        <v>68</v>
      </c>
    </row>
    <row r="627" spans="1:18" x14ac:dyDescent="0.25">
      <c r="A627" s="5">
        <v>626</v>
      </c>
      <c r="B627" s="6">
        <v>40572</v>
      </c>
      <c r="C627" s="5" t="s">
        <v>38</v>
      </c>
      <c r="D627" s="5">
        <v>0</v>
      </c>
      <c r="E627" s="5" t="s">
        <v>55</v>
      </c>
      <c r="F627" s="5">
        <v>8</v>
      </c>
      <c r="G627" s="5" t="b">
        <v>0</v>
      </c>
      <c r="H627" s="5">
        <v>6</v>
      </c>
      <c r="I627" s="5" t="s">
        <v>52</v>
      </c>
      <c r="J627" s="5">
        <v>1</v>
      </c>
      <c r="K627" s="5">
        <v>0.18</v>
      </c>
      <c r="L627" s="5">
        <v>0.19700000000000001</v>
      </c>
      <c r="M627" s="5">
        <v>0.55000000000000004</v>
      </c>
      <c r="N627" s="5">
        <v>0.16420000000000001</v>
      </c>
      <c r="O627" s="5">
        <v>3</v>
      </c>
      <c r="P627" s="5">
        <v>31</v>
      </c>
      <c r="Q627" s="5">
        <v>34</v>
      </c>
      <c r="R627" s="29" t="s">
        <v>68</v>
      </c>
    </row>
    <row r="628" spans="1:18" x14ac:dyDescent="0.25">
      <c r="A628" s="5">
        <v>627</v>
      </c>
      <c r="B628" s="6">
        <v>40572</v>
      </c>
      <c r="C628" s="5" t="s">
        <v>38</v>
      </c>
      <c r="D628" s="5">
        <v>0</v>
      </c>
      <c r="E628" s="5" t="s">
        <v>55</v>
      </c>
      <c r="F628" s="5">
        <v>9</v>
      </c>
      <c r="G628" s="5" t="b">
        <v>0</v>
      </c>
      <c r="H628" s="5">
        <v>6</v>
      </c>
      <c r="I628" s="5" t="s">
        <v>52</v>
      </c>
      <c r="J628" s="5">
        <v>1</v>
      </c>
      <c r="K628" s="5">
        <v>0.18</v>
      </c>
      <c r="L628" s="5">
        <v>0.21210000000000001</v>
      </c>
      <c r="M628" s="5">
        <v>0.59</v>
      </c>
      <c r="N628" s="5">
        <v>8.9599999999999999E-2</v>
      </c>
      <c r="O628" s="5">
        <v>0</v>
      </c>
      <c r="P628" s="5">
        <v>34</v>
      </c>
      <c r="Q628" s="5">
        <v>34</v>
      </c>
      <c r="R628" s="29" t="s">
        <v>68</v>
      </c>
    </row>
    <row r="629" spans="1:18" x14ac:dyDescent="0.25">
      <c r="A629" s="5">
        <v>628</v>
      </c>
      <c r="B629" s="6">
        <v>40572</v>
      </c>
      <c r="C629" s="5" t="s">
        <v>38</v>
      </c>
      <c r="D629" s="5">
        <v>0</v>
      </c>
      <c r="E629" s="5" t="s">
        <v>55</v>
      </c>
      <c r="F629" s="5">
        <v>10</v>
      </c>
      <c r="G629" s="5" t="b">
        <v>0</v>
      </c>
      <c r="H629" s="5">
        <v>6</v>
      </c>
      <c r="I629" s="5" t="s">
        <v>52</v>
      </c>
      <c r="J629" s="5">
        <v>2</v>
      </c>
      <c r="K629" s="5">
        <v>0.18</v>
      </c>
      <c r="L629" s="5">
        <v>0.21210000000000001</v>
      </c>
      <c r="M629" s="5">
        <v>0.64</v>
      </c>
      <c r="N629" s="5">
        <v>0.1045</v>
      </c>
      <c r="O629" s="5">
        <v>4</v>
      </c>
      <c r="P629" s="5">
        <v>51</v>
      </c>
      <c r="Q629" s="5">
        <v>55</v>
      </c>
      <c r="R629" s="29" t="s">
        <v>69</v>
      </c>
    </row>
    <row r="630" spans="1:18" x14ac:dyDescent="0.25">
      <c r="A630" s="5">
        <v>629</v>
      </c>
      <c r="B630" s="6">
        <v>40572</v>
      </c>
      <c r="C630" s="5" t="s">
        <v>38</v>
      </c>
      <c r="D630" s="5">
        <v>0</v>
      </c>
      <c r="E630" s="5" t="s">
        <v>55</v>
      </c>
      <c r="F630" s="5">
        <v>11</v>
      </c>
      <c r="G630" s="5" t="b">
        <v>0</v>
      </c>
      <c r="H630" s="5">
        <v>6</v>
      </c>
      <c r="I630" s="5" t="s">
        <v>52</v>
      </c>
      <c r="J630" s="5">
        <v>2</v>
      </c>
      <c r="K630" s="5">
        <v>0.18</v>
      </c>
      <c r="L630" s="5">
        <v>0.19700000000000001</v>
      </c>
      <c r="M630" s="5">
        <v>0.64</v>
      </c>
      <c r="N630" s="5">
        <v>0.1343</v>
      </c>
      <c r="O630" s="5">
        <v>4</v>
      </c>
      <c r="P630" s="5">
        <v>60</v>
      </c>
      <c r="Q630" s="5">
        <v>64</v>
      </c>
      <c r="R630" s="29" t="s">
        <v>69</v>
      </c>
    </row>
    <row r="631" spans="1:18" x14ac:dyDescent="0.25">
      <c r="A631" s="5">
        <v>630</v>
      </c>
      <c r="B631" s="6">
        <v>40572</v>
      </c>
      <c r="C631" s="5" t="s">
        <v>38</v>
      </c>
      <c r="D631" s="5">
        <v>0</v>
      </c>
      <c r="E631" s="5" t="s">
        <v>55</v>
      </c>
      <c r="F631" s="5">
        <v>12</v>
      </c>
      <c r="G631" s="5" t="b">
        <v>0</v>
      </c>
      <c r="H631" s="5">
        <v>6</v>
      </c>
      <c r="I631" s="5" t="s">
        <v>52</v>
      </c>
      <c r="J631" s="5">
        <v>2</v>
      </c>
      <c r="K631" s="5">
        <v>0.2</v>
      </c>
      <c r="L631" s="5">
        <v>0.19700000000000001</v>
      </c>
      <c r="M631" s="5">
        <v>0.59</v>
      </c>
      <c r="N631" s="5">
        <v>0.19400000000000001</v>
      </c>
      <c r="O631" s="5">
        <v>12</v>
      </c>
      <c r="P631" s="5">
        <v>66</v>
      </c>
      <c r="Q631" s="5">
        <v>78</v>
      </c>
      <c r="R631" s="29" t="s">
        <v>69</v>
      </c>
    </row>
    <row r="632" spans="1:18" x14ac:dyDescent="0.25">
      <c r="A632" s="5">
        <v>631</v>
      </c>
      <c r="B632" s="6">
        <v>40572</v>
      </c>
      <c r="C632" s="5" t="s">
        <v>38</v>
      </c>
      <c r="D632" s="5">
        <v>0</v>
      </c>
      <c r="E632" s="5" t="s">
        <v>55</v>
      </c>
      <c r="F632" s="5">
        <v>13</v>
      </c>
      <c r="G632" s="5" t="b">
        <v>0</v>
      </c>
      <c r="H632" s="5">
        <v>6</v>
      </c>
      <c r="I632" s="5" t="s">
        <v>52</v>
      </c>
      <c r="J632" s="5">
        <v>2</v>
      </c>
      <c r="K632" s="5">
        <v>0.22</v>
      </c>
      <c r="L632" s="5">
        <v>0.2273</v>
      </c>
      <c r="M632" s="5">
        <v>0.55000000000000004</v>
      </c>
      <c r="N632" s="5">
        <v>0.16420000000000001</v>
      </c>
      <c r="O632" s="5">
        <v>9</v>
      </c>
      <c r="P632" s="5">
        <v>56</v>
      </c>
      <c r="Q632" s="5">
        <v>65</v>
      </c>
      <c r="R632" s="29" t="s">
        <v>69</v>
      </c>
    </row>
    <row r="633" spans="1:18" x14ac:dyDescent="0.25">
      <c r="A633" s="5">
        <v>632</v>
      </c>
      <c r="B633" s="6">
        <v>40572</v>
      </c>
      <c r="C633" s="5" t="s">
        <v>38</v>
      </c>
      <c r="D633" s="5">
        <v>0</v>
      </c>
      <c r="E633" s="5" t="s">
        <v>55</v>
      </c>
      <c r="F633" s="5">
        <v>14</v>
      </c>
      <c r="G633" s="5" t="b">
        <v>0</v>
      </c>
      <c r="H633" s="5">
        <v>6</v>
      </c>
      <c r="I633" s="5" t="s">
        <v>52</v>
      </c>
      <c r="J633" s="5">
        <v>2</v>
      </c>
      <c r="K633" s="5">
        <v>0.22</v>
      </c>
      <c r="L633" s="5">
        <v>0.2273</v>
      </c>
      <c r="M633" s="5">
        <v>0.6</v>
      </c>
      <c r="N633" s="5">
        <v>0.1343</v>
      </c>
      <c r="O633" s="5">
        <v>10</v>
      </c>
      <c r="P633" s="5">
        <v>89</v>
      </c>
      <c r="Q633" s="5">
        <v>99</v>
      </c>
      <c r="R633" s="29" t="s">
        <v>69</v>
      </c>
    </row>
    <row r="634" spans="1:18" x14ac:dyDescent="0.25">
      <c r="A634" s="5">
        <v>633</v>
      </c>
      <c r="B634" s="6">
        <v>40572</v>
      </c>
      <c r="C634" s="5" t="s">
        <v>38</v>
      </c>
      <c r="D634" s="5">
        <v>0</v>
      </c>
      <c r="E634" s="5" t="s">
        <v>55</v>
      </c>
      <c r="F634" s="5">
        <v>15</v>
      </c>
      <c r="G634" s="5" t="b">
        <v>0</v>
      </c>
      <c r="H634" s="5">
        <v>6</v>
      </c>
      <c r="I634" s="5" t="s">
        <v>52</v>
      </c>
      <c r="J634" s="5">
        <v>1</v>
      </c>
      <c r="K634" s="5">
        <v>0.22</v>
      </c>
      <c r="L634" s="5">
        <v>0.21210000000000001</v>
      </c>
      <c r="M634" s="5">
        <v>0.69</v>
      </c>
      <c r="N634" s="5">
        <v>0.25369999999999998</v>
      </c>
      <c r="O634" s="5">
        <v>22</v>
      </c>
      <c r="P634" s="5">
        <v>98</v>
      </c>
      <c r="Q634" s="5">
        <v>120</v>
      </c>
      <c r="R634" s="29" t="s">
        <v>68</v>
      </c>
    </row>
    <row r="635" spans="1:18" x14ac:dyDescent="0.25">
      <c r="A635" s="5">
        <v>634</v>
      </c>
      <c r="B635" s="6">
        <v>40572</v>
      </c>
      <c r="C635" s="5" t="s">
        <v>38</v>
      </c>
      <c r="D635" s="5">
        <v>0</v>
      </c>
      <c r="E635" s="5" t="s">
        <v>55</v>
      </c>
      <c r="F635" s="5">
        <v>16</v>
      </c>
      <c r="G635" s="5" t="b">
        <v>0</v>
      </c>
      <c r="H635" s="5">
        <v>6</v>
      </c>
      <c r="I635" s="5" t="s">
        <v>52</v>
      </c>
      <c r="J635" s="5">
        <v>1</v>
      </c>
      <c r="K635" s="5">
        <v>0.24</v>
      </c>
      <c r="L635" s="5">
        <v>0.2424</v>
      </c>
      <c r="M635" s="5">
        <v>0.6</v>
      </c>
      <c r="N635" s="5">
        <v>0.16420000000000001</v>
      </c>
      <c r="O635" s="5">
        <v>19</v>
      </c>
      <c r="P635" s="5">
        <v>88</v>
      </c>
      <c r="Q635" s="5">
        <v>107</v>
      </c>
      <c r="R635" s="29" t="s">
        <v>68</v>
      </c>
    </row>
    <row r="636" spans="1:18" x14ac:dyDescent="0.25">
      <c r="A636" s="5">
        <v>635</v>
      </c>
      <c r="B636" s="6">
        <v>40572</v>
      </c>
      <c r="C636" s="5" t="s">
        <v>38</v>
      </c>
      <c r="D636" s="5">
        <v>0</v>
      </c>
      <c r="E636" s="5" t="s">
        <v>55</v>
      </c>
      <c r="F636" s="5">
        <v>17</v>
      </c>
      <c r="G636" s="5" t="b">
        <v>0</v>
      </c>
      <c r="H636" s="5">
        <v>6</v>
      </c>
      <c r="I636" s="5" t="s">
        <v>52</v>
      </c>
      <c r="J636" s="5">
        <v>1</v>
      </c>
      <c r="K636" s="5">
        <v>0.24</v>
      </c>
      <c r="L636" s="5">
        <v>0.28789999999999999</v>
      </c>
      <c r="M636" s="5">
        <v>0.6</v>
      </c>
      <c r="N636" s="5">
        <v>0</v>
      </c>
      <c r="O636" s="5">
        <v>9</v>
      </c>
      <c r="P636" s="5">
        <v>82</v>
      </c>
      <c r="Q636" s="5">
        <v>91</v>
      </c>
      <c r="R636" s="29" t="s">
        <v>68</v>
      </c>
    </row>
    <row r="637" spans="1:18" x14ac:dyDescent="0.25">
      <c r="A637" s="5">
        <v>636</v>
      </c>
      <c r="B637" s="6">
        <v>40572</v>
      </c>
      <c r="C637" s="5" t="s">
        <v>38</v>
      </c>
      <c r="D637" s="5">
        <v>0</v>
      </c>
      <c r="E637" s="5" t="s">
        <v>55</v>
      </c>
      <c r="F637" s="5">
        <v>18</v>
      </c>
      <c r="G637" s="5" t="b">
        <v>0</v>
      </c>
      <c r="H637" s="5">
        <v>6</v>
      </c>
      <c r="I637" s="5" t="s">
        <v>52</v>
      </c>
      <c r="J637" s="5">
        <v>1</v>
      </c>
      <c r="K637" s="5">
        <v>0.22</v>
      </c>
      <c r="L637" s="5">
        <v>0.2273</v>
      </c>
      <c r="M637" s="5">
        <v>0.69</v>
      </c>
      <c r="N637" s="5">
        <v>0.1343</v>
      </c>
      <c r="O637" s="5">
        <v>9</v>
      </c>
      <c r="P637" s="5">
        <v>59</v>
      </c>
      <c r="Q637" s="5">
        <v>68</v>
      </c>
      <c r="R637" s="29" t="s">
        <v>68</v>
      </c>
    </row>
    <row r="638" spans="1:18" x14ac:dyDescent="0.25">
      <c r="A638" s="5">
        <v>637</v>
      </c>
      <c r="B638" s="6">
        <v>40572</v>
      </c>
      <c r="C638" s="5" t="s">
        <v>38</v>
      </c>
      <c r="D638" s="5">
        <v>0</v>
      </c>
      <c r="E638" s="5" t="s">
        <v>55</v>
      </c>
      <c r="F638" s="5">
        <v>19</v>
      </c>
      <c r="G638" s="5" t="b">
        <v>0</v>
      </c>
      <c r="H638" s="5">
        <v>6</v>
      </c>
      <c r="I638" s="5" t="s">
        <v>52</v>
      </c>
      <c r="J638" s="5">
        <v>2</v>
      </c>
      <c r="K638" s="5">
        <v>0.22</v>
      </c>
      <c r="L638" s="5">
        <v>0.21210000000000001</v>
      </c>
      <c r="M638" s="5">
        <v>0.69</v>
      </c>
      <c r="N638" s="5">
        <v>0.25369999999999998</v>
      </c>
      <c r="O638" s="5">
        <v>6</v>
      </c>
      <c r="P638" s="5">
        <v>52</v>
      </c>
      <c r="Q638" s="5">
        <v>58</v>
      </c>
      <c r="R638" s="29" t="s">
        <v>69</v>
      </c>
    </row>
    <row r="639" spans="1:18" x14ac:dyDescent="0.25">
      <c r="A639" s="5">
        <v>638</v>
      </c>
      <c r="B639" s="6">
        <v>40572</v>
      </c>
      <c r="C639" s="5" t="s">
        <v>38</v>
      </c>
      <c r="D639" s="5">
        <v>0</v>
      </c>
      <c r="E639" s="5" t="s">
        <v>55</v>
      </c>
      <c r="F639" s="5">
        <v>20</v>
      </c>
      <c r="G639" s="5" t="b">
        <v>0</v>
      </c>
      <c r="H639" s="5">
        <v>6</v>
      </c>
      <c r="I639" s="5" t="s">
        <v>52</v>
      </c>
      <c r="J639" s="5">
        <v>1</v>
      </c>
      <c r="K639" s="5">
        <v>0.18</v>
      </c>
      <c r="L639" s="5">
        <v>0.21210000000000001</v>
      </c>
      <c r="M639" s="5">
        <v>0.74</v>
      </c>
      <c r="N639" s="5">
        <v>8.9599999999999999E-2</v>
      </c>
      <c r="O639" s="5">
        <v>1</v>
      </c>
      <c r="P639" s="5">
        <v>42</v>
      </c>
      <c r="Q639" s="5">
        <v>43</v>
      </c>
      <c r="R639" s="29" t="s">
        <v>68</v>
      </c>
    </row>
    <row r="640" spans="1:18" x14ac:dyDescent="0.25">
      <c r="A640" s="5">
        <v>639</v>
      </c>
      <c r="B640" s="6">
        <v>40572</v>
      </c>
      <c r="C640" s="5" t="s">
        <v>38</v>
      </c>
      <c r="D640" s="5">
        <v>0</v>
      </c>
      <c r="E640" s="5" t="s">
        <v>55</v>
      </c>
      <c r="F640" s="5">
        <v>21</v>
      </c>
      <c r="G640" s="5" t="b">
        <v>0</v>
      </c>
      <c r="H640" s="5">
        <v>6</v>
      </c>
      <c r="I640" s="5" t="s">
        <v>52</v>
      </c>
      <c r="J640" s="5">
        <v>1</v>
      </c>
      <c r="K640" s="5">
        <v>0.18</v>
      </c>
      <c r="L640" s="5">
        <v>0.21210000000000001</v>
      </c>
      <c r="M640" s="5">
        <v>0.74</v>
      </c>
      <c r="N640" s="5">
        <v>8.9599999999999999E-2</v>
      </c>
      <c r="O640" s="5">
        <v>1</v>
      </c>
      <c r="P640" s="5">
        <v>35</v>
      </c>
      <c r="Q640" s="5">
        <v>36</v>
      </c>
      <c r="R640" s="29" t="s">
        <v>68</v>
      </c>
    </row>
    <row r="641" spans="1:18" x14ac:dyDescent="0.25">
      <c r="A641" s="5">
        <v>640</v>
      </c>
      <c r="B641" s="6">
        <v>40572</v>
      </c>
      <c r="C641" s="5" t="s">
        <v>38</v>
      </c>
      <c r="D641" s="5">
        <v>0</v>
      </c>
      <c r="E641" s="5" t="s">
        <v>55</v>
      </c>
      <c r="F641" s="5">
        <v>22</v>
      </c>
      <c r="G641" s="5" t="b">
        <v>0</v>
      </c>
      <c r="H641" s="5">
        <v>6</v>
      </c>
      <c r="I641" s="5" t="s">
        <v>52</v>
      </c>
      <c r="J641" s="5">
        <v>1</v>
      </c>
      <c r="K641" s="5">
        <v>0.16</v>
      </c>
      <c r="L641" s="5">
        <v>0.19700000000000001</v>
      </c>
      <c r="M641" s="5">
        <v>0.8</v>
      </c>
      <c r="N641" s="5">
        <v>8.9599999999999999E-2</v>
      </c>
      <c r="O641" s="5">
        <v>4</v>
      </c>
      <c r="P641" s="5">
        <v>28</v>
      </c>
      <c r="Q641" s="5">
        <v>32</v>
      </c>
      <c r="R641" s="29" t="s">
        <v>68</v>
      </c>
    </row>
    <row r="642" spans="1:18" x14ac:dyDescent="0.25">
      <c r="A642" s="5">
        <v>641</v>
      </c>
      <c r="B642" s="6">
        <v>40572</v>
      </c>
      <c r="C642" s="5" t="s">
        <v>38</v>
      </c>
      <c r="D642" s="5">
        <v>0</v>
      </c>
      <c r="E642" s="5" t="s">
        <v>55</v>
      </c>
      <c r="F642" s="5">
        <v>23</v>
      </c>
      <c r="G642" s="5" t="b">
        <v>0</v>
      </c>
      <c r="H642" s="5">
        <v>6</v>
      </c>
      <c r="I642" s="5" t="s">
        <v>52</v>
      </c>
      <c r="J642" s="5">
        <v>1</v>
      </c>
      <c r="K642" s="5">
        <v>0.16</v>
      </c>
      <c r="L642" s="5">
        <v>0.19700000000000001</v>
      </c>
      <c r="M642" s="5">
        <v>0.8</v>
      </c>
      <c r="N642" s="5">
        <v>8.9599999999999999E-2</v>
      </c>
      <c r="O642" s="5">
        <v>3</v>
      </c>
      <c r="P642" s="5">
        <v>30</v>
      </c>
      <c r="Q642" s="5">
        <v>33</v>
      </c>
      <c r="R642" s="29" t="s">
        <v>68</v>
      </c>
    </row>
    <row r="643" spans="1:18" x14ac:dyDescent="0.25">
      <c r="A643" s="5">
        <v>642</v>
      </c>
      <c r="B643" s="6">
        <v>40573</v>
      </c>
      <c r="C643" s="5" t="s">
        <v>38</v>
      </c>
      <c r="D643" s="5">
        <v>0</v>
      </c>
      <c r="E643" s="5" t="s">
        <v>55</v>
      </c>
      <c r="F643" s="5">
        <v>0</v>
      </c>
      <c r="G643" s="5" t="b">
        <v>0</v>
      </c>
      <c r="H643" s="5">
        <v>0</v>
      </c>
      <c r="I643" s="5" t="s">
        <v>67</v>
      </c>
      <c r="J643" s="5">
        <v>1</v>
      </c>
      <c r="K643" s="5">
        <v>0.16</v>
      </c>
      <c r="L643" s="5">
        <v>0.18179999999999999</v>
      </c>
      <c r="M643" s="5">
        <v>0.8</v>
      </c>
      <c r="N643" s="5">
        <v>0.1045</v>
      </c>
      <c r="O643" s="5">
        <v>0</v>
      </c>
      <c r="P643" s="5">
        <v>33</v>
      </c>
      <c r="Q643" s="5">
        <v>33</v>
      </c>
      <c r="R643" s="29" t="s">
        <v>68</v>
      </c>
    </row>
    <row r="644" spans="1:18" x14ac:dyDescent="0.25">
      <c r="A644" s="5">
        <v>643</v>
      </c>
      <c r="B644" s="6">
        <v>40573</v>
      </c>
      <c r="C644" s="5" t="s">
        <v>38</v>
      </c>
      <c r="D644" s="5">
        <v>0</v>
      </c>
      <c r="E644" s="5" t="s">
        <v>55</v>
      </c>
      <c r="F644" s="5">
        <v>1</v>
      </c>
      <c r="G644" s="5" t="b">
        <v>0</v>
      </c>
      <c r="H644" s="5">
        <v>0</v>
      </c>
      <c r="I644" s="5" t="s">
        <v>67</v>
      </c>
      <c r="J644" s="5">
        <v>1</v>
      </c>
      <c r="K644" s="5">
        <v>0.14000000000000001</v>
      </c>
      <c r="L644" s="5">
        <v>0.21210000000000001</v>
      </c>
      <c r="M644" s="5">
        <v>0.8</v>
      </c>
      <c r="N644" s="5">
        <v>0</v>
      </c>
      <c r="O644" s="5">
        <v>7</v>
      </c>
      <c r="P644" s="5">
        <v>22</v>
      </c>
      <c r="Q644" s="5">
        <v>29</v>
      </c>
      <c r="R644" s="29" t="s">
        <v>68</v>
      </c>
    </row>
    <row r="645" spans="1:18" x14ac:dyDescent="0.25">
      <c r="A645" s="5">
        <v>644</v>
      </c>
      <c r="B645" s="6">
        <v>40573</v>
      </c>
      <c r="C645" s="5" t="s">
        <v>38</v>
      </c>
      <c r="D645" s="5">
        <v>0</v>
      </c>
      <c r="E645" s="5" t="s">
        <v>55</v>
      </c>
      <c r="F645" s="5">
        <v>2</v>
      </c>
      <c r="G645" s="5" t="b">
        <v>0</v>
      </c>
      <c r="H645" s="5">
        <v>0</v>
      </c>
      <c r="I645" s="5" t="s">
        <v>67</v>
      </c>
      <c r="J645" s="5">
        <v>1</v>
      </c>
      <c r="K645" s="5">
        <v>0.16</v>
      </c>
      <c r="L645" s="5">
        <v>0.2273</v>
      </c>
      <c r="M645" s="5">
        <v>0.8</v>
      </c>
      <c r="N645" s="5">
        <v>0</v>
      </c>
      <c r="O645" s="5">
        <v>1</v>
      </c>
      <c r="P645" s="5">
        <v>10</v>
      </c>
      <c r="Q645" s="5">
        <v>11</v>
      </c>
      <c r="R645" s="29" t="s">
        <v>68</v>
      </c>
    </row>
    <row r="646" spans="1:18" x14ac:dyDescent="0.25">
      <c r="A646" s="5">
        <v>645</v>
      </c>
      <c r="B646" s="6">
        <v>40573</v>
      </c>
      <c r="C646" s="5" t="s">
        <v>38</v>
      </c>
      <c r="D646" s="5">
        <v>0</v>
      </c>
      <c r="E646" s="5" t="s">
        <v>55</v>
      </c>
      <c r="F646" s="5">
        <v>3</v>
      </c>
      <c r="G646" s="5" t="b">
        <v>0</v>
      </c>
      <c r="H646" s="5">
        <v>0</v>
      </c>
      <c r="I646" s="5" t="s">
        <v>67</v>
      </c>
      <c r="J646" s="5">
        <v>1</v>
      </c>
      <c r="K646" s="5">
        <v>0.14000000000000001</v>
      </c>
      <c r="L646" s="5">
        <v>0.21210000000000001</v>
      </c>
      <c r="M646" s="5">
        <v>0.93</v>
      </c>
      <c r="N646" s="5">
        <v>0</v>
      </c>
      <c r="O646" s="5">
        <v>1</v>
      </c>
      <c r="P646" s="5">
        <v>7</v>
      </c>
      <c r="Q646" s="5">
        <v>8</v>
      </c>
      <c r="R646" s="29" t="s">
        <v>68</v>
      </c>
    </row>
    <row r="647" spans="1:18" x14ac:dyDescent="0.25">
      <c r="A647" s="5">
        <v>646</v>
      </c>
      <c r="B647" s="6">
        <v>40573</v>
      </c>
      <c r="C647" s="5" t="s">
        <v>38</v>
      </c>
      <c r="D647" s="5">
        <v>0</v>
      </c>
      <c r="E647" s="5" t="s">
        <v>55</v>
      </c>
      <c r="F647" s="5">
        <v>4</v>
      </c>
      <c r="G647" s="5" t="b">
        <v>0</v>
      </c>
      <c r="H647" s="5">
        <v>0</v>
      </c>
      <c r="I647" s="5" t="s">
        <v>67</v>
      </c>
      <c r="J647" s="5">
        <v>1</v>
      </c>
      <c r="K647" s="5">
        <v>0.14000000000000001</v>
      </c>
      <c r="L647" s="5">
        <v>0.21210000000000001</v>
      </c>
      <c r="M647" s="5">
        <v>0.93</v>
      </c>
      <c r="N647" s="5">
        <v>0</v>
      </c>
      <c r="O647" s="5">
        <v>0</v>
      </c>
      <c r="P647" s="5">
        <v>1</v>
      </c>
      <c r="Q647" s="5">
        <v>1</v>
      </c>
      <c r="R647" s="29" t="s">
        <v>68</v>
      </c>
    </row>
    <row r="648" spans="1:18" x14ac:dyDescent="0.25">
      <c r="A648" s="5">
        <v>647</v>
      </c>
      <c r="B648" s="6">
        <v>40573</v>
      </c>
      <c r="C648" s="5" t="s">
        <v>38</v>
      </c>
      <c r="D648" s="5">
        <v>0</v>
      </c>
      <c r="E648" s="5" t="s">
        <v>55</v>
      </c>
      <c r="F648" s="5">
        <v>5</v>
      </c>
      <c r="G648" s="5" t="b">
        <v>0</v>
      </c>
      <c r="H648" s="5">
        <v>0</v>
      </c>
      <c r="I648" s="5" t="s">
        <v>67</v>
      </c>
      <c r="J648" s="5">
        <v>1</v>
      </c>
      <c r="K648" s="5">
        <v>0.14000000000000001</v>
      </c>
      <c r="L648" s="5">
        <v>0.21210000000000001</v>
      </c>
      <c r="M648" s="5">
        <v>0.86</v>
      </c>
      <c r="N648" s="5">
        <v>0</v>
      </c>
      <c r="O648" s="5">
        <v>0</v>
      </c>
      <c r="P648" s="5">
        <v>3</v>
      </c>
      <c r="Q648" s="5">
        <v>3</v>
      </c>
      <c r="R648" s="29" t="s">
        <v>68</v>
      </c>
    </row>
    <row r="649" spans="1:18" x14ac:dyDescent="0.25">
      <c r="A649" s="5">
        <v>648</v>
      </c>
      <c r="B649" s="6">
        <v>40573</v>
      </c>
      <c r="C649" s="5" t="s">
        <v>38</v>
      </c>
      <c r="D649" s="5">
        <v>0</v>
      </c>
      <c r="E649" s="5" t="s">
        <v>55</v>
      </c>
      <c r="F649" s="5">
        <v>7</v>
      </c>
      <c r="G649" s="5" t="b">
        <v>0</v>
      </c>
      <c r="H649" s="5">
        <v>0</v>
      </c>
      <c r="I649" s="5" t="s">
        <v>67</v>
      </c>
      <c r="J649" s="5">
        <v>1</v>
      </c>
      <c r="K649" s="5">
        <v>0.14000000000000001</v>
      </c>
      <c r="L649" s="5">
        <v>0.21210000000000001</v>
      </c>
      <c r="M649" s="5">
        <v>0.86</v>
      </c>
      <c r="N649" s="5">
        <v>0</v>
      </c>
      <c r="O649" s="5">
        <v>0</v>
      </c>
      <c r="P649" s="5">
        <v>3</v>
      </c>
      <c r="Q649" s="5">
        <v>3</v>
      </c>
      <c r="R649" s="29" t="s">
        <v>68</v>
      </c>
    </row>
    <row r="650" spans="1:18" x14ac:dyDescent="0.25">
      <c r="A650" s="5">
        <v>649</v>
      </c>
      <c r="B650" s="6">
        <v>40573</v>
      </c>
      <c r="C650" s="5" t="s">
        <v>38</v>
      </c>
      <c r="D650" s="5">
        <v>0</v>
      </c>
      <c r="E650" s="5" t="s">
        <v>55</v>
      </c>
      <c r="F650" s="5">
        <v>8</v>
      </c>
      <c r="G650" s="5" t="b">
        <v>0</v>
      </c>
      <c r="H650" s="5">
        <v>0</v>
      </c>
      <c r="I650" s="5" t="s">
        <v>67</v>
      </c>
      <c r="J650" s="5">
        <v>2</v>
      </c>
      <c r="K650" s="5">
        <v>0.14000000000000001</v>
      </c>
      <c r="L650" s="5">
        <v>0.21210000000000001</v>
      </c>
      <c r="M650" s="5">
        <v>0.86</v>
      </c>
      <c r="N650" s="5">
        <v>0</v>
      </c>
      <c r="O650" s="5">
        <v>1</v>
      </c>
      <c r="P650" s="5">
        <v>11</v>
      </c>
      <c r="Q650" s="5">
        <v>12</v>
      </c>
      <c r="R650" s="29" t="s">
        <v>69</v>
      </c>
    </row>
    <row r="651" spans="1:18" x14ac:dyDescent="0.25">
      <c r="A651" s="5">
        <v>650</v>
      </c>
      <c r="B651" s="6">
        <v>40573</v>
      </c>
      <c r="C651" s="5" t="s">
        <v>38</v>
      </c>
      <c r="D651" s="5">
        <v>0</v>
      </c>
      <c r="E651" s="5" t="s">
        <v>55</v>
      </c>
      <c r="F651" s="5">
        <v>9</v>
      </c>
      <c r="G651" s="5" t="b">
        <v>0</v>
      </c>
      <c r="H651" s="5">
        <v>0</v>
      </c>
      <c r="I651" s="5" t="s">
        <v>67</v>
      </c>
      <c r="J651" s="5">
        <v>2</v>
      </c>
      <c r="K651" s="5">
        <v>0.16</v>
      </c>
      <c r="L651" s="5">
        <v>0.2273</v>
      </c>
      <c r="M651" s="5">
        <v>0.8</v>
      </c>
      <c r="N651" s="5">
        <v>0</v>
      </c>
      <c r="O651" s="5">
        <v>4</v>
      </c>
      <c r="P651" s="5">
        <v>34</v>
      </c>
      <c r="Q651" s="5">
        <v>38</v>
      </c>
      <c r="R651" s="29" t="s">
        <v>69</v>
      </c>
    </row>
    <row r="652" spans="1:18" x14ac:dyDescent="0.25">
      <c r="A652" s="5">
        <v>651</v>
      </c>
      <c r="B652" s="6">
        <v>40573</v>
      </c>
      <c r="C652" s="5" t="s">
        <v>38</v>
      </c>
      <c r="D652" s="5">
        <v>0</v>
      </c>
      <c r="E652" s="5" t="s">
        <v>55</v>
      </c>
      <c r="F652" s="5">
        <v>10</v>
      </c>
      <c r="G652" s="5" t="b">
        <v>0</v>
      </c>
      <c r="H652" s="5">
        <v>0</v>
      </c>
      <c r="I652" s="5" t="s">
        <v>67</v>
      </c>
      <c r="J652" s="5">
        <v>2</v>
      </c>
      <c r="K652" s="5">
        <v>0.18</v>
      </c>
      <c r="L652" s="5">
        <v>0.2424</v>
      </c>
      <c r="M652" s="5">
        <v>0.8</v>
      </c>
      <c r="N652" s="5">
        <v>0</v>
      </c>
      <c r="O652" s="5">
        <v>7</v>
      </c>
      <c r="P652" s="5">
        <v>57</v>
      </c>
      <c r="Q652" s="5">
        <v>64</v>
      </c>
      <c r="R652" s="29" t="s">
        <v>69</v>
      </c>
    </row>
    <row r="653" spans="1:18" x14ac:dyDescent="0.25">
      <c r="A653" s="5">
        <v>652</v>
      </c>
      <c r="B653" s="6">
        <v>40573</v>
      </c>
      <c r="C653" s="5" t="s">
        <v>38</v>
      </c>
      <c r="D653" s="5">
        <v>0</v>
      </c>
      <c r="E653" s="5" t="s">
        <v>55</v>
      </c>
      <c r="F653" s="5">
        <v>11</v>
      </c>
      <c r="G653" s="5" t="b">
        <v>0</v>
      </c>
      <c r="H653" s="5">
        <v>0</v>
      </c>
      <c r="I653" s="5" t="s">
        <v>67</v>
      </c>
      <c r="J653" s="5">
        <v>1</v>
      </c>
      <c r="K653" s="5">
        <v>0.22</v>
      </c>
      <c r="L653" s="5">
        <v>0.2727</v>
      </c>
      <c r="M653" s="5">
        <v>0.75</v>
      </c>
      <c r="N653" s="5">
        <v>0</v>
      </c>
      <c r="O653" s="5">
        <v>9</v>
      </c>
      <c r="P653" s="5">
        <v>50</v>
      </c>
      <c r="Q653" s="5">
        <v>59</v>
      </c>
      <c r="R653" s="29" t="s">
        <v>68</v>
      </c>
    </row>
    <row r="654" spans="1:18" x14ac:dyDescent="0.25">
      <c r="A654" s="5">
        <v>653</v>
      </c>
      <c r="B654" s="6">
        <v>40573</v>
      </c>
      <c r="C654" s="5" t="s">
        <v>38</v>
      </c>
      <c r="D654" s="5">
        <v>0</v>
      </c>
      <c r="E654" s="5" t="s">
        <v>55</v>
      </c>
      <c r="F654" s="5">
        <v>12</v>
      </c>
      <c r="G654" s="5" t="b">
        <v>0</v>
      </c>
      <c r="H654" s="5">
        <v>0</v>
      </c>
      <c r="I654" s="5" t="s">
        <v>67</v>
      </c>
      <c r="J654" s="5">
        <v>1</v>
      </c>
      <c r="K654" s="5">
        <v>0.3</v>
      </c>
      <c r="L654" s="5">
        <v>0.31819999999999998</v>
      </c>
      <c r="M654" s="5">
        <v>0.52</v>
      </c>
      <c r="N654" s="5">
        <v>0.1045</v>
      </c>
      <c r="O654" s="5">
        <v>10</v>
      </c>
      <c r="P654" s="5">
        <v>87</v>
      </c>
      <c r="Q654" s="5">
        <v>97</v>
      </c>
      <c r="R654" s="29" t="s">
        <v>68</v>
      </c>
    </row>
    <row r="655" spans="1:18" x14ac:dyDescent="0.25">
      <c r="A655" s="5">
        <v>654</v>
      </c>
      <c r="B655" s="6">
        <v>40573</v>
      </c>
      <c r="C655" s="5" t="s">
        <v>38</v>
      </c>
      <c r="D655" s="5">
        <v>0</v>
      </c>
      <c r="E655" s="5" t="s">
        <v>55</v>
      </c>
      <c r="F655" s="5">
        <v>13</v>
      </c>
      <c r="G655" s="5" t="b">
        <v>0</v>
      </c>
      <c r="H655" s="5">
        <v>0</v>
      </c>
      <c r="I655" s="5" t="s">
        <v>67</v>
      </c>
      <c r="J655" s="5">
        <v>1</v>
      </c>
      <c r="K655" s="5">
        <v>0.28000000000000003</v>
      </c>
      <c r="L655" s="5">
        <v>0.28789999999999999</v>
      </c>
      <c r="M655" s="5">
        <v>0.61</v>
      </c>
      <c r="N655" s="5">
        <v>0.1045</v>
      </c>
      <c r="O655" s="5">
        <v>13</v>
      </c>
      <c r="P655" s="5">
        <v>71</v>
      </c>
      <c r="Q655" s="5">
        <v>84</v>
      </c>
      <c r="R655" s="29" t="s">
        <v>68</v>
      </c>
    </row>
    <row r="656" spans="1:18" x14ac:dyDescent="0.25">
      <c r="A656" s="5">
        <v>655</v>
      </c>
      <c r="B656" s="6">
        <v>40573</v>
      </c>
      <c r="C656" s="5" t="s">
        <v>38</v>
      </c>
      <c r="D656" s="5">
        <v>0</v>
      </c>
      <c r="E656" s="5" t="s">
        <v>55</v>
      </c>
      <c r="F656" s="5">
        <v>14</v>
      </c>
      <c r="G656" s="5" t="b">
        <v>0</v>
      </c>
      <c r="H656" s="5">
        <v>0</v>
      </c>
      <c r="I656" s="5" t="s">
        <v>67</v>
      </c>
      <c r="J656" s="5">
        <v>1</v>
      </c>
      <c r="K656" s="5">
        <v>0.28000000000000003</v>
      </c>
      <c r="L656" s="5">
        <v>0.30299999999999999</v>
      </c>
      <c r="M656" s="5">
        <v>0.61</v>
      </c>
      <c r="N656" s="5">
        <v>8.9599999999999999E-2</v>
      </c>
      <c r="O656" s="5">
        <v>18</v>
      </c>
      <c r="P656" s="5">
        <v>104</v>
      </c>
      <c r="Q656" s="5">
        <v>122</v>
      </c>
      <c r="R656" s="29" t="s">
        <v>68</v>
      </c>
    </row>
    <row r="657" spans="1:18" x14ac:dyDescent="0.25">
      <c r="A657" s="5">
        <v>656</v>
      </c>
      <c r="B657" s="6">
        <v>40573</v>
      </c>
      <c r="C657" s="5" t="s">
        <v>38</v>
      </c>
      <c r="D657" s="5">
        <v>0</v>
      </c>
      <c r="E657" s="5" t="s">
        <v>55</v>
      </c>
      <c r="F657" s="5">
        <v>15</v>
      </c>
      <c r="G657" s="5" t="b">
        <v>0</v>
      </c>
      <c r="H657" s="5">
        <v>0</v>
      </c>
      <c r="I657" s="5" t="s">
        <v>67</v>
      </c>
      <c r="J657" s="5">
        <v>1</v>
      </c>
      <c r="K657" s="5">
        <v>0.3</v>
      </c>
      <c r="L657" s="5">
        <v>0.33329999999999999</v>
      </c>
      <c r="M657" s="5">
        <v>0.56000000000000005</v>
      </c>
      <c r="N657" s="5">
        <v>0</v>
      </c>
      <c r="O657" s="5">
        <v>14</v>
      </c>
      <c r="P657" s="5">
        <v>95</v>
      </c>
      <c r="Q657" s="5">
        <v>109</v>
      </c>
      <c r="R657" s="29" t="s">
        <v>68</v>
      </c>
    </row>
    <row r="658" spans="1:18" x14ac:dyDescent="0.25">
      <c r="A658" s="5">
        <v>657</v>
      </c>
      <c r="B658" s="6">
        <v>40573</v>
      </c>
      <c r="C658" s="5" t="s">
        <v>38</v>
      </c>
      <c r="D658" s="5">
        <v>0</v>
      </c>
      <c r="E658" s="5" t="s">
        <v>55</v>
      </c>
      <c r="F658" s="5">
        <v>16</v>
      </c>
      <c r="G658" s="5" t="b">
        <v>0</v>
      </c>
      <c r="H658" s="5">
        <v>0</v>
      </c>
      <c r="I658" s="5" t="s">
        <v>67</v>
      </c>
      <c r="J658" s="5">
        <v>1</v>
      </c>
      <c r="K658" s="5">
        <v>0.3</v>
      </c>
      <c r="L658" s="5">
        <v>0.33329999999999999</v>
      </c>
      <c r="M658" s="5">
        <v>0.56000000000000005</v>
      </c>
      <c r="N658" s="5">
        <v>0</v>
      </c>
      <c r="O658" s="5">
        <v>19</v>
      </c>
      <c r="P658" s="5">
        <v>104</v>
      </c>
      <c r="Q658" s="5">
        <v>123</v>
      </c>
      <c r="R658" s="29" t="s">
        <v>68</v>
      </c>
    </row>
    <row r="659" spans="1:18" x14ac:dyDescent="0.25">
      <c r="A659" s="5">
        <v>658</v>
      </c>
      <c r="B659" s="6">
        <v>40573</v>
      </c>
      <c r="C659" s="5" t="s">
        <v>38</v>
      </c>
      <c r="D659" s="5">
        <v>0</v>
      </c>
      <c r="E659" s="5" t="s">
        <v>55</v>
      </c>
      <c r="F659" s="5">
        <v>17</v>
      </c>
      <c r="G659" s="5" t="b">
        <v>0</v>
      </c>
      <c r="H659" s="5">
        <v>0</v>
      </c>
      <c r="I659" s="5" t="s">
        <v>67</v>
      </c>
      <c r="J659" s="5">
        <v>1</v>
      </c>
      <c r="K659" s="5">
        <v>0.3</v>
      </c>
      <c r="L659" s="5">
        <v>0.28789999999999999</v>
      </c>
      <c r="M659" s="5">
        <v>0.56000000000000005</v>
      </c>
      <c r="N659" s="5">
        <v>0.19400000000000001</v>
      </c>
      <c r="O659" s="5">
        <v>6</v>
      </c>
      <c r="P659" s="5">
        <v>71</v>
      </c>
      <c r="Q659" s="5">
        <v>77</v>
      </c>
      <c r="R659" s="29" t="s">
        <v>68</v>
      </c>
    </row>
    <row r="660" spans="1:18" x14ac:dyDescent="0.25">
      <c r="A660" s="5">
        <v>659</v>
      </c>
      <c r="B660" s="6">
        <v>40573</v>
      </c>
      <c r="C660" s="5" t="s">
        <v>38</v>
      </c>
      <c r="D660" s="5">
        <v>0</v>
      </c>
      <c r="E660" s="5" t="s">
        <v>55</v>
      </c>
      <c r="F660" s="5">
        <v>18</v>
      </c>
      <c r="G660" s="5" t="b">
        <v>0</v>
      </c>
      <c r="H660" s="5">
        <v>0</v>
      </c>
      <c r="I660" s="5" t="s">
        <v>67</v>
      </c>
      <c r="J660" s="5">
        <v>1</v>
      </c>
      <c r="K660" s="5">
        <v>0.26</v>
      </c>
      <c r="L660" s="5">
        <v>0.2576</v>
      </c>
      <c r="M660" s="5">
        <v>0.65</v>
      </c>
      <c r="N660" s="5">
        <v>0.16420000000000001</v>
      </c>
      <c r="O660" s="5">
        <v>8</v>
      </c>
      <c r="P660" s="5">
        <v>57</v>
      </c>
      <c r="Q660" s="5">
        <v>65</v>
      </c>
      <c r="R660" s="29" t="s">
        <v>68</v>
      </c>
    </row>
    <row r="661" spans="1:18" x14ac:dyDescent="0.25">
      <c r="A661" s="5">
        <v>660</v>
      </c>
      <c r="B661" s="6">
        <v>40573</v>
      </c>
      <c r="C661" s="5" t="s">
        <v>38</v>
      </c>
      <c r="D661" s="5">
        <v>0</v>
      </c>
      <c r="E661" s="5" t="s">
        <v>55</v>
      </c>
      <c r="F661" s="5">
        <v>19</v>
      </c>
      <c r="G661" s="5" t="b">
        <v>0</v>
      </c>
      <c r="H661" s="5">
        <v>0</v>
      </c>
      <c r="I661" s="5" t="s">
        <v>67</v>
      </c>
      <c r="J661" s="5">
        <v>1</v>
      </c>
      <c r="K661" s="5">
        <v>0.26</v>
      </c>
      <c r="L661" s="5">
        <v>0.2576</v>
      </c>
      <c r="M661" s="5">
        <v>0.65</v>
      </c>
      <c r="N661" s="5">
        <v>0.19400000000000001</v>
      </c>
      <c r="O661" s="5">
        <v>9</v>
      </c>
      <c r="P661" s="5">
        <v>46</v>
      </c>
      <c r="Q661" s="5">
        <v>55</v>
      </c>
      <c r="R661" s="29" t="s">
        <v>68</v>
      </c>
    </row>
    <row r="662" spans="1:18" x14ac:dyDescent="0.25">
      <c r="A662" s="5">
        <v>661</v>
      </c>
      <c r="B662" s="6">
        <v>40573</v>
      </c>
      <c r="C662" s="5" t="s">
        <v>38</v>
      </c>
      <c r="D662" s="5">
        <v>0</v>
      </c>
      <c r="E662" s="5" t="s">
        <v>55</v>
      </c>
      <c r="F662" s="5">
        <v>20</v>
      </c>
      <c r="G662" s="5" t="b">
        <v>0</v>
      </c>
      <c r="H662" s="5">
        <v>0</v>
      </c>
      <c r="I662" s="5" t="s">
        <v>67</v>
      </c>
      <c r="J662" s="5">
        <v>2</v>
      </c>
      <c r="K662" s="5">
        <v>0.26</v>
      </c>
      <c r="L662" s="5">
        <v>0.2727</v>
      </c>
      <c r="M662" s="5">
        <v>0.65</v>
      </c>
      <c r="N662" s="5">
        <v>0.1045</v>
      </c>
      <c r="O662" s="5">
        <v>3</v>
      </c>
      <c r="P662" s="5">
        <v>30</v>
      </c>
      <c r="Q662" s="5">
        <v>33</v>
      </c>
      <c r="R662" s="29" t="s">
        <v>69</v>
      </c>
    </row>
    <row r="663" spans="1:18" x14ac:dyDescent="0.25">
      <c r="A663" s="5">
        <v>662</v>
      </c>
      <c r="B663" s="6">
        <v>40573</v>
      </c>
      <c r="C663" s="5" t="s">
        <v>38</v>
      </c>
      <c r="D663" s="5">
        <v>0</v>
      </c>
      <c r="E663" s="5" t="s">
        <v>55</v>
      </c>
      <c r="F663" s="5">
        <v>21</v>
      </c>
      <c r="G663" s="5" t="b">
        <v>0</v>
      </c>
      <c r="H663" s="5">
        <v>0</v>
      </c>
      <c r="I663" s="5" t="s">
        <v>67</v>
      </c>
      <c r="J663" s="5">
        <v>2</v>
      </c>
      <c r="K663" s="5">
        <v>0.24</v>
      </c>
      <c r="L663" s="5">
        <v>0.2424</v>
      </c>
      <c r="M663" s="5">
        <v>0.7</v>
      </c>
      <c r="N663" s="5">
        <v>0.16420000000000001</v>
      </c>
      <c r="O663" s="5">
        <v>3</v>
      </c>
      <c r="P663" s="5">
        <v>25</v>
      </c>
      <c r="Q663" s="5">
        <v>28</v>
      </c>
      <c r="R663" s="29" t="s">
        <v>69</v>
      </c>
    </row>
    <row r="664" spans="1:18" x14ac:dyDescent="0.25">
      <c r="A664" s="5">
        <v>663</v>
      </c>
      <c r="B664" s="6">
        <v>40573</v>
      </c>
      <c r="C664" s="5" t="s">
        <v>38</v>
      </c>
      <c r="D664" s="5">
        <v>0</v>
      </c>
      <c r="E664" s="5" t="s">
        <v>55</v>
      </c>
      <c r="F664" s="5">
        <v>22</v>
      </c>
      <c r="G664" s="5" t="b">
        <v>0</v>
      </c>
      <c r="H664" s="5">
        <v>0</v>
      </c>
      <c r="I664" s="5" t="s">
        <v>67</v>
      </c>
      <c r="J664" s="5">
        <v>2</v>
      </c>
      <c r="K664" s="5">
        <v>0.24</v>
      </c>
      <c r="L664" s="5">
        <v>0.2273</v>
      </c>
      <c r="M664" s="5">
        <v>0.7</v>
      </c>
      <c r="N664" s="5">
        <v>0.19400000000000001</v>
      </c>
      <c r="O664" s="5">
        <v>2</v>
      </c>
      <c r="P664" s="5">
        <v>19</v>
      </c>
      <c r="Q664" s="5">
        <v>21</v>
      </c>
      <c r="R664" s="29" t="s">
        <v>69</v>
      </c>
    </row>
    <row r="665" spans="1:18" x14ac:dyDescent="0.25">
      <c r="A665" s="5">
        <v>664</v>
      </c>
      <c r="B665" s="6">
        <v>40573</v>
      </c>
      <c r="C665" s="5" t="s">
        <v>38</v>
      </c>
      <c r="D665" s="5">
        <v>0</v>
      </c>
      <c r="E665" s="5" t="s">
        <v>55</v>
      </c>
      <c r="F665" s="5">
        <v>23</v>
      </c>
      <c r="G665" s="5" t="b">
        <v>0</v>
      </c>
      <c r="H665" s="5">
        <v>0</v>
      </c>
      <c r="I665" s="5" t="s">
        <v>67</v>
      </c>
      <c r="J665" s="5">
        <v>2</v>
      </c>
      <c r="K665" s="5">
        <v>0.24</v>
      </c>
      <c r="L665" s="5">
        <v>0.21210000000000001</v>
      </c>
      <c r="M665" s="5">
        <v>0.65</v>
      </c>
      <c r="N665" s="5">
        <v>0.28360000000000002</v>
      </c>
      <c r="O665" s="5">
        <v>5</v>
      </c>
      <c r="P665" s="5">
        <v>16</v>
      </c>
      <c r="Q665" s="5">
        <v>21</v>
      </c>
      <c r="R665" s="29" t="s">
        <v>69</v>
      </c>
    </row>
    <row r="666" spans="1:18" x14ac:dyDescent="0.25">
      <c r="A666" s="5">
        <v>665</v>
      </c>
      <c r="B666" s="6">
        <v>40574</v>
      </c>
      <c r="C666" s="5" t="s">
        <v>38</v>
      </c>
      <c r="D666" s="5">
        <v>0</v>
      </c>
      <c r="E666" s="5" t="s">
        <v>55</v>
      </c>
      <c r="F666" s="5">
        <v>0</v>
      </c>
      <c r="G666" s="5" t="b">
        <v>0</v>
      </c>
      <c r="H666" s="5">
        <v>1</v>
      </c>
      <c r="I666" s="5" t="s">
        <v>47</v>
      </c>
      <c r="J666" s="5">
        <v>2</v>
      </c>
      <c r="K666" s="5">
        <v>0.24</v>
      </c>
      <c r="L666" s="5">
        <v>0.2273</v>
      </c>
      <c r="M666" s="5">
        <v>0.65</v>
      </c>
      <c r="N666" s="5">
        <v>0.22389999999999999</v>
      </c>
      <c r="O666" s="5">
        <v>1</v>
      </c>
      <c r="P666" s="5">
        <v>6</v>
      </c>
      <c r="Q666" s="5">
        <v>7</v>
      </c>
      <c r="R666" s="29" t="s">
        <v>69</v>
      </c>
    </row>
    <row r="667" spans="1:18" x14ac:dyDescent="0.25">
      <c r="A667" s="5">
        <v>666</v>
      </c>
      <c r="B667" s="6">
        <v>40574</v>
      </c>
      <c r="C667" s="5" t="s">
        <v>38</v>
      </c>
      <c r="D667" s="5">
        <v>0</v>
      </c>
      <c r="E667" s="5" t="s">
        <v>55</v>
      </c>
      <c r="F667" s="5">
        <v>1</v>
      </c>
      <c r="G667" s="5" t="b">
        <v>0</v>
      </c>
      <c r="H667" s="5">
        <v>1</v>
      </c>
      <c r="I667" s="5" t="s">
        <v>47</v>
      </c>
      <c r="J667" s="5">
        <v>1</v>
      </c>
      <c r="K667" s="5">
        <v>0.22</v>
      </c>
      <c r="L667" s="5">
        <v>0.21210000000000001</v>
      </c>
      <c r="M667" s="5">
        <v>0.64</v>
      </c>
      <c r="N667" s="5">
        <v>0.25369999999999998</v>
      </c>
      <c r="O667" s="5">
        <v>2</v>
      </c>
      <c r="P667" s="5">
        <v>5</v>
      </c>
      <c r="Q667" s="5">
        <v>7</v>
      </c>
      <c r="R667" s="29" t="s">
        <v>68</v>
      </c>
    </row>
    <row r="668" spans="1:18" x14ac:dyDescent="0.25">
      <c r="A668" s="5">
        <v>667</v>
      </c>
      <c r="B668" s="6">
        <v>40574</v>
      </c>
      <c r="C668" s="5" t="s">
        <v>38</v>
      </c>
      <c r="D668" s="5">
        <v>0</v>
      </c>
      <c r="E668" s="5" t="s">
        <v>55</v>
      </c>
      <c r="F668" s="5">
        <v>2</v>
      </c>
      <c r="G668" s="5" t="b">
        <v>0</v>
      </c>
      <c r="H668" s="5">
        <v>1</v>
      </c>
      <c r="I668" s="5" t="s">
        <v>47</v>
      </c>
      <c r="J668" s="5">
        <v>1</v>
      </c>
      <c r="K668" s="5">
        <v>0.22</v>
      </c>
      <c r="L668" s="5">
        <v>0.2273</v>
      </c>
      <c r="M668" s="5">
        <v>0.64</v>
      </c>
      <c r="N668" s="5">
        <v>0.19400000000000001</v>
      </c>
      <c r="O668" s="5">
        <v>0</v>
      </c>
      <c r="P668" s="5">
        <v>1</v>
      </c>
      <c r="Q668" s="5">
        <v>1</v>
      </c>
      <c r="R668" s="29" t="s">
        <v>68</v>
      </c>
    </row>
    <row r="669" spans="1:18" x14ac:dyDescent="0.25">
      <c r="A669" s="5">
        <v>668</v>
      </c>
      <c r="B669" s="6">
        <v>40574</v>
      </c>
      <c r="C669" s="5" t="s">
        <v>38</v>
      </c>
      <c r="D669" s="5">
        <v>0</v>
      </c>
      <c r="E669" s="5" t="s">
        <v>55</v>
      </c>
      <c r="F669" s="5">
        <v>3</v>
      </c>
      <c r="G669" s="5" t="b">
        <v>0</v>
      </c>
      <c r="H669" s="5">
        <v>1</v>
      </c>
      <c r="I669" s="5" t="s">
        <v>47</v>
      </c>
      <c r="J669" s="5">
        <v>1</v>
      </c>
      <c r="K669" s="5">
        <v>0.22</v>
      </c>
      <c r="L669" s="5">
        <v>0.2273</v>
      </c>
      <c r="M669" s="5">
        <v>0.64</v>
      </c>
      <c r="N669" s="5">
        <v>0.19400000000000001</v>
      </c>
      <c r="O669" s="5">
        <v>0</v>
      </c>
      <c r="P669" s="5">
        <v>2</v>
      </c>
      <c r="Q669" s="5">
        <v>2</v>
      </c>
      <c r="R669" s="29" t="s">
        <v>68</v>
      </c>
    </row>
    <row r="670" spans="1:18" x14ac:dyDescent="0.25">
      <c r="A670" s="5">
        <v>669</v>
      </c>
      <c r="B670" s="6">
        <v>40574</v>
      </c>
      <c r="C670" s="5" t="s">
        <v>38</v>
      </c>
      <c r="D670" s="5">
        <v>0</v>
      </c>
      <c r="E670" s="5" t="s">
        <v>55</v>
      </c>
      <c r="F670" s="5">
        <v>4</v>
      </c>
      <c r="G670" s="5" t="b">
        <v>0</v>
      </c>
      <c r="H670" s="5">
        <v>1</v>
      </c>
      <c r="I670" s="5" t="s">
        <v>47</v>
      </c>
      <c r="J670" s="5">
        <v>1</v>
      </c>
      <c r="K670" s="5">
        <v>0.2</v>
      </c>
      <c r="L670" s="5">
        <v>0.19700000000000001</v>
      </c>
      <c r="M670" s="5">
        <v>0.59</v>
      </c>
      <c r="N670" s="5">
        <v>0.22389999999999999</v>
      </c>
      <c r="O670" s="5">
        <v>0</v>
      </c>
      <c r="P670" s="5">
        <v>2</v>
      </c>
      <c r="Q670" s="5">
        <v>2</v>
      </c>
      <c r="R670" s="29" t="s">
        <v>68</v>
      </c>
    </row>
    <row r="671" spans="1:18" x14ac:dyDescent="0.25">
      <c r="A671" s="5">
        <v>670</v>
      </c>
      <c r="B671" s="6">
        <v>40574</v>
      </c>
      <c r="C671" s="5" t="s">
        <v>38</v>
      </c>
      <c r="D671" s="5">
        <v>0</v>
      </c>
      <c r="E671" s="5" t="s">
        <v>55</v>
      </c>
      <c r="F671" s="5">
        <v>5</v>
      </c>
      <c r="G671" s="5" t="b">
        <v>0</v>
      </c>
      <c r="H671" s="5">
        <v>1</v>
      </c>
      <c r="I671" s="5" t="s">
        <v>47</v>
      </c>
      <c r="J671" s="5">
        <v>1</v>
      </c>
      <c r="K671" s="5">
        <v>0.18</v>
      </c>
      <c r="L671" s="5">
        <v>0.16669999999999999</v>
      </c>
      <c r="M671" s="5">
        <v>0.64</v>
      </c>
      <c r="N671" s="5">
        <v>0.28360000000000002</v>
      </c>
      <c r="O671" s="5">
        <v>0</v>
      </c>
      <c r="P671" s="5">
        <v>8</v>
      </c>
      <c r="Q671" s="5">
        <v>8</v>
      </c>
      <c r="R671" s="29" t="s">
        <v>68</v>
      </c>
    </row>
    <row r="672" spans="1:18" x14ac:dyDescent="0.25">
      <c r="A672" s="5">
        <v>671</v>
      </c>
      <c r="B672" s="6">
        <v>40574</v>
      </c>
      <c r="C672" s="5" t="s">
        <v>38</v>
      </c>
      <c r="D672" s="5">
        <v>0</v>
      </c>
      <c r="E672" s="5" t="s">
        <v>55</v>
      </c>
      <c r="F672" s="5">
        <v>6</v>
      </c>
      <c r="G672" s="5" t="b">
        <v>0</v>
      </c>
      <c r="H672" s="5">
        <v>1</v>
      </c>
      <c r="I672" s="5" t="s">
        <v>47</v>
      </c>
      <c r="J672" s="5">
        <v>1</v>
      </c>
      <c r="K672" s="5">
        <v>0.16</v>
      </c>
      <c r="L672" s="5">
        <v>0.13639999999999999</v>
      </c>
      <c r="M672" s="5">
        <v>0.69</v>
      </c>
      <c r="N672" s="5">
        <v>0.32840000000000003</v>
      </c>
      <c r="O672" s="5">
        <v>0</v>
      </c>
      <c r="P672" s="5">
        <v>37</v>
      </c>
      <c r="Q672" s="5">
        <v>37</v>
      </c>
      <c r="R672" s="29" t="s">
        <v>68</v>
      </c>
    </row>
    <row r="673" spans="1:18" x14ac:dyDescent="0.25">
      <c r="A673" s="5">
        <v>672</v>
      </c>
      <c r="B673" s="6">
        <v>40574</v>
      </c>
      <c r="C673" s="5" t="s">
        <v>38</v>
      </c>
      <c r="D673" s="5">
        <v>0</v>
      </c>
      <c r="E673" s="5" t="s">
        <v>55</v>
      </c>
      <c r="F673" s="5">
        <v>7</v>
      </c>
      <c r="G673" s="5" t="b">
        <v>0</v>
      </c>
      <c r="H673" s="5">
        <v>1</v>
      </c>
      <c r="I673" s="5" t="s">
        <v>47</v>
      </c>
      <c r="J673" s="5">
        <v>2</v>
      </c>
      <c r="K673" s="5">
        <v>0.16</v>
      </c>
      <c r="L673" s="5">
        <v>0.13639999999999999</v>
      </c>
      <c r="M673" s="5">
        <v>0.64</v>
      </c>
      <c r="N673" s="5">
        <v>0.28360000000000002</v>
      </c>
      <c r="O673" s="5">
        <v>1</v>
      </c>
      <c r="P673" s="5">
        <v>71</v>
      </c>
      <c r="Q673" s="5">
        <v>72</v>
      </c>
      <c r="R673" s="29" t="s">
        <v>69</v>
      </c>
    </row>
    <row r="674" spans="1:18" x14ac:dyDescent="0.25">
      <c r="A674" s="5">
        <v>673</v>
      </c>
      <c r="B674" s="6">
        <v>40574</v>
      </c>
      <c r="C674" s="5" t="s">
        <v>38</v>
      </c>
      <c r="D674" s="5">
        <v>0</v>
      </c>
      <c r="E674" s="5" t="s">
        <v>55</v>
      </c>
      <c r="F674" s="5">
        <v>8</v>
      </c>
      <c r="G674" s="5" t="b">
        <v>0</v>
      </c>
      <c r="H674" s="5">
        <v>1</v>
      </c>
      <c r="I674" s="5" t="s">
        <v>47</v>
      </c>
      <c r="J674" s="5">
        <v>2</v>
      </c>
      <c r="K674" s="5">
        <v>0.16</v>
      </c>
      <c r="L674" s="5">
        <v>0.13639999999999999</v>
      </c>
      <c r="M674" s="5">
        <v>0.59</v>
      </c>
      <c r="N674" s="5">
        <v>0.28360000000000002</v>
      </c>
      <c r="O674" s="5">
        <v>3</v>
      </c>
      <c r="P674" s="5">
        <v>182</v>
      </c>
      <c r="Q674" s="5">
        <v>185</v>
      </c>
      <c r="R674" s="29" t="s">
        <v>69</v>
      </c>
    </row>
    <row r="675" spans="1:18" x14ac:dyDescent="0.25">
      <c r="A675" s="5">
        <v>674</v>
      </c>
      <c r="B675" s="6">
        <v>40574</v>
      </c>
      <c r="C675" s="5" t="s">
        <v>38</v>
      </c>
      <c r="D675" s="5">
        <v>0</v>
      </c>
      <c r="E675" s="5" t="s">
        <v>55</v>
      </c>
      <c r="F675" s="5">
        <v>9</v>
      </c>
      <c r="G675" s="5" t="b">
        <v>0</v>
      </c>
      <c r="H675" s="5">
        <v>1</v>
      </c>
      <c r="I675" s="5" t="s">
        <v>47</v>
      </c>
      <c r="J675" s="5">
        <v>2</v>
      </c>
      <c r="K675" s="5">
        <v>0.16</v>
      </c>
      <c r="L675" s="5">
        <v>0.13639999999999999</v>
      </c>
      <c r="M675" s="5">
        <v>0.59</v>
      </c>
      <c r="N675" s="5">
        <v>0.29849999999999999</v>
      </c>
      <c r="O675" s="5">
        <v>0</v>
      </c>
      <c r="P675" s="5">
        <v>112</v>
      </c>
      <c r="Q675" s="5">
        <v>112</v>
      </c>
      <c r="R675" s="29" t="s">
        <v>69</v>
      </c>
    </row>
    <row r="676" spans="1:18" x14ac:dyDescent="0.25">
      <c r="A676" s="5">
        <v>675</v>
      </c>
      <c r="B676" s="6">
        <v>40574</v>
      </c>
      <c r="C676" s="5" t="s">
        <v>38</v>
      </c>
      <c r="D676" s="5">
        <v>0</v>
      </c>
      <c r="E676" s="5" t="s">
        <v>55</v>
      </c>
      <c r="F676" s="5">
        <v>10</v>
      </c>
      <c r="G676" s="5" t="b">
        <v>0</v>
      </c>
      <c r="H676" s="5">
        <v>1</v>
      </c>
      <c r="I676" s="5" t="s">
        <v>47</v>
      </c>
      <c r="J676" s="5">
        <v>2</v>
      </c>
      <c r="K676" s="5">
        <v>0.16</v>
      </c>
      <c r="L676" s="5">
        <v>0.1515</v>
      </c>
      <c r="M676" s="5">
        <v>0.59</v>
      </c>
      <c r="N676" s="5">
        <v>0.19400000000000001</v>
      </c>
      <c r="O676" s="5">
        <v>1</v>
      </c>
      <c r="P676" s="5">
        <v>68</v>
      </c>
      <c r="Q676" s="5">
        <v>69</v>
      </c>
      <c r="R676" s="29" t="s">
        <v>69</v>
      </c>
    </row>
    <row r="677" spans="1:18" x14ac:dyDescent="0.25">
      <c r="A677" s="5">
        <v>676</v>
      </c>
      <c r="B677" s="6">
        <v>40574</v>
      </c>
      <c r="C677" s="5" t="s">
        <v>38</v>
      </c>
      <c r="D677" s="5">
        <v>0</v>
      </c>
      <c r="E677" s="5" t="s">
        <v>55</v>
      </c>
      <c r="F677" s="5">
        <v>11</v>
      </c>
      <c r="G677" s="5" t="b">
        <v>0</v>
      </c>
      <c r="H677" s="5">
        <v>1</v>
      </c>
      <c r="I677" s="5" t="s">
        <v>47</v>
      </c>
      <c r="J677" s="5">
        <v>2</v>
      </c>
      <c r="K677" s="5">
        <v>0.16</v>
      </c>
      <c r="L677" s="5">
        <v>0.1515</v>
      </c>
      <c r="M677" s="5">
        <v>0.59</v>
      </c>
      <c r="N677" s="5">
        <v>0.19400000000000001</v>
      </c>
      <c r="O677" s="5">
        <v>2</v>
      </c>
      <c r="P677" s="5">
        <v>46</v>
      </c>
      <c r="Q677" s="5">
        <v>48</v>
      </c>
      <c r="R677" s="29" t="s">
        <v>69</v>
      </c>
    </row>
    <row r="678" spans="1:18" x14ac:dyDescent="0.25">
      <c r="A678" s="5">
        <v>677</v>
      </c>
      <c r="B678" s="6">
        <v>40574</v>
      </c>
      <c r="C678" s="5" t="s">
        <v>38</v>
      </c>
      <c r="D678" s="5">
        <v>0</v>
      </c>
      <c r="E678" s="5" t="s">
        <v>55</v>
      </c>
      <c r="F678" s="5">
        <v>12</v>
      </c>
      <c r="G678" s="5" t="b">
        <v>0</v>
      </c>
      <c r="H678" s="5">
        <v>1</v>
      </c>
      <c r="I678" s="5" t="s">
        <v>47</v>
      </c>
      <c r="J678" s="5">
        <v>2</v>
      </c>
      <c r="K678" s="5">
        <v>0.18</v>
      </c>
      <c r="L678" s="5">
        <v>0.21210000000000001</v>
      </c>
      <c r="M678" s="5">
        <v>0.55000000000000004</v>
      </c>
      <c r="N678" s="5">
        <v>0.1045</v>
      </c>
      <c r="O678" s="5">
        <v>6</v>
      </c>
      <c r="P678" s="5">
        <v>62</v>
      </c>
      <c r="Q678" s="5">
        <v>68</v>
      </c>
      <c r="R678" s="29" t="s">
        <v>69</v>
      </c>
    </row>
    <row r="679" spans="1:18" x14ac:dyDescent="0.25">
      <c r="A679" s="5">
        <v>678</v>
      </c>
      <c r="B679" s="6">
        <v>40574</v>
      </c>
      <c r="C679" s="5" t="s">
        <v>38</v>
      </c>
      <c r="D679" s="5">
        <v>0</v>
      </c>
      <c r="E679" s="5" t="s">
        <v>55</v>
      </c>
      <c r="F679" s="5">
        <v>13</v>
      </c>
      <c r="G679" s="5" t="b">
        <v>0</v>
      </c>
      <c r="H679" s="5">
        <v>1</v>
      </c>
      <c r="I679" s="5" t="s">
        <v>47</v>
      </c>
      <c r="J679" s="5">
        <v>2</v>
      </c>
      <c r="K679" s="5">
        <v>0.16</v>
      </c>
      <c r="L679" s="5">
        <v>0.2273</v>
      </c>
      <c r="M679" s="5">
        <v>0.59</v>
      </c>
      <c r="N679" s="5">
        <v>0</v>
      </c>
      <c r="O679" s="5">
        <v>2</v>
      </c>
      <c r="P679" s="5">
        <v>52</v>
      </c>
      <c r="Q679" s="5">
        <v>54</v>
      </c>
      <c r="R679" s="29" t="s">
        <v>69</v>
      </c>
    </row>
    <row r="680" spans="1:18" x14ac:dyDescent="0.25">
      <c r="A680" s="5">
        <v>679</v>
      </c>
      <c r="B680" s="6">
        <v>40574</v>
      </c>
      <c r="C680" s="5" t="s">
        <v>38</v>
      </c>
      <c r="D680" s="5">
        <v>0</v>
      </c>
      <c r="E680" s="5" t="s">
        <v>55</v>
      </c>
      <c r="F680" s="5">
        <v>14</v>
      </c>
      <c r="G680" s="5" t="b">
        <v>0</v>
      </c>
      <c r="H680" s="5">
        <v>1</v>
      </c>
      <c r="I680" s="5" t="s">
        <v>47</v>
      </c>
      <c r="J680" s="5">
        <v>2</v>
      </c>
      <c r="K680" s="5">
        <v>0.18</v>
      </c>
      <c r="L680" s="5">
        <v>0.19700000000000001</v>
      </c>
      <c r="M680" s="5">
        <v>0.55000000000000004</v>
      </c>
      <c r="N680" s="5">
        <v>0.1343</v>
      </c>
      <c r="O680" s="5">
        <v>1</v>
      </c>
      <c r="P680" s="5">
        <v>85</v>
      </c>
      <c r="Q680" s="5">
        <v>86</v>
      </c>
      <c r="R680" s="29" t="s">
        <v>69</v>
      </c>
    </row>
    <row r="681" spans="1:18" x14ac:dyDescent="0.25">
      <c r="A681" s="5">
        <v>680</v>
      </c>
      <c r="B681" s="6">
        <v>40574</v>
      </c>
      <c r="C681" s="5" t="s">
        <v>38</v>
      </c>
      <c r="D681" s="5">
        <v>0</v>
      </c>
      <c r="E681" s="5" t="s">
        <v>55</v>
      </c>
      <c r="F681" s="5">
        <v>15</v>
      </c>
      <c r="G681" s="5" t="b">
        <v>0</v>
      </c>
      <c r="H681" s="5">
        <v>1</v>
      </c>
      <c r="I681" s="5" t="s">
        <v>47</v>
      </c>
      <c r="J681" s="5">
        <v>2</v>
      </c>
      <c r="K681" s="5">
        <v>0.16</v>
      </c>
      <c r="L681" s="5">
        <v>0.18179999999999999</v>
      </c>
      <c r="M681" s="5">
        <v>0.59</v>
      </c>
      <c r="N681" s="5">
        <v>0.1343</v>
      </c>
      <c r="O681" s="5">
        <v>3</v>
      </c>
      <c r="P681" s="5">
        <v>41</v>
      </c>
      <c r="Q681" s="5">
        <v>44</v>
      </c>
      <c r="R681" s="29" t="s">
        <v>69</v>
      </c>
    </row>
    <row r="682" spans="1:18" x14ac:dyDescent="0.25">
      <c r="A682" s="5">
        <v>681</v>
      </c>
      <c r="B682" s="6">
        <v>40574</v>
      </c>
      <c r="C682" s="5" t="s">
        <v>38</v>
      </c>
      <c r="D682" s="5">
        <v>0</v>
      </c>
      <c r="E682" s="5" t="s">
        <v>55</v>
      </c>
      <c r="F682" s="5">
        <v>16</v>
      </c>
      <c r="G682" s="5" t="b">
        <v>0</v>
      </c>
      <c r="H682" s="5">
        <v>1</v>
      </c>
      <c r="I682" s="5" t="s">
        <v>47</v>
      </c>
      <c r="J682" s="5">
        <v>2</v>
      </c>
      <c r="K682" s="5">
        <v>0.16</v>
      </c>
      <c r="L682" s="5">
        <v>0.18179999999999999</v>
      </c>
      <c r="M682" s="5">
        <v>0.56000000000000005</v>
      </c>
      <c r="N682" s="5">
        <v>0.19400000000000001</v>
      </c>
      <c r="O682" s="5">
        <v>3</v>
      </c>
      <c r="P682" s="5">
        <v>83</v>
      </c>
      <c r="Q682" s="5">
        <v>86</v>
      </c>
      <c r="R682" s="29" t="s">
        <v>69</v>
      </c>
    </row>
    <row r="683" spans="1:18" x14ac:dyDescent="0.25">
      <c r="A683" s="5">
        <v>682</v>
      </c>
      <c r="B683" s="6">
        <v>40574</v>
      </c>
      <c r="C683" s="5" t="s">
        <v>38</v>
      </c>
      <c r="D683" s="5">
        <v>0</v>
      </c>
      <c r="E683" s="5" t="s">
        <v>55</v>
      </c>
      <c r="F683" s="5">
        <v>17</v>
      </c>
      <c r="G683" s="5" t="b">
        <v>0</v>
      </c>
      <c r="H683" s="5">
        <v>1</v>
      </c>
      <c r="I683" s="5" t="s">
        <v>47</v>
      </c>
      <c r="J683" s="5">
        <v>2</v>
      </c>
      <c r="K683" s="5">
        <v>0.16</v>
      </c>
      <c r="L683" s="5">
        <v>0.1515</v>
      </c>
      <c r="M683" s="5">
        <v>0.59</v>
      </c>
      <c r="N683" s="5">
        <v>0.19400000000000001</v>
      </c>
      <c r="O683" s="5">
        <v>6</v>
      </c>
      <c r="P683" s="5">
        <v>155</v>
      </c>
      <c r="Q683" s="5">
        <v>161</v>
      </c>
      <c r="R683" s="29" t="s">
        <v>69</v>
      </c>
    </row>
    <row r="684" spans="1:18" x14ac:dyDescent="0.25">
      <c r="A684" s="5">
        <v>683</v>
      </c>
      <c r="B684" s="6">
        <v>40574</v>
      </c>
      <c r="C684" s="5" t="s">
        <v>38</v>
      </c>
      <c r="D684" s="5">
        <v>0</v>
      </c>
      <c r="E684" s="5" t="s">
        <v>55</v>
      </c>
      <c r="F684" s="5">
        <v>18</v>
      </c>
      <c r="G684" s="5" t="b">
        <v>0</v>
      </c>
      <c r="H684" s="5">
        <v>1</v>
      </c>
      <c r="I684" s="5" t="s">
        <v>47</v>
      </c>
      <c r="J684" s="5">
        <v>2</v>
      </c>
      <c r="K684" s="5">
        <v>0.16</v>
      </c>
      <c r="L684" s="5">
        <v>0.1515</v>
      </c>
      <c r="M684" s="5">
        <v>0.55000000000000004</v>
      </c>
      <c r="N684" s="5">
        <v>0.22389999999999999</v>
      </c>
      <c r="O684" s="5">
        <v>3</v>
      </c>
      <c r="P684" s="5">
        <v>153</v>
      </c>
      <c r="Q684" s="5">
        <v>156</v>
      </c>
      <c r="R684" s="29" t="s">
        <v>69</v>
      </c>
    </row>
    <row r="685" spans="1:18" x14ac:dyDescent="0.25">
      <c r="A685" s="5">
        <v>684</v>
      </c>
      <c r="B685" s="6">
        <v>40574</v>
      </c>
      <c r="C685" s="5" t="s">
        <v>38</v>
      </c>
      <c r="D685" s="5">
        <v>0</v>
      </c>
      <c r="E685" s="5" t="s">
        <v>55</v>
      </c>
      <c r="F685" s="5">
        <v>19</v>
      </c>
      <c r="G685" s="5" t="b">
        <v>0</v>
      </c>
      <c r="H685" s="5">
        <v>1</v>
      </c>
      <c r="I685" s="5" t="s">
        <v>47</v>
      </c>
      <c r="J685" s="5">
        <v>1</v>
      </c>
      <c r="K685" s="5">
        <v>0.3</v>
      </c>
      <c r="L685" s="5">
        <v>0.31819999999999998</v>
      </c>
      <c r="M685" s="5">
        <v>0.61</v>
      </c>
      <c r="N685" s="5">
        <v>0.1045</v>
      </c>
      <c r="O685" s="5">
        <v>3</v>
      </c>
      <c r="P685" s="5">
        <v>108</v>
      </c>
      <c r="Q685" s="5">
        <v>111</v>
      </c>
      <c r="R685" s="29" t="s">
        <v>68</v>
      </c>
    </row>
    <row r="686" spans="1:18" x14ac:dyDescent="0.25">
      <c r="A686" s="5">
        <v>685</v>
      </c>
      <c r="B686" s="6">
        <v>40574</v>
      </c>
      <c r="C686" s="5" t="s">
        <v>38</v>
      </c>
      <c r="D686" s="5">
        <v>0</v>
      </c>
      <c r="E686" s="5" t="s">
        <v>55</v>
      </c>
      <c r="F686" s="5">
        <v>20</v>
      </c>
      <c r="G686" s="5" t="b">
        <v>0</v>
      </c>
      <c r="H686" s="5">
        <v>1</v>
      </c>
      <c r="I686" s="5" t="s">
        <v>47</v>
      </c>
      <c r="J686" s="5">
        <v>3</v>
      </c>
      <c r="K686" s="5">
        <v>0.16</v>
      </c>
      <c r="L686" s="5">
        <v>0.16669999999999999</v>
      </c>
      <c r="M686" s="5">
        <v>0.59</v>
      </c>
      <c r="N686" s="5">
        <v>0.16420000000000001</v>
      </c>
      <c r="O686" s="5">
        <v>0</v>
      </c>
      <c r="P686" s="5">
        <v>78</v>
      </c>
      <c r="Q686" s="5">
        <v>78</v>
      </c>
      <c r="R686" s="29" t="s">
        <v>70</v>
      </c>
    </row>
    <row r="687" spans="1:18" x14ac:dyDescent="0.25">
      <c r="A687" s="5">
        <v>686</v>
      </c>
      <c r="B687" s="6">
        <v>40574</v>
      </c>
      <c r="C687" s="5" t="s">
        <v>38</v>
      </c>
      <c r="D687" s="5">
        <v>0</v>
      </c>
      <c r="E687" s="5" t="s">
        <v>55</v>
      </c>
      <c r="F687" s="5">
        <v>21</v>
      </c>
      <c r="G687" s="5" t="b">
        <v>0</v>
      </c>
      <c r="H687" s="5">
        <v>1</v>
      </c>
      <c r="I687" s="5" t="s">
        <v>47</v>
      </c>
      <c r="J687" s="5">
        <v>3</v>
      </c>
      <c r="K687" s="5">
        <v>0.16</v>
      </c>
      <c r="L687" s="5">
        <v>0.19700000000000001</v>
      </c>
      <c r="M687" s="5">
        <v>0.59</v>
      </c>
      <c r="N687" s="5">
        <v>8.9599999999999999E-2</v>
      </c>
      <c r="O687" s="5">
        <v>3</v>
      </c>
      <c r="P687" s="5">
        <v>53</v>
      </c>
      <c r="Q687" s="5">
        <v>56</v>
      </c>
      <c r="R687" s="29" t="s">
        <v>70</v>
      </c>
    </row>
    <row r="688" spans="1:18" x14ac:dyDescent="0.25">
      <c r="A688" s="5">
        <v>687</v>
      </c>
      <c r="B688" s="6">
        <v>40574</v>
      </c>
      <c r="C688" s="5" t="s">
        <v>38</v>
      </c>
      <c r="D688" s="5">
        <v>0</v>
      </c>
      <c r="E688" s="5" t="s">
        <v>55</v>
      </c>
      <c r="F688" s="5">
        <v>22</v>
      </c>
      <c r="G688" s="5" t="b">
        <v>0</v>
      </c>
      <c r="H688" s="5">
        <v>1</v>
      </c>
      <c r="I688" s="5" t="s">
        <v>47</v>
      </c>
      <c r="J688" s="5">
        <v>2</v>
      </c>
      <c r="K688" s="5">
        <v>0.16</v>
      </c>
      <c r="L688" s="5">
        <v>0.18179999999999999</v>
      </c>
      <c r="M688" s="5">
        <v>0.59</v>
      </c>
      <c r="N688" s="5">
        <v>0.1045</v>
      </c>
      <c r="O688" s="5">
        <v>0</v>
      </c>
      <c r="P688" s="5">
        <v>34</v>
      </c>
      <c r="Q688" s="5">
        <v>34</v>
      </c>
      <c r="R688" s="29" t="s">
        <v>69</v>
      </c>
    </row>
    <row r="689" spans="1:18" x14ac:dyDescent="0.25">
      <c r="A689" s="5">
        <v>688</v>
      </c>
      <c r="B689" s="6">
        <v>40574</v>
      </c>
      <c r="C689" s="5" t="s">
        <v>38</v>
      </c>
      <c r="D689" s="5">
        <v>0</v>
      </c>
      <c r="E689" s="5" t="s">
        <v>55</v>
      </c>
      <c r="F689" s="5">
        <v>23</v>
      </c>
      <c r="G689" s="5" t="b">
        <v>0</v>
      </c>
      <c r="H689" s="5">
        <v>1</v>
      </c>
      <c r="I689" s="5" t="s">
        <v>47</v>
      </c>
      <c r="J689" s="5">
        <v>2</v>
      </c>
      <c r="K689" s="5">
        <v>0.16</v>
      </c>
      <c r="L689" s="5">
        <v>0.19700000000000001</v>
      </c>
      <c r="M689" s="5">
        <v>0.64</v>
      </c>
      <c r="N689" s="5">
        <v>8.9599999999999999E-2</v>
      </c>
      <c r="O689" s="5">
        <v>2</v>
      </c>
      <c r="P689" s="5">
        <v>15</v>
      </c>
      <c r="Q689" s="5">
        <v>17</v>
      </c>
      <c r="R689" s="29" t="s">
        <v>69</v>
      </c>
    </row>
    <row r="690" spans="1:18" x14ac:dyDescent="0.25">
      <c r="A690" s="5">
        <v>689</v>
      </c>
      <c r="B690" s="6">
        <v>40575</v>
      </c>
      <c r="C690" s="5" t="s">
        <v>38</v>
      </c>
      <c r="D690" s="5">
        <v>0</v>
      </c>
      <c r="E690" s="5" t="s">
        <v>56</v>
      </c>
      <c r="F690" s="5">
        <v>0</v>
      </c>
      <c r="G690" s="5" t="b">
        <v>0</v>
      </c>
      <c r="H690" s="5">
        <v>2</v>
      </c>
      <c r="I690" s="5" t="s">
        <v>48</v>
      </c>
      <c r="J690" s="5">
        <v>2</v>
      </c>
      <c r="K690" s="5">
        <v>0.16</v>
      </c>
      <c r="L690" s="5">
        <v>0.18179999999999999</v>
      </c>
      <c r="M690" s="5">
        <v>0.64</v>
      </c>
      <c r="N690" s="5">
        <v>0.1045</v>
      </c>
      <c r="O690" s="5">
        <v>2</v>
      </c>
      <c r="P690" s="5">
        <v>6</v>
      </c>
      <c r="Q690" s="5">
        <v>8</v>
      </c>
      <c r="R690" s="29" t="s">
        <v>69</v>
      </c>
    </row>
    <row r="691" spans="1:18" x14ac:dyDescent="0.25">
      <c r="A691" s="5">
        <v>690</v>
      </c>
      <c r="B691" s="6">
        <v>40575</v>
      </c>
      <c r="C691" s="5" t="s">
        <v>38</v>
      </c>
      <c r="D691" s="5">
        <v>0</v>
      </c>
      <c r="E691" s="5" t="s">
        <v>56</v>
      </c>
      <c r="F691" s="5">
        <v>1</v>
      </c>
      <c r="G691" s="5" t="b">
        <v>0</v>
      </c>
      <c r="H691" s="5">
        <v>2</v>
      </c>
      <c r="I691" s="5" t="s">
        <v>48</v>
      </c>
      <c r="J691" s="5">
        <v>2</v>
      </c>
      <c r="K691" s="5">
        <v>0.16</v>
      </c>
      <c r="L691" s="5">
        <v>0.18179999999999999</v>
      </c>
      <c r="M691" s="5">
        <v>0.69</v>
      </c>
      <c r="N691" s="5">
        <v>0.1045</v>
      </c>
      <c r="O691" s="5">
        <v>0</v>
      </c>
      <c r="P691" s="5">
        <v>3</v>
      </c>
      <c r="Q691" s="5">
        <v>3</v>
      </c>
      <c r="R691" s="29" t="s">
        <v>69</v>
      </c>
    </row>
    <row r="692" spans="1:18" x14ac:dyDescent="0.25">
      <c r="A692" s="5">
        <v>691</v>
      </c>
      <c r="B692" s="6">
        <v>40575</v>
      </c>
      <c r="C692" s="5" t="s">
        <v>38</v>
      </c>
      <c r="D692" s="5">
        <v>0</v>
      </c>
      <c r="E692" s="5" t="s">
        <v>56</v>
      </c>
      <c r="F692" s="5">
        <v>2</v>
      </c>
      <c r="G692" s="5" t="b">
        <v>0</v>
      </c>
      <c r="H692" s="5">
        <v>2</v>
      </c>
      <c r="I692" s="5" t="s">
        <v>48</v>
      </c>
      <c r="J692" s="5">
        <v>2</v>
      </c>
      <c r="K692" s="5">
        <v>0.16</v>
      </c>
      <c r="L692" s="5">
        <v>0.2273</v>
      </c>
      <c r="M692" s="5">
        <v>0.69</v>
      </c>
      <c r="N692" s="5">
        <v>0</v>
      </c>
      <c r="O692" s="5">
        <v>0</v>
      </c>
      <c r="P692" s="5">
        <v>2</v>
      </c>
      <c r="Q692" s="5">
        <v>2</v>
      </c>
      <c r="R692" s="29" t="s">
        <v>69</v>
      </c>
    </row>
    <row r="693" spans="1:18" x14ac:dyDescent="0.25">
      <c r="A693" s="5">
        <v>692</v>
      </c>
      <c r="B693" s="6">
        <v>40575</v>
      </c>
      <c r="C693" s="5" t="s">
        <v>38</v>
      </c>
      <c r="D693" s="5">
        <v>0</v>
      </c>
      <c r="E693" s="5" t="s">
        <v>56</v>
      </c>
      <c r="F693" s="5">
        <v>3</v>
      </c>
      <c r="G693" s="5" t="b">
        <v>0</v>
      </c>
      <c r="H693" s="5">
        <v>2</v>
      </c>
      <c r="I693" s="5" t="s">
        <v>48</v>
      </c>
      <c r="J693" s="5">
        <v>2</v>
      </c>
      <c r="K693" s="5">
        <v>0.16</v>
      </c>
      <c r="L693" s="5">
        <v>0.2273</v>
      </c>
      <c r="M693" s="5">
        <v>0.69</v>
      </c>
      <c r="N693" s="5">
        <v>0</v>
      </c>
      <c r="O693" s="5">
        <v>0</v>
      </c>
      <c r="P693" s="5">
        <v>2</v>
      </c>
      <c r="Q693" s="5">
        <v>2</v>
      </c>
      <c r="R693" s="29" t="s">
        <v>69</v>
      </c>
    </row>
    <row r="694" spans="1:18" x14ac:dyDescent="0.25">
      <c r="A694" s="5">
        <v>693</v>
      </c>
      <c r="B694" s="6">
        <v>40575</v>
      </c>
      <c r="C694" s="5" t="s">
        <v>38</v>
      </c>
      <c r="D694" s="5">
        <v>0</v>
      </c>
      <c r="E694" s="5" t="s">
        <v>56</v>
      </c>
      <c r="F694" s="5">
        <v>5</v>
      </c>
      <c r="G694" s="5" t="b">
        <v>0</v>
      </c>
      <c r="H694" s="5">
        <v>2</v>
      </c>
      <c r="I694" s="5" t="s">
        <v>48</v>
      </c>
      <c r="J694" s="5">
        <v>3</v>
      </c>
      <c r="K694" s="5">
        <v>0.14000000000000001</v>
      </c>
      <c r="L694" s="5">
        <v>0.21210000000000001</v>
      </c>
      <c r="M694" s="5">
        <v>0.93</v>
      </c>
      <c r="N694" s="5">
        <v>0</v>
      </c>
      <c r="O694" s="5">
        <v>0</v>
      </c>
      <c r="P694" s="5">
        <v>3</v>
      </c>
      <c r="Q694" s="5">
        <v>3</v>
      </c>
      <c r="R694" s="29" t="s">
        <v>70</v>
      </c>
    </row>
    <row r="695" spans="1:18" x14ac:dyDescent="0.25">
      <c r="A695" s="5">
        <v>694</v>
      </c>
      <c r="B695" s="6">
        <v>40575</v>
      </c>
      <c r="C695" s="5" t="s">
        <v>38</v>
      </c>
      <c r="D695" s="5">
        <v>0</v>
      </c>
      <c r="E695" s="5" t="s">
        <v>56</v>
      </c>
      <c r="F695" s="5">
        <v>6</v>
      </c>
      <c r="G695" s="5" t="b">
        <v>0</v>
      </c>
      <c r="H695" s="5">
        <v>2</v>
      </c>
      <c r="I695" s="5" t="s">
        <v>48</v>
      </c>
      <c r="J695" s="5">
        <v>3</v>
      </c>
      <c r="K695" s="5">
        <v>0.14000000000000001</v>
      </c>
      <c r="L695" s="5">
        <v>0.21210000000000001</v>
      </c>
      <c r="M695" s="5">
        <v>0.93</v>
      </c>
      <c r="N695" s="5">
        <v>0</v>
      </c>
      <c r="O695" s="5">
        <v>0</v>
      </c>
      <c r="P695" s="5">
        <v>22</v>
      </c>
      <c r="Q695" s="5">
        <v>22</v>
      </c>
      <c r="R695" s="29" t="s">
        <v>70</v>
      </c>
    </row>
    <row r="696" spans="1:18" x14ac:dyDescent="0.25">
      <c r="A696" s="5">
        <v>695</v>
      </c>
      <c r="B696" s="6">
        <v>40575</v>
      </c>
      <c r="C696" s="5" t="s">
        <v>38</v>
      </c>
      <c r="D696" s="5">
        <v>0</v>
      </c>
      <c r="E696" s="5" t="s">
        <v>56</v>
      </c>
      <c r="F696" s="5">
        <v>7</v>
      </c>
      <c r="G696" s="5" t="b">
        <v>0</v>
      </c>
      <c r="H696" s="5">
        <v>2</v>
      </c>
      <c r="I696" s="5" t="s">
        <v>48</v>
      </c>
      <c r="J696" s="5">
        <v>3</v>
      </c>
      <c r="K696" s="5">
        <v>0.16</v>
      </c>
      <c r="L696" s="5">
        <v>0.2273</v>
      </c>
      <c r="M696" s="5">
        <v>0.93</v>
      </c>
      <c r="N696" s="5">
        <v>0</v>
      </c>
      <c r="O696" s="5">
        <v>0</v>
      </c>
      <c r="P696" s="5">
        <v>52</v>
      </c>
      <c r="Q696" s="5">
        <v>52</v>
      </c>
      <c r="R696" s="29" t="s">
        <v>70</v>
      </c>
    </row>
    <row r="697" spans="1:18" x14ac:dyDescent="0.25">
      <c r="A697" s="5">
        <v>696</v>
      </c>
      <c r="B697" s="6">
        <v>40575</v>
      </c>
      <c r="C697" s="5" t="s">
        <v>38</v>
      </c>
      <c r="D697" s="5">
        <v>0</v>
      </c>
      <c r="E697" s="5" t="s">
        <v>56</v>
      </c>
      <c r="F697" s="5">
        <v>8</v>
      </c>
      <c r="G697" s="5" t="b">
        <v>0</v>
      </c>
      <c r="H697" s="5">
        <v>2</v>
      </c>
      <c r="I697" s="5" t="s">
        <v>48</v>
      </c>
      <c r="J697" s="5">
        <v>3</v>
      </c>
      <c r="K697" s="5">
        <v>0.16</v>
      </c>
      <c r="L697" s="5">
        <v>0.2273</v>
      </c>
      <c r="M697" s="5">
        <v>0.93</v>
      </c>
      <c r="N697" s="5">
        <v>0</v>
      </c>
      <c r="O697" s="5">
        <v>3</v>
      </c>
      <c r="P697" s="5">
        <v>132</v>
      </c>
      <c r="Q697" s="5">
        <v>135</v>
      </c>
      <c r="R697" s="29" t="s">
        <v>70</v>
      </c>
    </row>
    <row r="698" spans="1:18" x14ac:dyDescent="0.25">
      <c r="A698" s="5">
        <v>697</v>
      </c>
      <c r="B698" s="6">
        <v>40575</v>
      </c>
      <c r="C698" s="5" t="s">
        <v>38</v>
      </c>
      <c r="D698" s="5">
        <v>0</v>
      </c>
      <c r="E698" s="5" t="s">
        <v>56</v>
      </c>
      <c r="F698" s="5">
        <v>9</v>
      </c>
      <c r="G698" s="5" t="b">
        <v>0</v>
      </c>
      <c r="H698" s="5">
        <v>2</v>
      </c>
      <c r="I698" s="5" t="s">
        <v>48</v>
      </c>
      <c r="J698" s="5">
        <v>2</v>
      </c>
      <c r="K698" s="5">
        <v>0.16</v>
      </c>
      <c r="L698" s="5">
        <v>0.2273</v>
      </c>
      <c r="M698" s="5">
        <v>0.93</v>
      </c>
      <c r="N698" s="5">
        <v>0</v>
      </c>
      <c r="O698" s="5">
        <v>2</v>
      </c>
      <c r="P698" s="5">
        <v>114</v>
      </c>
      <c r="Q698" s="5">
        <v>116</v>
      </c>
      <c r="R698" s="29" t="s">
        <v>69</v>
      </c>
    </row>
    <row r="699" spans="1:18" x14ac:dyDescent="0.25">
      <c r="A699" s="5">
        <v>698</v>
      </c>
      <c r="B699" s="6">
        <v>40575</v>
      </c>
      <c r="C699" s="5" t="s">
        <v>38</v>
      </c>
      <c r="D699" s="5">
        <v>0</v>
      </c>
      <c r="E699" s="5" t="s">
        <v>56</v>
      </c>
      <c r="F699" s="5">
        <v>10</v>
      </c>
      <c r="G699" s="5" t="b">
        <v>0</v>
      </c>
      <c r="H699" s="5">
        <v>2</v>
      </c>
      <c r="I699" s="5" t="s">
        <v>48</v>
      </c>
      <c r="J699" s="5">
        <v>2</v>
      </c>
      <c r="K699" s="5">
        <v>0.16</v>
      </c>
      <c r="L699" s="5">
        <v>0.2273</v>
      </c>
      <c r="M699" s="5">
        <v>0.93</v>
      </c>
      <c r="N699" s="5">
        <v>0</v>
      </c>
      <c r="O699" s="5">
        <v>0</v>
      </c>
      <c r="P699" s="5">
        <v>47</v>
      </c>
      <c r="Q699" s="5">
        <v>47</v>
      </c>
      <c r="R699" s="29" t="s">
        <v>69</v>
      </c>
    </row>
    <row r="700" spans="1:18" x14ac:dyDescent="0.25">
      <c r="A700" s="5">
        <v>699</v>
      </c>
      <c r="B700" s="6">
        <v>40575</v>
      </c>
      <c r="C700" s="5" t="s">
        <v>38</v>
      </c>
      <c r="D700" s="5">
        <v>0</v>
      </c>
      <c r="E700" s="5" t="s">
        <v>56</v>
      </c>
      <c r="F700" s="5">
        <v>11</v>
      </c>
      <c r="G700" s="5" t="b">
        <v>0</v>
      </c>
      <c r="H700" s="5">
        <v>2</v>
      </c>
      <c r="I700" s="5" t="s">
        <v>48</v>
      </c>
      <c r="J700" s="5">
        <v>2</v>
      </c>
      <c r="K700" s="5">
        <v>0.18</v>
      </c>
      <c r="L700" s="5">
        <v>0.2424</v>
      </c>
      <c r="M700" s="5">
        <v>0.86</v>
      </c>
      <c r="N700" s="5">
        <v>0</v>
      </c>
      <c r="O700" s="5">
        <v>2</v>
      </c>
      <c r="P700" s="5">
        <v>49</v>
      </c>
      <c r="Q700" s="5">
        <v>51</v>
      </c>
      <c r="R700" s="29" t="s">
        <v>69</v>
      </c>
    </row>
    <row r="701" spans="1:18" x14ac:dyDescent="0.25">
      <c r="A701" s="5">
        <v>700</v>
      </c>
      <c r="B701" s="6">
        <v>40575</v>
      </c>
      <c r="C701" s="5" t="s">
        <v>38</v>
      </c>
      <c r="D701" s="5">
        <v>0</v>
      </c>
      <c r="E701" s="5" t="s">
        <v>56</v>
      </c>
      <c r="F701" s="5">
        <v>12</v>
      </c>
      <c r="G701" s="5" t="b">
        <v>0</v>
      </c>
      <c r="H701" s="5">
        <v>2</v>
      </c>
      <c r="I701" s="5" t="s">
        <v>48</v>
      </c>
      <c r="J701" s="5">
        <v>2</v>
      </c>
      <c r="K701" s="5">
        <v>0.2</v>
      </c>
      <c r="L701" s="5">
        <v>0.2576</v>
      </c>
      <c r="M701" s="5">
        <v>0.86</v>
      </c>
      <c r="N701" s="5">
        <v>0</v>
      </c>
      <c r="O701" s="5">
        <v>2</v>
      </c>
      <c r="P701" s="5">
        <v>53</v>
      </c>
      <c r="Q701" s="5">
        <v>55</v>
      </c>
      <c r="R701" s="29" t="s">
        <v>69</v>
      </c>
    </row>
    <row r="702" spans="1:18" x14ac:dyDescent="0.25">
      <c r="A702" s="5">
        <v>701</v>
      </c>
      <c r="B702" s="6">
        <v>40575</v>
      </c>
      <c r="C702" s="5" t="s">
        <v>38</v>
      </c>
      <c r="D702" s="5">
        <v>0</v>
      </c>
      <c r="E702" s="5" t="s">
        <v>56</v>
      </c>
      <c r="F702" s="5">
        <v>13</v>
      </c>
      <c r="G702" s="5" t="b">
        <v>0</v>
      </c>
      <c r="H702" s="5">
        <v>2</v>
      </c>
      <c r="I702" s="5" t="s">
        <v>48</v>
      </c>
      <c r="J702" s="5">
        <v>2</v>
      </c>
      <c r="K702" s="5">
        <v>0.2</v>
      </c>
      <c r="L702" s="5">
        <v>0.2576</v>
      </c>
      <c r="M702" s="5">
        <v>0.86</v>
      </c>
      <c r="N702" s="5">
        <v>0</v>
      </c>
      <c r="O702" s="5">
        <v>3</v>
      </c>
      <c r="P702" s="5">
        <v>49</v>
      </c>
      <c r="Q702" s="5">
        <v>52</v>
      </c>
      <c r="R702" s="29" t="s">
        <v>69</v>
      </c>
    </row>
    <row r="703" spans="1:18" x14ac:dyDescent="0.25">
      <c r="A703" s="5">
        <v>702</v>
      </c>
      <c r="B703" s="6">
        <v>40575</v>
      </c>
      <c r="C703" s="5" t="s">
        <v>38</v>
      </c>
      <c r="D703" s="5">
        <v>0</v>
      </c>
      <c r="E703" s="5" t="s">
        <v>56</v>
      </c>
      <c r="F703" s="5">
        <v>14</v>
      </c>
      <c r="G703" s="5" t="b">
        <v>0</v>
      </c>
      <c r="H703" s="5">
        <v>2</v>
      </c>
      <c r="I703" s="5" t="s">
        <v>48</v>
      </c>
      <c r="J703" s="5">
        <v>2</v>
      </c>
      <c r="K703" s="5">
        <v>0.22</v>
      </c>
      <c r="L703" s="5">
        <v>0.2576</v>
      </c>
      <c r="M703" s="5">
        <v>0.8</v>
      </c>
      <c r="N703" s="5">
        <v>8.9599999999999999E-2</v>
      </c>
      <c r="O703" s="5">
        <v>5</v>
      </c>
      <c r="P703" s="5">
        <v>49</v>
      </c>
      <c r="Q703" s="5">
        <v>54</v>
      </c>
      <c r="R703" s="29" t="s">
        <v>69</v>
      </c>
    </row>
    <row r="704" spans="1:18" x14ac:dyDescent="0.25">
      <c r="A704" s="5">
        <v>703</v>
      </c>
      <c r="B704" s="6">
        <v>40575</v>
      </c>
      <c r="C704" s="5" t="s">
        <v>38</v>
      </c>
      <c r="D704" s="5">
        <v>0</v>
      </c>
      <c r="E704" s="5" t="s">
        <v>56</v>
      </c>
      <c r="F704" s="5">
        <v>15</v>
      </c>
      <c r="G704" s="5" t="b">
        <v>0</v>
      </c>
      <c r="H704" s="5">
        <v>2</v>
      </c>
      <c r="I704" s="5" t="s">
        <v>48</v>
      </c>
      <c r="J704" s="5">
        <v>2</v>
      </c>
      <c r="K704" s="5">
        <v>0.24</v>
      </c>
      <c r="L704" s="5">
        <v>0.28789999999999999</v>
      </c>
      <c r="M704" s="5">
        <v>0.75</v>
      </c>
      <c r="N704" s="5">
        <v>0</v>
      </c>
      <c r="O704" s="5">
        <v>7</v>
      </c>
      <c r="P704" s="5">
        <v>45</v>
      </c>
      <c r="Q704" s="5">
        <v>52</v>
      </c>
      <c r="R704" s="29" t="s">
        <v>69</v>
      </c>
    </row>
    <row r="705" spans="1:18" x14ac:dyDescent="0.25">
      <c r="A705" s="5">
        <v>704</v>
      </c>
      <c r="B705" s="6">
        <v>40575</v>
      </c>
      <c r="C705" s="5" t="s">
        <v>38</v>
      </c>
      <c r="D705" s="5">
        <v>0</v>
      </c>
      <c r="E705" s="5" t="s">
        <v>56</v>
      </c>
      <c r="F705" s="5">
        <v>16</v>
      </c>
      <c r="G705" s="5" t="b">
        <v>0</v>
      </c>
      <c r="H705" s="5">
        <v>2</v>
      </c>
      <c r="I705" s="5" t="s">
        <v>48</v>
      </c>
      <c r="J705" s="5">
        <v>2</v>
      </c>
      <c r="K705" s="5">
        <v>0.24</v>
      </c>
      <c r="L705" s="5">
        <v>0.2424</v>
      </c>
      <c r="M705" s="5">
        <v>0.75</v>
      </c>
      <c r="N705" s="5">
        <v>0.1343</v>
      </c>
      <c r="O705" s="5">
        <v>3</v>
      </c>
      <c r="P705" s="5">
        <v>61</v>
      </c>
      <c r="Q705" s="5">
        <v>64</v>
      </c>
      <c r="R705" s="29" t="s">
        <v>69</v>
      </c>
    </row>
    <row r="706" spans="1:18" x14ac:dyDescent="0.25">
      <c r="A706" s="5">
        <v>705</v>
      </c>
      <c r="B706" s="6">
        <v>40575</v>
      </c>
      <c r="C706" s="5" t="s">
        <v>38</v>
      </c>
      <c r="D706" s="5">
        <v>0</v>
      </c>
      <c r="E706" s="5" t="s">
        <v>56</v>
      </c>
      <c r="F706" s="5">
        <v>17</v>
      </c>
      <c r="G706" s="5" t="b">
        <v>0</v>
      </c>
      <c r="H706" s="5">
        <v>2</v>
      </c>
      <c r="I706" s="5" t="s">
        <v>48</v>
      </c>
      <c r="J706" s="5">
        <v>2</v>
      </c>
      <c r="K706" s="5">
        <v>0.24</v>
      </c>
      <c r="L706" s="5">
        <v>0.28789999999999999</v>
      </c>
      <c r="M706" s="5">
        <v>0.75</v>
      </c>
      <c r="N706" s="5">
        <v>0</v>
      </c>
      <c r="O706" s="5">
        <v>4</v>
      </c>
      <c r="P706" s="5">
        <v>172</v>
      </c>
      <c r="Q706" s="5">
        <v>176</v>
      </c>
      <c r="R706" s="29" t="s">
        <v>69</v>
      </c>
    </row>
    <row r="707" spans="1:18" x14ac:dyDescent="0.25">
      <c r="A707" s="5">
        <v>706</v>
      </c>
      <c r="B707" s="6">
        <v>40575</v>
      </c>
      <c r="C707" s="5" t="s">
        <v>38</v>
      </c>
      <c r="D707" s="5">
        <v>0</v>
      </c>
      <c r="E707" s="5" t="s">
        <v>56</v>
      </c>
      <c r="F707" s="5">
        <v>18</v>
      </c>
      <c r="G707" s="5" t="b">
        <v>0</v>
      </c>
      <c r="H707" s="5">
        <v>2</v>
      </c>
      <c r="I707" s="5" t="s">
        <v>48</v>
      </c>
      <c r="J707" s="5">
        <v>2</v>
      </c>
      <c r="K707" s="5">
        <v>0.24</v>
      </c>
      <c r="L707" s="5">
        <v>0.2576</v>
      </c>
      <c r="M707" s="5">
        <v>0.81</v>
      </c>
      <c r="N707" s="5">
        <v>0.1045</v>
      </c>
      <c r="O707" s="5">
        <v>3</v>
      </c>
      <c r="P707" s="5">
        <v>165</v>
      </c>
      <c r="Q707" s="5">
        <v>168</v>
      </c>
      <c r="R707" s="29" t="s">
        <v>69</v>
      </c>
    </row>
    <row r="708" spans="1:18" x14ac:dyDescent="0.25">
      <c r="A708" s="5">
        <v>707</v>
      </c>
      <c r="B708" s="6">
        <v>40575</v>
      </c>
      <c r="C708" s="5" t="s">
        <v>38</v>
      </c>
      <c r="D708" s="5">
        <v>0</v>
      </c>
      <c r="E708" s="5" t="s">
        <v>56</v>
      </c>
      <c r="F708" s="5">
        <v>19</v>
      </c>
      <c r="G708" s="5" t="b">
        <v>0</v>
      </c>
      <c r="H708" s="5">
        <v>2</v>
      </c>
      <c r="I708" s="5" t="s">
        <v>48</v>
      </c>
      <c r="J708" s="5">
        <v>2</v>
      </c>
      <c r="K708" s="5">
        <v>0.24</v>
      </c>
      <c r="L708" s="5">
        <v>0.2424</v>
      </c>
      <c r="M708" s="5">
        <v>0.81</v>
      </c>
      <c r="N708" s="5">
        <v>0.1343</v>
      </c>
      <c r="O708" s="5">
        <v>3</v>
      </c>
      <c r="P708" s="5">
        <v>105</v>
      </c>
      <c r="Q708" s="5">
        <v>108</v>
      </c>
      <c r="R708" s="29" t="s">
        <v>69</v>
      </c>
    </row>
    <row r="709" spans="1:18" x14ac:dyDescent="0.25">
      <c r="A709" s="5">
        <v>708</v>
      </c>
      <c r="B709" s="6">
        <v>40575</v>
      </c>
      <c r="C709" s="5" t="s">
        <v>38</v>
      </c>
      <c r="D709" s="5">
        <v>0</v>
      </c>
      <c r="E709" s="5" t="s">
        <v>56</v>
      </c>
      <c r="F709" s="5">
        <v>20</v>
      </c>
      <c r="G709" s="5" t="b">
        <v>0</v>
      </c>
      <c r="H709" s="5">
        <v>2</v>
      </c>
      <c r="I709" s="5" t="s">
        <v>48</v>
      </c>
      <c r="J709" s="5">
        <v>2</v>
      </c>
      <c r="K709" s="5">
        <v>0.22</v>
      </c>
      <c r="L709" s="5">
        <v>0.2273</v>
      </c>
      <c r="M709" s="5">
        <v>0.87</v>
      </c>
      <c r="N709" s="5">
        <v>0.1343</v>
      </c>
      <c r="O709" s="5">
        <v>5</v>
      </c>
      <c r="P709" s="5">
        <v>69</v>
      </c>
      <c r="Q709" s="5">
        <v>74</v>
      </c>
      <c r="R709" s="29" t="s">
        <v>69</v>
      </c>
    </row>
    <row r="710" spans="1:18" x14ac:dyDescent="0.25">
      <c r="A710" s="5">
        <v>709</v>
      </c>
      <c r="B710" s="6">
        <v>40575</v>
      </c>
      <c r="C710" s="5" t="s">
        <v>38</v>
      </c>
      <c r="D710" s="5">
        <v>0</v>
      </c>
      <c r="E710" s="5" t="s">
        <v>56</v>
      </c>
      <c r="F710" s="5">
        <v>21</v>
      </c>
      <c r="G710" s="5" t="b">
        <v>0</v>
      </c>
      <c r="H710" s="5">
        <v>2</v>
      </c>
      <c r="I710" s="5" t="s">
        <v>48</v>
      </c>
      <c r="J710" s="5">
        <v>2</v>
      </c>
      <c r="K710" s="5">
        <v>0.22</v>
      </c>
      <c r="L710" s="5">
        <v>0.2273</v>
      </c>
      <c r="M710" s="5">
        <v>0.87</v>
      </c>
      <c r="N710" s="5">
        <v>0.1343</v>
      </c>
      <c r="O710" s="5">
        <v>0</v>
      </c>
      <c r="P710" s="5">
        <v>64</v>
      </c>
      <c r="Q710" s="5">
        <v>64</v>
      </c>
      <c r="R710" s="29" t="s">
        <v>69</v>
      </c>
    </row>
    <row r="711" spans="1:18" x14ac:dyDescent="0.25">
      <c r="A711" s="5">
        <v>710</v>
      </c>
      <c r="B711" s="6">
        <v>40575</v>
      </c>
      <c r="C711" s="5" t="s">
        <v>38</v>
      </c>
      <c r="D711" s="5">
        <v>0</v>
      </c>
      <c r="E711" s="5" t="s">
        <v>56</v>
      </c>
      <c r="F711" s="5">
        <v>22</v>
      </c>
      <c r="G711" s="5" t="b">
        <v>0</v>
      </c>
      <c r="H711" s="5">
        <v>2</v>
      </c>
      <c r="I711" s="5" t="s">
        <v>48</v>
      </c>
      <c r="J711" s="5">
        <v>2</v>
      </c>
      <c r="K711" s="5">
        <v>0.22</v>
      </c>
      <c r="L711" s="5">
        <v>0.2576</v>
      </c>
      <c r="M711" s="5">
        <v>0.87</v>
      </c>
      <c r="N711" s="5">
        <v>8.9599999999999999E-2</v>
      </c>
      <c r="O711" s="5">
        <v>2</v>
      </c>
      <c r="P711" s="5">
        <v>34</v>
      </c>
      <c r="Q711" s="5">
        <v>36</v>
      </c>
      <c r="R711" s="29" t="s">
        <v>69</v>
      </c>
    </row>
    <row r="712" spans="1:18" x14ac:dyDescent="0.25">
      <c r="A712" s="5">
        <v>711</v>
      </c>
      <c r="B712" s="6">
        <v>40575</v>
      </c>
      <c r="C712" s="5" t="s">
        <v>38</v>
      </c>
      <c r="D712" s="5">
        <v>0</v>
      </c>
      <c r="E712" s="5" t="s">
        <v>56</v>
      </c>
      <c r="F712" s="5">
        <v>23</v>
      </c>
      <c r="G712" s="5" t="b">
        <v>0</v>
      </c>
      <c r="H712" s="5">
        <v>2</v>
      </c>
      <c r="I712" s="5" t="s">
        <v>48</v>
      </c>
      <c r="J712" s="5">
        <v>3</v>
      </c>
      <c r="K712" s="5">
        <v>0.2</v>
      </c>
      <c r="L712" s="5">
        <v>0.19700000000000001</v>
      </c>
      <c r="M712" s="5">
        <v>0.93</v>
      </c>
      <c r="N712" s="5">
        <v>0.19400000000000001</v>
      </c>
      <c r="O712" s="5">
        <v>1</v>
      </c>
      <c r="P712" s="5">
        <v>15</v>
      </c>
      <c r="Q712" s="5">
        <v>16</v>
      </c>
      <c r="R712" s="29" t="s">
        <v>70</v>
      </c>
    </row>
    <row r="713" spans="1:18" x14ac:dyDescent="0.25">
      <c r="A713" s="5">
        <v>712</v>
      </c>
      <c r="B713" s="6">
        <v>40576</v>
      </c>
      <c r="C713" s="5" t="s">
        <v>38</v>
      </c>
      <c r="D713" s="5">
        <v>0</v>
      </c>
      <c r="E713" s="5" t="s">
        <v>56</v>
      </c>
      <c r="F713" s="5">
        <v>0</v>
      </c>
      <c r="G713" s="5" t="b">
        <v>0</v>
      </c>
      <c r="H713" s="5">
        <v>3</v>
      </c>
      <c r="I713" s="5" t="s">
        <v>49</v>
      </c>
      <c r="J713" s="5">
        <v>3</v>
      </c>
      <c r="K713" s="5">
        <v>0.22</v>
      </c>
      <c r="L713" s="5">
        <v>0.2424</v>
      </c>
      <c r="M713" s="5">
        <v>0.93</v>
      </c>
      <c r="N713" s="5">
        <v>0.1045</v>
      </c>
      <c r="O713" s="5">
        <v>0</v>
      </c>
      <c r="P713" s="5">
        <v>2</v>
      </c>
      <c r="Q713" s="5">
        <v>2</v>
      </c>
      <c r="R713" s="29" t="s">
        <v>70</v>
      </c>
    </row>
    <row r="714" spans="1:18" x14ac:dyDescent="0.25">
      <c r="A714" s="5">
        <v>713</v>
      </c>
      <c r="B714" s="6">
        <v>40576</v>
      </c>
      <c r="C714" s="5" t="s">
        <v>38</v>
      </c>
      <c r="D714" s="5">
        <v>0</v>
      </c>
      <c r="E714" s="5" t="s">
        <v>56</v>
      </c>
      <c r="F714" s="5">
        <v>1</v>
      </c>
      <c r="G714" s="5" t="b">
        <v>0</v>
      </c>
      <c r="H714" s="5">
        <v>3</v>
      </c>
      <c r="I714" s="5" t="s">
        <v>49</v>
      </c>
      <c r="J714" s="5">
        <v>3</v>
      </c>
      <c r="K714" s="5">
        <v>0.22</v>
      </c>
      <c r="L714" s="5">
        <v>0.2273</v>
      </c>
      <c r="M714" s="5">
        <v>0.93</v>
      </c>
      <c r="N714" s="5">
        <v>0.19400000000000001</v>
      </c>
      <c r="O714" s="5">
        <v>0</v>
      </c>
      <c r="P714" s="5">
        <v>3</v>
      </c>
      <c r="Q714" s="5">
        <v>3</v>
      </c>
      <c r="R714" s="29" t="s">
        <v>70</v>
      </c>
    </row>
    <row r="715" spans="1:18" x14ac:dyDescent="0.25">
      <c r="A715" s="5">
        <v>714</v>
      </c>
      <c r="B715" s="6">
        <v>40576</v>
      </c>
      <c r="C715" s="5" t="s">
        <v>38</v>
      </c>
      <c r="D715" s="5">
        <v>0</v>
      </c>
      <c r="E715" s="5" t="s">
        <v>56</v>
      </c>
      <c r="F715" s="5">
        <v>2</v>
      </c>
      <c r="G715" s="5" t="b">
        <v>0</v>
      </c>
      <c r="H715" s="5">
        <v>3</v>
      </c>
      <c r="I715" s="5" t="s">
        <v>49</v>
      </c>
      <c r="J715" s="5">
        <v>3</v>
      </c>
      <c r="K715" s="5">
        <v>0.22</v>
      </c>
      <c r="L715" s="5">
        <v>0.2273</v>
      </c>
      <c r="M715" s="5">
        <v>0.93</v>
      </c>
      <c r="N715" s="5">
        <v>0.1343</v>
      </c>
      <c r="O715" s="5">
        <v>4</v>
      </c>
      <c r="P715" s="5">
        <v>0</v>
      </c>
      <c r="Q715" s="5">
        <v>4</v>
      </c>
      <c r="R715" s="29" t="s">
        <v>70</v>
      </c>
    </row>
    <row r="716" spans="1:18" x14ac:dyDescent="0.25">
      <c r="A716" s="5">
        <v>715</v>
      </c>
      <c r="B716" s="6">
        <v>40576</v>
      </c>
      <c r="C716" s="5" t="s">
        <v>38</v>
      </c>
      <c r="D716" s="5">
        <v>0</v>
      </c>
      <c r="E716" s="5" t="s">
        <v>56</v>
      </c>
      <c r="F716" s="5">
        <v>3</v>
      </c>
      <c r="G716" s="5" t="b">
        <v>0</v>
      </c>
      <c r="H716" s="5">
        <v>3</v>
      </c>
      <c r="I716" s="5" t="s">
        <v>49</v>
      </c>
      <c r="J716" s="5">
        <v>3</v>
      </c>
      <c r="K716" s="5">
        <v>0.22</v>
      </c>
      <c r="L716" s="5">
        <v>0.2273</v>
      </c>
      <c r="M716" s="5">
        <v>0.93</v>
      </c>
      <c r="N716" s="5">
        <v>0.1343</v>
      </c>
      <c r="O716" s="5">
        <v>0</v>
      </c>
      <c r="P716" s="5">
        <v>1</v>
      </c>
      <c r="Q716" s="5">
        <v>1</v>
      </c>
      <c r="R716" s="29" t="s">
        <v>70</v>
      </c>
    </row>
    <row r="717" spans="1:18" x14ac:dyDescent="0.25">
      <c r="A717" s="5">
        <v>716</v>
      </c>
      <c r="B717" s="6">
        <v>40576</v>
      </c>
      <c r="C717" s="5" t="s">
        <v>38</v>
      </c>
      <c r="D717" s="5">
        <v>0</v>
      </c>
      <c r="E717" s="5" t="s">
        <v>56</v>
      </c>
      <c r="F717" s="5">
        <v>4</v>
      </c>
      <c r="G717" s="5" t="b">
        <v>0</v>
      </c>
      <c r="H717" s="5">
        <v>3</v>
      </c>
      <c r="I717" s="5" t="s">
        <v>49</v>
      </c>
      <c r="J717" s="5">
        <v>3</v>
      </c>
      <c r="K717" s="5">
        <v>0.22</v>
      </c>
      <c r="L717" s="5">
        <v>0.21210000000000001</v>
      </c>
      <c r="M717" s="5">
        <v>0.93</v>
      </c>
      <c r="N717" s="5">
        <v>0.28360000000000002</v>
      </c>
      <c r="O717" s="5">
        <v>0</v>
      </c>
      <c r="P717" s="5">
        <v>1</v>
      </c>
      <c r="Q717" s="5">
        <v>1</v>
      </c>
      <c r="R717" s="29" t="s">
        <v>70</v>
      </c>
    </row>
    <row r="718" spans="1:18" x14ac:dyDescent="0.25">
      <c r="A718" s="5">
        <v>717</v>
      </c>
      <c r="B718" s="6">
        <v>40576</v>
      </c>
      <c r="C718" s="5" t="s">
        <v>38</v>
      </c>
      <c r="D718" s="5">
        <v>0</v>
      </c>
      <c r="E718" s="5" t="s">
        <v>56</v>
      </c>
      <c r="F718" s="5">
        <v>5</v>
      </c>
      <c r="G718" s="5" t="b">
        <v>0</v>
      </c>
      <c r="H718" s="5">
        <v>3</v>
      </c>
      <c r="I718" s="5" t="s">
        <v>49</v>
      </c>
      <c r="J718" s="5">
        <v>3</v>
      </c>
      <c r="K718" s="5">
        <v>0.22</v>
      </c>
      <c r="L718" s="5">
        <v>0.2424</v>
      </c>
      <c r="M718" s="5">
        <v>0.93</v>
      </c>
      <c r="N718" s="5">
        <v>0.1045</v>
      </c>
      <c r="O718" s="5">
        <v>0</v>
      </c>
      <c r="P718" s="5">
        <v>3</v>
      </c>
      <c r="Q718" s="5">
        <v>3</v>
      </c>
      <c r="R718" s="29" t="s">
        <v>70</v>
      </c>
    </row>
    <row r="719" spans="1:18" x14ac:dyDescent="0.25">
      <c r="A719" s="5">
        <v>718</v>
      </c>
      <c r="B719" s="6">
        <v>40576</v>
      </c>
      <c r="C719" s="5" t="s">
        <v>38</v>
      </c>
      <c r="D719" s="5">
        <v>0</v>
      </c>
      <c r="E719" s="5" t="s">
        <v>56</v>
      </c>
      <c r="F719" s="5">
        <v>6</v>
      </c>
      <c r="G719" s="5" t="b">
        <v>0</v>
      </c>
      <c r="H719" s="5">
        <v>3</v>
      </c>
      <c r="I719" s="5" t="s">
        <v>49</v>
      </c>
      <c r="J719" s="5">
        <v>3</v>
      </c>
      <c r="K719" s="5">
        <v>0.22</v>
      </c>
      <c r="L719" s="5">
        <v>0.2424</v>
      </c>
      <c r="M719" s="5">
        <v>0.93</v>
      </c>
      <c r="N719" s="5">
        <v>0.1045</v>
      </c>
      <c r="O719" s="5">
        <v>1</v>
      </c>
      <c r="P719" s="5">
        <v>17</v>
      </c>
      <c r="Q719" s="5">
        <v>18</v>
      </c>
      <c r="R719" s="29" t="s">
        <v>70</v>
      </c>
    </row>
    <row r="720" spans="1:18" x14ac:dyDescent="0.25">
      <c r="A720" s="5">
        <v>719</v>
      </c>
      <c r="B720" s="6">
        <v>40576</v>
      </c>
      <c r="C720" s="5" t="s">
        <v>38</v>
      </c>
      <c r="D720" s="5">
        <v>0</v>
      </c>
      <c r="E720" s="5" t="s">
        <v>56</v>
      </c>
      <c r="F720" s="5">
        <v>7</v>
      </c>
      <c r="G720" s="5" t="b">
        <v>0</v>
      </c>
      <c r="H720" s="5">
        <v>3</v>
      </c>
      <c r="I720" s="5" t="s">
        <v>49</v>
      </c>
      <c r="J720" s="5">
        <v>3</v>
      </c>
      <c r="K720" s="5">
        <v>0.22</v>
      </c>
      <c r="L720" s="5">
        <v>0.21210000000000001</v>
      </c>
      <c r="M720" s="5">
        <v>0.93</v>
      </c>
      <c r="N720" s="5">
        <v>0.22389999999999999</v>
      </c>
      <c r="O720" s="5">
        <v>1</v>
      </c>
      <c r="P720" s="5">
        <v>48</v>
      </c>
      <c r="Q720" s="5">
        <v>49</v>
      </c>
      <c r="R720" s="29" t="s">
        <v>70</v>
      </c>
    </row>
    <row r="721" spans="1:18" x14ac:dyDescent="0.25">
      <c r="A721" s="5">
        <v>720</v>
      </c>
      <c r="B721" s="6">
        <v>40576</v>
      </c>
      <c r="C721" s="5" t="s">
        <v>38</v>
      </c>
      <c r="D721" s="5">
        <v>0</v>
      </c>
      <c r="E721" s="5" t="s">
        <v>56</v>
      </c>
      <c r="F721" s="5">
        <v>8</v>
      </c>
      <c r="G721" s="5" t="b">
        <v>0</v>
      </c>
      <c r="H721" s="5">
        <v>3</v>
      </c>
      <c r="I721" s="5" t="s">
        <v>49</v>
      </c>
      <c r="J721" s="5">
        <v>3</v>
      </c>
      <c r="K721" s="5">
        <v>0.22</v>
      </c>
      <c r="L721" s="5">
        <v>0.21210000000000001</v>
      </c>
      <c r="M721" s="5">
        <v>0.93</v>
      </c>
      <c r="N721" s="5">
        <v>0.22389999999999999</v>
      </c>
      <c r="O721" s="5">
        <v>1</v>
      </c>
      <c r="P721" s="5">
        <v>154</v>
      </c>
      <c r="Q721" s="5">
        <v>155</v>
      </c>
      <c r="R721" s="29" t="s">
        <v>70</v>
      </c>
    </row>
    <row r="722" spans="1:18" x14ac:dyDescent="0.25">
      <c r="A722" s="5">
        <v>721</v>
      </c>
      <c r="B722" s="6">
        <v>40576</v>
      </c>
      <c r="C722" s="5" t="s">
        <v>38</v>
      </c>
      <c r="D722" s="5">
        <v>0</v>
      </c>
      <c r="E722" s="5" t="s">
        <v>56</v>
      </c>
      <c r="F722" s="5">
        <v>9</v>
      </c>
      <c r="G722" s="5" t="b">
        <v>0</v>
      </c>
      <c r="H722" s="5">
        <v>3</v>
      </c>
      <c r="I722" s="5" t="s">
        <v>49</v>
      </c>
      <c r="J722" s="5">
        <v>2</v>
      </c>
      <c r="K722" s="5">
        <v>0.24</v>
      </c>
      <c r="L722" s="5">
        <v>0.2576</v>
      </c>
      <c r="M722" s="5">
        <v>0.93</v>
      </c>
      <c r="N722" s="5">
        <v>8.9599999999999999E-2</v>
      </c>
      <c r="O722" s="5">
        <v>4</v>
      </c>
      <c r="P722" s="5">
        <v>119</v>
      </c>
      <c r="Q722" s="5">
        <v>123</v>
      </c>
      <c r="R722" s="29" t="s">
        <v>69</v>
      </c>
    </row>
    <row r="723" spans="1:18" x14ac:dyDescent="0.25">
      <c r="A723" s="5">
        <v>722</v>
      </c>
      <c r="B723" s="6">
        <v>40576</v>
      </c>
      <c r="C723" s="5" t="s">
        <v>38</v>
      </c>
      <c r="D723" s="5">
        <v>0</v>
      </c>
      <c r="E723" s="5" t="s">
        <v>56</v>
      </c>
      <c r="F723" s="5">
        <v>10</v>
      </c>
      <c r="G723" s="5" t="b">
        <v>0</v>
      </c>
      <c r="H723" s="5">
        <v>3</v>
      </c>
      <c r="I723" s="5" t="s">
        <v>49</v>
      </c>
      <c r="J723" s="5">
        <v>2</v>
      </c>
      <c r="K723" s="5">
        <v>0.22</v>
      </c>
      <c r="L723" s="5">
        <v>0.2727</v>
      </c>
      <c r="M723" s="5">
        <v>1</v>
      </c>
      <c r="N723" s="5">
        <v>0</v>
      </c>
      <c r="O723" s="5">
        <v>2</v>
      </c>
      <c r="P723" s="5">
        <v>59</v>
      </c>
      <c r="Q723" s="5">
        <v>61</v>
      </c>
      <c r="R723" s="29" t="s">
        <v>69</v>
      </c>
    </row>
    <row r="724" spans="1:18" x14ac:dyDescent="0.25">
      <c r="A724" s="5">
        <v>723</v>
      </c>
      <c r="B724" s="6">
        <v>40576</v>
      </c>
      <c r="C724" s="5" t="s">
        <v>38</v>
      </c>
      <c r="D724" s="5">
        <v>0</v>
      </c>
      <c r="E724" s="5" t="s">
        <v>56</v>
      </c>
      <c r="F724" s="5">
        <v>11</v>
      </c>
      <c r="G724" s="5" t="b">
        <v>0</v>
      </c>
      <c r="H724" s="5">
        <v>3</v>
      </c>
      <c r="I724" s="5" t="s">
        <v>49</v>
      </c>
      <c r="J724" s="5">
        <v>2</v>
      </c>
      <c r="K724" s="5">
        <v>0.24</v>
      </c>
      <c r="L724" s="5">
        <v>0.2273</v>
      </c>
      <c r="M724" s="5">
        <v>0.93</v>
      </c>
      <c r="N724" s="5">
        <v>0.19400000000000001</v>
      </c>
      <c r="O724" s="5">
        <v>5</v>
      </c>
      <c r="P724" s="5">
        <v>47</v>
      </c>
      <c r="Q724" s="5">
        <v>52</v>
      </c>
      <c r="R724" s="29" t="s">
        <v>69</v>
      </c>
    </row>
    <row r="725" spans="1:18" x14ac:dyDescent="0.25">
      <c r="A725" s="5">
        <v>724</v>
      </c>
      <c r="B725" s="6">
        <v>40576</v>
      </c>
      <c r="C725" s="5" t="s">
        <v>38</v>
      </c>
      <c r="D725" s="5">
        <v>0</v>
      </c>
      <c r="E725" s="5" t="s">
        <v>56</v>
      </c>
      <c r="F725" s="5">
        <v>12</v>
      </c>
      <c r="G725" s="5" t="b">
        <v>0</v>
      </c>
      <c r="H725" s="5">
        <v>3</v>
      </c>
      <c r="I725" s="5" t="s">
        <v>49</v>
      </c>
      <c r="J725" s="5">
        <v>2</v>
      </c>
      <c r="K725" s="5">
        <v>0.24</v>
      </c>
      <c r="L725" s="5">
        <v>0.2273</v>
      </c>
      <c r="M725" s="5">
        <v>0.93</v>
      </c>
      <c r="N725" s="5">
        <v>0.22389999999999999</v>
      </c>
      <c r="O725" s="5">
        <v>3</v>
      </c>
      <c r="P725" s="5">
        <v>61</v>
      </c>
      <c r="Q725" s="5">
        <v>64</v>
      </c>
      <c r="R725" s="29" t="s">
        <v>69</v>
      </c>
    </row>
    <row r="726" spans="1:18" x14ac:dyDescent="0.25">
      <c r="A726" s="5">
        <v>725</v>
      </c>
      <c r="B726" s="6">
        <v>40576</v>
      </c>
      <c r="C726" s="5" t="s">
        <v>38</v>
      </c>
      <c r="D726" s="5">
        <v>0</v>
      </c>
      <c r="E726" s="5" t="s">
        <v>56</v>
      </c>
      <c r="F726" s="5">
        <v>13</v>
      </c>
      <c r="G726" s="5" t="b">
        <v>0</v>
      </c>
      <c r="H726" s="5">
        <v>3</v>
      </c>
      <c r="I726" s="5" t="s">
        <v>49</v>
      </c>
      <c r="J726" s="5">
        <v>1</v>
      </c>
      <c r="K726" s="5">
        <v>0.34</v>
      </c>
      <c r="L726" s="5">
        <v>0.33329999999999999</v>
      </c>
      <c r="M726" s="5">
        <v>0.93</v>
      </c>
      <c r="N726" s="5">
        <v>0.16420000000000001</v>
      </c>
      <c r="O726" s="5">
        <v>1</v>
      </c>
      <c r="P726" s="5">
        <v>74</v>
      </c>
      <c r="Q726" s="5">
        <v>75</v>
      </c>
      <c r="R726" s="29" t="s">
        <v>68</v>
      </c>
    </row>
    <row r="727" spans="1:18" x14ac:dyDescent="0.25">
      <c r="A727" s="5">
        <v>726</v>
      </c>
      <c r="B727" s="6">
        <v>40576</v>
      </c>
      <c r="C727" s="5" t="s">
        <v>38</v>
      </c>
      <c r="D727" s="5">
        <v>0</v>
      </c>
      <c r="E727" s="5" t="s">
        <v>56</v>
      </c>
      <c r="F727" s="5">
        <v>14</v>
      </c>
      <c r="G727" s="5" t="b">
        <v>0</v>
      </c>
      <c r="H727" s="5">
        <v>3</v>
      </c>
      <c r="I727" s="5" t="s">
        <v>49</v>
      </c>
      <c r="J727" s="5">
        <v>1</v>
      </c>
      <c r="K727" s="5">
        <v>0.38</v>
      </c>
      <c r="L727" s="5">
        <v>0.39389999999999997</v>
      </c>
      <c r="M727" s="5">
        <v>0.82</v>
      </c>
      <c r="N727" s="5">
        <v>0.3881</v>
      </c>
      <c r="O727" s="5">
        <v>2</v>
      </c>
      <c r="P727" s="5">
        <v>61</v>
      </c>
      <c r="Q727" s="5">
        <v>63</v>
      </c>
      <c r="R727" s="29" t="s">
        <v>68</v>
      </c>
    </row>
    <row r="728" spans="1:18" x14ac:dyDescent="0.25">
      <c r="A728" s="5">
        <v>727</v>
      </c>
      <c r="B728" s="6">
        <v>40576</v>
      </c>
      <c r="C728" s="5" t="s">
        <v>38</v>
      </c>
      <c r="D728" s="5">
        <v>0</v>
      </c>
      <c r="E728" s="5" t="s">
        <v>56</v>
      </c>
      <c r="F728" s="5">
        <v>15</v>
      </c>
      <c r="G728" s="5" t="b">
        <v>0</v>
      </c>
      <c r="H728" s="5">
        <v>3</v>
      </c>
      <c r="I728" s="5" t="s">
        <v>49</v>
      </c>
      <c r="J728" s="5">
        <v>1</v>
      </c>
      <c r="K728" s="5">
        <v>0.38</v>
      </c>
      <c r="L728" s="5">
        <v>0.39389999999999997</v>
      </c>
      <c r="M728" s="5">
        <v>0.76</v>
      </c>
      <c r="N728" s="5">
        <v>0.32840000000000003</v>
      </c>
      <c r="O728" s="5">
        <v>10</v>
      </c>
      <c r="P728" s="5">
        <v>66</v>
      </c>
      <c r="Q728" s="5">
        <v>76</v>
      </c>
      <c r="R728" s="29" t="s">
        <v>68</v>
      </c>
    </row>
    <row r="729" spans="1:18" x14ac:dyDescent="0.25">
      <c r="A729" s="5">
        <v>728</v>
      </c>
      <c r="B729" s="6">
        <v>40576</v>
      </c>
      <c r="C729" s="5" t="s">
        <v>38</v>
      </c>
      <c r="D729" s="5">
        <v>0</v>
      </c>
      <c r="E729" s="5" t="s">
        <v>56</v>
      </c>
      <c r="F729" s="5">
        <v>16</v>
      </c>
      <c r="G729" s="5" t="b">
        <v>0</v>
      </c>
      <c r="H729" s="5">
        <v>3</v>
      </c>
      <c r="I729" s="5" t="s">
        <v>49</v>
      </c>
      <c r="J729" s="5">
        <v>1</v>
      </c>
      <c r="K729" s="5">
        <v>0.36</v>
      </c>
      <c r="L729" s="5">
        <v>0.33329999999999999</v>
      </c>
      <c r="M729" s="5">
        <v>0.71</v>
      </c>
      <c r="N729" s="5">
        <v>0.29849999999999999</v>
      </c>
      <c r="O729" s="5">
        <v>8</v>
      </c>
      <c r="P729" s="5">
        <v>95</v>
      </c>
      <c r="Q729" s="5">
        <v>103</v>
      </c>
      <c r="R729" s="29" t="s">
        <v>68</v>
      </c>
    </row>
    <row r="730" spans="1:18" x14ac:dyDescent="0.25">
      <c r="A730" s="5">
        <v>729</v>
      </c>
      <c r="B730" s="6">
        <v>40576</v>
      </c>
      <c r="C730" s="5" t="s">
        <v>38</v>
      </c>
      <c r="D730" s="5">
        <v>0</v>
      </c>
      <c r="E730" s="5" t="s">
        <v>56</v>
      </c>
      <c r="F730" s="5">
        <v>17</v>
      </c>
      <c r="G730" s="5" t="b">
        <v>0</v>
      </c>
      <c r="H730" s="5">
        <v>3</v>
      </c>
      <c r="I730" s="5" t="s">
        <v>49</v>
      </c>
      <c r="J730" s="5">
        <v>1</v>
      </c>
      <c r="K730" s="5">
        <v>0.36</v>
      </c>
      <c r="L730" s="5">
        <v>0.31819999999999998</v>
      </c>
      <c r="M730" s="5">
        <v>0.53</v>
      </c>
      <c r="N730" s="5">
        <v>0.52239999999999998</v>
      </c>
      <c r="O730" s="5">
        <v>7</v>
      </c>
      <c r="P730" s="5">
        <v>183</v>
      </c>
      <c r="Q730" s="5">
        <v>190</v>
      </c>
      <c r="R730" s="29" t="s">
        <v>68</v>
      </c>
    </row>
    <row r="731" spans="1:18" x14ac:dyDescent="0.25">
      <c r="A731" s="5">
        <v>730</v>
      </c>
      <c r="B731" s="6">
        <v>40576</v>
      </c>
      <c r="C731" s="5" t="s">
        <v>38</v>
      </c>
      <c r="D731" s="5">
        <v>0</v>
      </c>
      <c r="E731" s="5" t="s">
        <v>56</v>
      </c>
      <c r="F731" s="5">
        <v>18</v>
      </c>
      <c r="G731" s="5" t="b">
        <v>0</v>
      </c>
      <c r="H731" s="5">
        <v>3</v>
      </c>
      <c r="I731" s="5" t="s">
        <v>49</v>
      </c>
      <c r="J731" s="5">
        <v>1</v>
      </c>
      <c r="K731" s="5">
        <v>0.34</v>
      </c>
      <c r="L731" s="5">
        <v>0.28789999999999999</v>
      </c>
      <c r="M731" s="5">
        <v>0.42</v>
      </c>
      <c r="N731" s="5">
        <v>0.55220000000000002</v>
      </c>
      <c r="O731" s="5">
        <v>7</v>
      </c>
      <c r="P731" s="5">
        <v>175</v>
      </c>
      <c r="Q731" s="5">
        <v>182</v>
      </c>
      <c r="R731" s="29" t="s">
        <v>68</v>
      </c>
    </row>
    <row r="732" spans="1:18" x14ac:dyDescent="0.25">
      <c r="A732" s="5">
        <v>731</v>
      </c>
      <c r="B732" s="6">
        <v>40576</v>
      </c>
      <c r="C732" s="5" t="s">
        <v>38</v>
      </c>
      <c r="D732" s="5">
        <v>0</v>
      </c>
      <c r="E732" s="5" t="s">
        <v>56</v>
      </c>
      <c r="F732" s="5">
        <v>19</v>
      </c>
      <c r="G732" s="5" t="b">
        <v>0</v>
      </c>
      <c r="H732" s="5">
        <v>3</v>
      </c>
      <c r="I732" s="5" t="s">
        <v>49</v>
      </c>
      <c r="J732" s="5">
        <v>1</v>
      </c>
      <c r="K732" s="5">
        <v>0.28000000000000003</v>
      </c>
      <c r="L732" s="5">
        <v>0.2424</v>
      </c>
      <c r="M732" s="5">
        <v>0.45</v>
      </c>
      <c r="N732" s="5">
        <v>0.49249999999999999</v>
      </c>
      <c r="O732" s="5">
        <v>3</v>
      </c>
      <c r="P732" s="5">
        <v>88</v>
      </c>
      <c r="Q732" s="5">
        <v>91</v>
      </c>
      <c r="R732" s="29" t="s">
        <v>68</v>
      </c>
    </row>
    <row r="733" spans="1:18" x14ac:dyDescent="0.25">
      <c r="A733" s="5">
        <v>732</v>
      </c>
      <c r="B733" s="6">
        <v>40576</v>
      </c>
      <c r="C733" s="5" t="s">
        <v>38</v>
      </c>
      <c r="D733" s="5">
        <v>0</v>
      </c>
      <c r="E733" s="5" t="s">
        <v>56</v>
      </c>
      <c r="F733" s="5">
        <v>20</v>
      </c>
      <c r="G733" s="5" t="b">
        <v>0</v>
      </c>
      <c r="H733" s="5">
        <v>3</v>
      </c>
      <c r="I733" s="5" t="s">
        <v>49</v>
      </c>
      <c r="J733" s="5">
        <v>1</v>
      </c>
      <c r="K733" s="5">
        <v>0.24</v>
      </c>
      <c r="L733" s="5">
        <v>0.19700000000000001</v>
      </c>
      <c r="M733" s="5">
        <v>0.48</v>
      </c>
      <c r="N733" s="5">
        <v>0.55220000000000002</v>
      </c>
      <c r="O733" s="5">
        <v>4</v>
      </c>
      <c r="P733" s="5">
        <v>71</v>
      </c>
      <c r="Q733" s="5">
        <v>75</v>
      </c>
      <c r="R733" s="29" t="s">
        <v>68</v>
      </c>
    </row>
    <row r="734" spans="1:18" x14ac:dyDescent="0.25">
      <c r="A734" s="5">
        <v>733</v>
      </c>
      <c r="B734" s="6">
        <v>40576</v>
      </c>
      <c r="C734" s="5" t="s">
        <v>38</v>
      </c>
      <c r="D734" s="5">
        <v>0</v>
      </c>
      <c r="E734" s="5" t="s">
        <v>56</v>
      </c>
      <c r="F734" s="5">
        <v>21</v>
      </c>
      <c r="G734" s="5" t="b">
        <v>0</v>
      </c>
      <c r="H734" s="5">
        <v>3</v>
      </c>
      <c r="I734" s="5" t="s">
        <v>49</v>
      </c>
      <c r="J734" s="5">
        <v>1</v>
      </c>
      <c r="K734" s="5">
        <v>0.22</v>
      </c>
      <c r="L734" s="5">
        <v>0.19700000000000001</v>
      </c>
      <c r="M734" s="5">
        <v>0.47</v>
      </c>
      <c r="N734" s="5">
        <v>0.32840000000000003</v>
      </c>
      <c r="O734" s="5">
        <v>1</v>
      </c>
      <c r="P734" s="5">
        <v>62</v>
      </c>
      <c r="Q734" s="5">
        <v>63</v>
      </c>
      <c r="R734" s="29" t="s">
        <v>68</v>
      </c>
    </row>
    <row r="735" spans="1:18" x14ac:dyDescent="0.25">
      <c r="A735" s="5">
        <v>734</v>
      </c>
      <c r="B735" s="6">
        <v>40576</v>
      </c>
      <c r="C735" s="5" t="s">
        <v>38</v>
      </c>
      <c r="D735" s="5">
        <v>0</v>
      </c>
      <c r="E735" s="5" t="s">
        <v>56</v>
      </c>
      <c r="F735" s="5">
        <v>22</v>
      </c>
      <c r="G735" s="5" t="b">
        <v>0</v>
      </c>
      <c r="H735" s="5">
        <v>3</v>
      </c>
      <c r="I735" s="5" t="s">
        <v>49</v>
      </c>
      <c r="J735" s="5">
        <v>1</v>
      </c>
      <c r="K735" s="5">
        <v>0.22</v>
      </c>
      <c r="L735" s="5">
        <v>0.21210000000000001</v>
      </c>
      <c r="M735" s="5">
        <v>0.44</v>
      </c>
      <c r="N735" s="5">
        <v>0.25369999999999998</v>
      </c>
      <c r="O735" s="5">
        <v>5</v>
      </c>
      <c r="P735" s="5">
        <v>35</v>
      </c>
      <c r="Q735" s="5">
        <v>40</v>
      </c>
      <c r="R735" s="29" t="s">
        <v>68</v>
      </c>
    </row>
    <row r="736" spans="1:18" x14ac:dyDescent="0.25">
      <c r="A736" s="5">
        <v>735</v>
      </c>
      <c r="B736" s="6">
        <v>40576</v>
      </c>
      <c r="C736" s="5" t="s">
        <v>38</v>
      </c>
      <c r="D736" s="5">
        <v>0</v>
      </c>
      <c r="E736" s="5" t="s">
        <v>56</v>
      </c>
      <c r="F736" s="5">
        <v>23</v>
      </c>
      <c r="G736" s="5" t="b">
        <v>0</v>
      </c>
      <c r="H736" s="5">
        <v>3</v>
      </c>
      <c r="I736" s="5" t="s">
        <v>49</v>
      </c>
      <c r="J736" s="5">
        <v>1</v>
      </c>
      <c r="K736" s="5">
        <v>0.2</v>
      </c>
      <c r="L736" s="5">
        <v>0.16669999999999999</v>
      </c>
      <c r="M736" s="5">
        <v>0.44</v>
      </c>
      <c r="N736" s="5">
        <v>0.44779999999999998</v>
      </c>
      <c r="O736" s="5">
        <v>3</v>
      </c>
      <c r="P736" s="5">
        <v>29</v>
      </c>
      <c r="Q736" s="5">
        <v>32</v>
      </c>
      <c r="R736" s="29" t="s">
        <v>68</v>
      </c>
    </row>
    <row r="737" spans="1:18" x14ac:dyDescent="0.25">
      <c r="A737" s="5">
        <v>736</v>
      </c>
      <c r="B737" s="6">
        <v>40577</v>
      </c>
      <c r="C737" s="5" t="s">
        <v>38</v>
      </c>
      <c r="D737" s="5">
        <v>0</v>
      </c>
      <c r="E737" s="5" t="s">
        <v>56</v>
      </c>
      <c r="F737" s="5">
        <v>0</v>
      </c>
      <c r="G737" s="5" t="b">
        <v>0</v>
      </c>
      <c r="H737" s="5">
        <v>4</v>
      </c>
      <c r="I737" s="5" t="s">
        <v>50</v>
      </c>
      <c r="J737" s="5">
        <v>1</v>
      </c>
      <c r="K737" s="5">
        <v>0.2</v>
      </c>
      <c r="L737" s="5">
        <v>0.16669999999999999</v>
      </c>
      <c r="M737" s="5">
        <v>0.4</v>
      </c>
      <c r="N737" s="5">
        <v>0.44779999999999998</v>
      </c>
      <c r="O737" s="5">
        <v>1</v>
      </c>
      <c r="P737" s="5">
        <v>11</v>
      </c>
      <c r="Q737" s="5">
        <v>12</v>
      </c>
      <c r="R737" s="29" t="s">
        <v>68</v>
      </c>
    </row>
    <row r="738" spans="1:18" x14ac:dyDescent="0.25">
      <c r="A738" s="5">
        <v>737</v>
      </c>
      <c r="B738" s="6">
        <v>40577</v>
      </c>
      <c r="C738" s="5" t="s">
        <v>38</v>
      </c>
      <c r="D738" s="5">
        <v>0</v>
      </c>
      <c r="E738" s="5" t="s">
        <v>56</v>
      </c>
      <c r="F738" s="5">
        <v>1</v>
      </c>
      <c r="G738" s="5" t="b">
        <v>0</v>
      </c>
      <c r="H738" s="5">
        <v>4</v>
      </c>
      <c r="I738" s="5" t="s">
        <v>50</v>
      </c>
      <c r="J738" s="5">
        <v>1</v>
      </c>
      <c r="K738" s="5">
        <v>0.2</v>
      </c>
      <c r="L738" s="5">
        <v>0.1515</v>
      </c>
      <c r="M738" s="5">
        <v>0.44</v>
      </c>
      <c r="N738" s="5">
        <v>0.52239999999999998</v>
      </c>
      <c r="O738" s="5">
        <v>0</v>
      </c>
      <c r="P738" s="5">
        <v>5</v>
      </c>
      <c r="Q738" s="5">
        <v>5</v>
      </c>
      <c r="R738" s="29" t="s">
        <v>68</v>
      </c>
    </row>
    <row r="739" spans="1:18" x14ac:dyDescent="0.25">
      <c r="A739" s="5">
        <v>738</v>
      </c>
      <c r="B739" s="6">
        <v>40577</v>
      </c>
      <c r="C739" s="5" t="s">
        <v>38</v>
      </c>
      <c r="D739" s="5">
        <v>0</v>
      </c>
      <c r="E739" s="5" t="s">
        <v>56</v>
      </c>
      <c r="F739" s="5">
        <v>2</v>
      </c>
      <c r="G739" s="5" t="b">
        <v>0</v>
      </c>
      <c r="H739" s="5">
        <v>4</v>
      </c>
      <c r="I739" s="5" t="s">
        <v>50</v>
      </c>
      <c r="J739" s="5">
        <v>1</v>
      </c>
      <c r="K739" s="5">
        <v>0.18</v>
      </c>
      <c r="L739" s="5">
        <v>0.16669999999999999</v>
      </c>
      <c r="M739" s="5">
        <v>0.43</v>
      </c>
      <c r="N739" s="5">
        <v>0.25369999999999998</v>
      </c>
      <c r="O739" s="5">
        <v>0</v>
      </c>
      <c r="P739" s="5">
        <v>2</v>
      </c>
      <c r="Q739" s="5">
        <v>2</v>
      </c>
      <c r="R739" s="29" t="s">
        <v>68</v>
      </c>
    </row>
    <row r="740" spans="1:18" x14ac:dyDescent="0.25">
      <c r="A740" s="5">
        <v>739</v>
      </c>
      <c r="B740" s="6">
        <v>40577</v>
      </c>
      <c r="C740" s="5" t="s">
        <v>38</v>
      </c>
      <c r="D740" s="5">
        <v>0</v>
      </c>
      <c r="E740" s="5" t="s">
        <v>56</v>
      </c>
      <c r="F740" s="5">
        <v>3</v>
      </c>
      <c r="G740" s="5" t="b">
        <v>0</v>
      </c>
      <c r="H740" s="5">
        <v>4</v>
      </c>
      <c r="I740" s="5" t="s">
        <v>50</v>
      </c>
      <c r="J740" s="5">
        <v>1</v>
      </c>
      <c r="K740" s="5">
        <v>0.18</v>
      </c>
      <c r="L740" s="5">
        <v>0.16669999999999999</v>
      </c>
      <c r="M740" s="5">
        <v>0.43</v>
      </c>
      <c r="N740" s="5">
        <v>0.25369999999999998</v>
      </c>
      <c r="O740" s="5">
        <v>0</v>
      </c>
      <c r="P740" s="5">
        <v>1</v>
      </c>
      <c r="Q740" s="5">
        <v>1</v>
      </c>
      <c r="R740" s="29" t="s">
        <v>68</v>
      </c>
    </row>
    <row r="741" spans="1:18" x14ac:dyDescent="0.25">
      <c r="A741" s="5">
        <v>740</v>
      </c>
      <c r="B741" s="6">
        <v>40577</v>
      </c>
      <c r="C741" s="5" t="s">
        <v>38</v>
      </c>
      <c r="D741" s="5">
        <v>0</v>
      </c>
      <c r="E741" s="5" t="s">
        <v>56</v>
      </c>
      <c r="F741" s="5">
        <v>5</v>
      </c>
      <c r="G741" s="5" t="b">
        <v>0</v>
      </c>
      <c r="H741" s="5">
        <v>4</v>
      </c>
      <c r="I741" s="5" t="s">
        <v>50</v>
      </c>
      <c r="J741" s="5">
        <v>1</v>
      </c>
      <c r="K741" s="5">
        <v>0.16</v>
      </c>
      <c r="L741" s="5">
        <v>0.13639999999999999</v>
      </c>
      <c r="M741" s="5">
        <v>0.5</v>
      </c>
      <c r="N741" s="5">
        <v>0.29849999999999999</v>
      </c>
      <c r="O741" s="5">
        <v>0</v>
      </c>
      <c r="P741" s="5">
        <v>2</v>
      </c>
      <c r="Q741" s="5">
        <v>2</v>
      </c>
      <c r="R741" s="29" t="s">
        <v>68</v>
      </c>
    </row>
    <row r="742" spans="1:18" x14ac:dyDescent="0.25">
      <c r="A742" s="5">
        <v>741</v>
      </c>
      <c r="B742" s="6">
        <v>40577</v>
      </c>
      <c r="C742" s="5" t="s">
        <v>38</v>
      </c>
      <c r="D742" s="5">
        <v>0</v>
      </c>
      <c r="E742" s="5" t="s">
        <v>56</v>
      </c>
      <c r="F742" s="5">
        <v>6</v>
      </c>
      <c r="G742" s="5" t="b">
        <v>0</v>
      </c>
      <c r="H742" s="5">
        <v>4</v>
      </c>
      <c r="I742" s="5" t="s">
        <v>50</v>
      </c>
      <c r="J742" s="5">
        <v>1</v>
      </c>
      <c r="K742" s="5">
        <v>0.16</v>
      </c>
      <c r="L742" s="5">
        <v>0.13639999999999999</v>
      </c>
      <c r="M742" s="5">
        <v>0.43</v>
      </c>
      <c r="N742" s="5">
        <v>0.35820000000000002</v>
      </c>
      <c r="O742" s="5">
        <v>0</v>
      </c>
      <c r="P742" s="5">
        <v>39</v>
      </c>
      <c r="Q742" s="5">
        <v>39</v>
      </c>
      <c r="R742" s="29" t="s">
        <v>68</v>
      </c>
    </row>
    <row r="743" spans="1:18" x14ac:dyDescent="0.25">
      <c r="A743" s="5">
        <v>742</v>
      </c>
      <c r="B743" s="6">
        <v>40577</v>
      </c>
      <c r="C743" s="5" t="s">
        <v>38</v>
      </c>
      <c r="D743" s="5">
        <v>0</v>
      </c>
      <c r="E743" s="5" t="s">
        <v>56</v>
      </c>
      <c r="F743" s="5">
        <v>7</v>
      </c>
      <c r="G743" s="5" t="b">
        <v>0</v>
      </c>
      <c r="H743" s="5">
        <v>4</v>
      </c>
      <c r="I743" s="5" t="s">
        <v>50</v>
      </c>
      <c r="J743" s="5">
        <v>1</v>
      </c>
      <c r="K743" s="5">
        <v>0.14000000000000001</v>
      </c>
      <c r="L743" s="5">
        <v>0.1212</v>
      </c>
      <c r="M743" s="5">
        <v>0.5</v>
      </c>
      <c r="N743" s="5">
        <v>0.32840000000000003</v>
      </c>
      <c r="O743" s="5">
        <v>1</v>
      </c>
      <c r="P743" s="5">
        <v>86</v>
      </c>
      <c r="Q743" s="5">
        <v>87</v>
      </c>
      <c r="R743" s="29" t="s">
        <v>68</v>
      </c>
    </row>
    <row r="744" spans="1:18" x14ac:dyDescent="0.25">
      <c r="A744" s="5">
        <v>743</v>
      </c>
      <c r="B744" s="6">
        <v>40577</v>
      </c>
      <c r="C744" s="5" t="s">
        <v>38</v>
      </c>
      <c r="D744" s="5">
        <v>0</v>
      </c>
      <c r="E744" s="5" t="s">
        <v>56</v>
      </c>
      <c r="F744" s="5">
        <v>8</v>
      </c>
      <c r="G744" s="5" t="b">
        <v>0</v>
      </c>
      <c r="H744" s="5">
        <v>4</v>
      </c>
      <c r="I744" s="5" t="s">
        <v>50</v>
      </c>
      <c r="J744" s="5">
        <v>1</v>
      </c>
      <c r="K744" s="5">
        <v>0.14000000000000001</v>
      </c>
      <c r="L744" s="5">
        <v>0.1212</v>
      </c>
      <c r="M744" s="5">
        <v>0.5</v>
      </c>
      <c r="N744" s="5">
        <v>0.35820000000000002</v>
      </c>
      <c r="O744" s="5">
        <v>4</v>
      </c>
      <c r="P744" s="5">
        <v>184</v>
      </c>
      <c r="Q744" s="5">
        <v>188</v>
      </c>
      <c r="R744" s="29" t="s">
        <v>68</v>
      </c>
    </row>
    <row r="745" spans="1:18" x14ac:dyDescent="0.25">
      <c r="A745" s="5">
        <v>744</v>
      </c>
      <c r="B745" s="6">
        <v>40577</v>
      </c>
      <c r="C745" s="5" t="s">
        <v>38</v>
      </c>
      <c r="D745" s="5">
        <v>0</v>
      </c>
      <c r="E745" s="5" t="s">
        <v>56</v>
      </c>
      <c r="F745" s="5">
        <v>9</v>
      </c>
      <c r="G745" s="5" t="b">
        <v>0</v>
      </c>
      <c r="H745" s="5">
        <v>4</v>
      </c>
      <c r="I745" s="5" t="s">
        <v>50</v>
      </c>
      <c r="J745" s="5">
        <v>1</v>
      </c>
      <c r="K745" s="5">
        <v>0.16</v>
      </c>
      <c r="L745" s="5">
        <v>0.13639999999999999</v>
      </c>
      <c r="M745" s="5">
        <v>0.47</v>
      </c>
      <c r="N745" s="5">
        <v>0.29849999999999999</v>
      </c>
      <c r="O745" s="5">
        <v>6</v>
      </c>
      <c r="P745" s="5">
        <v>127</v>
      </c>
      <c r="Q745" s="5">
        <v>133</v>
      </c>
      <c r="R745" s="29" t="s">
        <v>68</v>
      </c>
    </row>
    <row r="746" spans="1:18" x14ac:dyDescent="0.25">
      <c r="A746" s="5">
        <v>745</v>
      </c>
      <c r="B746" s="6">
        <v>40577</v>
      </c>
      <c r="C746" s="5" t="s">
        <v>38</v>
      </c>
      <c r="D746" s="5">
        <v>0</v>
      </c>
      <c r="E746" s="5" t="s">
        <v>56</v>
      </c>
      <c r="F746" s="5">
        <v>10</v>
      </c>
      <c r="G746" s="5" t="b">
        <v>0</v>
      </c>
      <c r="H746" s="5">
        <v>4</v>
      </c>
      <c r="I746" s="5" t="s">
        <v>50</v>
      </c>
      <c r="J746" s="5">
        <v>1</v>
      </c>
      <c r="K746" s="5">
        <v>0.18</v>
      </c>
      <c r="L746" s="5">
        <v>0.1515</v>
      </c>
      <c r="M746" s="5">
        <v>0.43</v>
      </c>
      <c r="N746" s="5">
        <v>0.32840000000000003</v>
      </c>
      <c r="O746" s="5">
        <v>2</v>
      </c>
      <c r="P746" s="5">
        <v>50</v>
      </c>
      <c r="Q746" s="5">
        <v>52</v>
      </c>
      <c r="R746" s="29" t="s">
        <v>68</v>
      </c>
    </row>
    <row r="747" spans="1:18" x14ac:dyDescent="0.25">
      <c r="A747" s="5">
        <v>746</v>
      </c>
      <c r="B747" s="6">
        <v>40577</v>
      </c>
      <c r="C747" s="5" t="s">
        <v>38</v>
      </c>
      <c r="D747" s="5">
        <v>0</v>
      </c>
      <c r="E747" s="5" t="s">
        <v>56</v>
      </c>
      <c r="F747" s="5">
        <v>11</v>
      </c>
      <c r="G747" s="5" t="b">
        <v>0</v>
      </c>
      <c r="H747" s="5">
        <v>4</v>
      </c>
      <c r="I747" s="5" t="s">
        <v>50</v>
      </c>
      <c r="J747" s="5">
        <v>1</v>
      </c>
      <c r="K747" s="5">
        <v>0.18</v>
      </c>
      <c r="L747" s="5">
        <v>0.13639999999999999</v>
      </c>
      <c r="M747" s="5">
        <v>0.43</v>
      </c>
      <c r="N747" s="5">
        <v>0.44779999999999998</v>
      </c>
      <c r="O747" s="5">
        <v>9</v>
      </c>
      <c r="P747" s="5">
        <v>55</v>
      </c>
      <c r="Q747" s="5">
        <v>64</v>
      </c>
      <c r="R747" s="29" t="s">
        <v>68</v>
      </c>
    </row>
    <row r="748" spans="1:18" x14ac:dyDescent="0.25">
      <c r="A748" s="5">
        <v>747</v>
      </c>
      <c r="B748" s="6">
        <v>40577</v>
      </c>
      <c r="C748" s="5" t="s">
        <v>38</v>
      </c>
      <c r="D748" s="5">
        <v>0</v>
      </c>
      <c r="E748" s="5" t="s">
        <v>56</v>
      </c>
      <c r="F748" s="5">
        <v>12</v>
      </c>
      <c r="G748" s="5" t="b">
        <v>0</v>
      </c>
      <c r="H748" s="5">
        <v>4</v>
      </c>
      <c r="I748" s="5" t="s">
        <v>50</v>
      </c>
      <c r="J748" s="5">
        <v>1</v>
      </c>
      <c r="K748" s="5">
        <v>0.2</v>
      </c>
      <c r="L748" s="5">
        <v>0.18179999999999999</v>
      </c>
      <c r="M748" s="5">
        <v>0.4</v>
      </c>
      <c r="N748" s="5">
        <v>0.35820000000000002</v>
      </c>
      <c r="O748" s="5">
        <v>2</v>
      </c>
      <c r="P748" s="5">
        <v>67</v>
      </c>
      <c r="Q748" s="5">
        <v>69</v>
      </c>
      <c r="R748" s="29" t="s">
        <v>68</v>
      </c>
    </row>
    <row r="749" spans="1:18" x14ac:dyDescent="0.25">
      <c r="A749" s="5">
        <v>748</v>
      </c>
      <c r="B749" s="6">
        <v>40577</v>
      </c>
      <c r="C749" s="5" t="s">
        <v>38</v>
      </c>
      <c r="D749" s="5">
        <v>0</v>
      </c>
      <c r="E749" s="5" t="s">
        <v>56</v>
      </c>
      <c r="F749" s="5">
        <v>13</v>
      </c>
      <c r="G749" s="5" t="b">
        <v>0</v>
      </c>
      <c r="H749" s="5">
        <v>4</v>
      </c>
      <c r="I749" s="5" t="s">
        <v>50</v>
      </c>
      <c r="J749" s="5">
        <v>1</v>
      </c>
      <c r="K749" s="5">
        <v>0.2</v>
      </c>
      <c r="L749" s="5">
        <v>0.16669999999999999</v>
      </c>
      <c r="M749" s="5">
        <v>0.4</v>
      </c>
      <c r="N749" s="5">
        <v>0.41789999999999999</v>
      </c>
      <c r="O749" s="5">
        <v>4</v>
      </c>
      <c r="P749" s="5">
        <v>47</v>
      </c>
      <c r="Q749" s="5">
        <v>51</v>
      </c>
      <c r="R749" s="29" t="s">
        <v>68</v>
      </c>
    </row>
    <row r="750" spans="1:18" x14ac:dyDescent="0.25">
      <c r="A750" s="5">
        <v>749</v>
      </c>
      <c r="B750" s="6">
        <v>40577</v>
      </c>
      <c r="C750" s="5" t="s">
        <v>38</v>
      </c>
      <c r="D750" s="5">
        <v>0</v>
      </c>
      <c r="E750" s="5" t="s">
        <v>56</v>
      </c>
      <c r="F750" s="5">
        <v>14</v>
      </c>
      <c r="G750" s="5" t="b">
        <v>0</v>
      </c>
      <c r="H750" s="5">
        <v>4</v>
      </c>
      <c r="I750" s="5" t="s">
        <v>50</v>
      </c>
      <c r="J750" s="5">
        <v>1</v>
      </c>
      <c r="K750" s="5">
        <v>0.22</v>
      </c>
      <c r="L750" s="5">
        <v>0.19700000000000001</v>
      </c>
      <c r="M750" s="5">
        <v>0.37</v>
      </c>
      <c r="N750" s="5">
        <v>0.3881</v>
      </c>
      <c r="O750" s="5">
        <v>4</v>
      </c>
      <c r="P750" s="5">
        <v>43</v>
      </c>
      <c r="Q750" s="5">
        <v>47</v>
      </c>
      <c r="R750" s="29" t="s">
        <v>68</v>
      </c>
    </row>
    <row r="751" spans="1:18" x14ac:dyDescent="0.25">
      <c r="A751" s="5">
        <v>750</v>
      </c>
      <c r="B751" s="6">
        <v>40577</v>
      </c>
      <c r="C751" s="5" t="s">
        <v>38</v>
      </c>
      <c r="D751" s="5">
        <v>0</v>
      </c>
      <c r="E751" s="5" t="s">
        <v>56</v>
      </c>
      <c r="F751" s="5">
        <v>15</v>
      </c>
      <c r="G751" s="5" t="b">
        <v>0</v>
      </c>
      <c r="H751" s="5">
        <v>4</v>
      </c>
      <c r="I751" s="5" t="s">
        <v>50</v>
      </c>
      <c r="J751" s="5">
        <v>1</v>
      </c>
      <c r="K751" s="5">
        <v>0.22</v>
      </c>
      <c r="L751" s="5">
        <v>0.19700000000000001</v>
      </c>
      <c r="M751" s="5">
        <v>0.37</v>
      </c>
      <c r="N751" s="5">
        <v>0.32840000000000003</v>
      </c>
      <c r="O751" s="5">
        <v>4</v>
      </c>
      <c r="P751" s="5">
        <v>56</v>
      </c>
      <c r="Q751" s="5">
        <v>60</v>
      </c>
      <c r="R751" s="29" t="s">
        <v>68</v>
      </c>
    </row>
    <row r="752" spans="1:18" x14ac:dyDescent="0.25">
      <c r="A752" s="5">
        <v>751</v>
      </c>
      <c r="B752" s="6">
        <v>40577</v>
      </c>
      <c r="C752" s="5" t="s">
        <v>38</v>
      </c>
      <c r="D752" s="5">
        <v>0</v>
      </c>
      <c r="E752" s="5" t="s">
        <v>56</v>
      </c>
      <c r="F752" s="5">
        <v>16</v>
      </c>
      <c r="G752" s="5" t="b">
        <v>0</v>
      </c>
      <c r="H752" s="5">
        <v>4</v>
      </c>
      <c r="I752" s="5" t="s">
        <v>50</v>
      </c>
      <c r="J752" s="5">
        <v>1</v>
      </c>
      <c r="K752" s="5">
        <v>0.22</v>
      </c>
      <c r="L752" s="5">
        <v>0.21210000000000001</v>
      </c>
      <c r="M752" s="5">
        <v>0.37</v>
      </c>
      <c r="N752" s="5">
        <v>0.25369999999999998</v>
      </c>
      <c r="O752" s="5">
        <v>5</v>
      </c>
      <c r="P752" s="5">
        <v>73</v>
      </c>
      <c r="Q752" s="5">
        <v>78</v>
      </c>
      <c r="R752" s="29" t="s">
        <v>68</v>
      </c>
    </row>
    <row r="753" spans="1:18" x14ac:dyDescent="0.25">
      <c r="A753" s="5">
        <v>752</v>
      </c>
      <c r="B753" s="6">
        <v>40577</v>
      </c>
      <c r="C753" s="5" t="s">
        <v>38</v>
      </c>
      <c r="D753" s="5">
        <v>0</v>
      </c>
      <c r="E753" s="5" t="s">
        <v>56</v>
      </c>
      <c r="F753" s="5">
        <v>17</v>
      </c>
      <c r="G753" s="5" t="b">
        <v>0</v>
      </c>
      <c r="H753" s="5">
        <v>4</v>
      </c>
      <c r="I753" s="5" t="s">
        <v>50</v>
      </c>
      <c r="J753" s="5">
        <v>1</v>
      </c>
      <c r="K753" s="5">
        <v>0.2</v>
      </c>
      <c r="L753" s="5">
        <v>0.19700000000000001</v>
      </c>
      <c r="M753" s="5">
        <v>0.4</v>
      </c>
      <c r="N753" s="5">
        <v>0.19400000000000001</v>
      </c>
      <c r="O753" s="5">
        <v>5</v>
      </c>
      <c r="P753" s="5">
        <v>170</v>
      </c>
      <c r="Q753" s="5">
        <v>175</v>
      </c>
      <c r="R753" s="29" t="s">
        <v>68</v>
      </c>
    </row>
    <row r="754" spans="1:18" x14ac:dyDescent="0.25">
      <c r="A754" s="5">
        <v>753</v>
      </c>
      <c r="B754" s="6">
        <v>40577</v>
      </c>
      <c r="C754" s="5" t="s">
        <v>38</v>
      </c>
      <c r="D754" s="5">
        <v>0</v>
      </c>
      <c r="E754" s="5" t="s">
        <v>56</v>
      </c>
      <c r="F754" s="5">
        <v>18</v>
      </c>
      <c r="G754" s="5" t="b">
        <v>0</v>
      </c>
      <c r="H754" s="5">
        <v>4</v>
      </c>
      <c r="I754" s="5" t="s">
        <v>50</v>
      </c>
      <c r="J754" s="5">
        <v>1</v>
      </c>
      <c r="K754" s="5">
        <v>0.2</v>
      </c>
      <c r="L754" s="5">
        <v>0.21210000000000001</v>
      </c>
      <c r="M754" s="5">
        <v>0.4</v>
      </c>
      <c r="N754" s="5">
        <v>0.16420000000000001</v>
      </c>
      <c r="O754" s="5">
        <v>2</v>
      </c>
      <c r="P754" s="5">
        <v>145</v>
      </c>
      <c r="Q754" s="5">
        <v>147</v>
      </c>
      <c r="R754" s="29" t="s">
        <v>68</v>
      </c>
    </row>
    <row r="755" spans="1:18" x14ac:dyDescent="0.25">
      <c r="A755" s="5">
        <v>754</v>
      </c>
      <c r="B755" s="6">
        <v>40577</v>
      </c>
      <c r="C755" s="5" t="s">
        <v>38</v>
      </c>
      <c r="D755" s="5">
        <v>0</v>
      </c>
      <c r="E755" s="5" t="s">
        <v>56</v>
      </c>
      <c r="F755" s="5">
        <v>19</v>
      </c>
      <c r="G755" s="5" t="b">
        <v>0</v>
      </c>
      <c r="H755" s="5">
        <v>4</v>
      </c>
      <c r="I755" s="5" t="s">
        <v>50</v>
      </c>
      <c r="J755" s="5">
        <v>1</v>
      </c>
      <c r="K755" s="5">
        <v>0.2</v>
      </c>
      <c r="L755" s="5">
        <v>0.2576</v>
      </c>
      <c r="M755" s="5">
        <v>0.4</v>
      </c>
      <c r="N755" s="5">
        <v>0</v>
      </c>
      <c r="O755" s="5">
        <v>4</v>
      </c>
      <c r="P755" s="5">
        <v>92</v>
      </c>
      <c r="Q755" s="5">
        <v>96</v>
      </c>
      <c r="R755" s="29" t="s">
        <v>68</v>
      </c>
    </row>
    <row r="756" spans="1:18" x14ac:dyDescent="0.25">
      <c r="A756" s="5">
        <v>755</v>
      </c>
      <c r="B756" s="6">
        <v>40577</v>
      </c>
      <c r="C756" s="5" t="s">
        <v>38</v>
      </c>
      <c r="D756" s="5">
        <v>0</v>
      </c>
      <c r="E756" s="5" t="s">
        <v>56</v>
      </c>
      <c r="F756" s="5">
        <v>20</v>
      </c>
      <c r="G756" s="5" t="b">
        <v>0</v>
      </c>
      <c r="H756" s="5">
        <v>4</v>
      </c>
      <c r="I756" s="5" t="s">
        <v>50</v>
      </c>
      <c r="J756" s="5">
        <v>1</v>
      </c>
      <c r="K756" s="5">
        <v>0.2</v>
      </c>
      <c r="L756" s="5">
        <v>0.2273</v>
      </c>
      <c r="M756" s="5">
        <v>0.47</v>
      </c>
      <c r="N756" s="5">
        <v>8.9599999999999999E-2</v>
      </c>
      <c r="O756" s="5">
        <v>1</v>
      </c>
      <c r="P756" s="5">
        <v>108</v>
      </c>
      <c r="Q756" s="5">
        <v>109</v>
      </c>
      <c r="R756" s="29" t="s">
        <v>68</v>
      </c>
    </row>
    <row r="757" spans="1:18" x14ac:dyDescent="0.25">
      <c r="A757" s="5">
        <v>756</v>
      </c>
      <c r="B757" s="6">
        <v>40577</v>
      </c>
      <c r="C757" s="5" t="s">
        <v>38</v>
      </c>
      <c r="D757" s="5">
        <v>0</v>
      </c>
      <c r="E757" s="5" t="s">
        <v>56</v>
      </c>
      <c r="F757" s="5">
        <v>21</v>
      </c>
      <c r="G757" s="5" t="b">
        <v>0</v>
      </c>
      <c r="H757" s="5">
        <v>4</v>
      </c>
      <c r="I757" s="5" t="s">
        <v>50</v>
      </c>
      <c r="J757" s="5">
        <v>1</v>
      </c>
      <c r="K757" s="5">
        <v>0.18</v>
      </c>
      <c r="L757" s="5">
        <v>0.21210000000000001</v>
      </c>
      <c r="M757" s="5">
        <v>0.55000000000000004</v>
      </c>
      <c r="N757" s="5">
        <v>0.1045</v>
      </c>
      <c r="O757" s="5">
        <v>1</v>
      </c>
      <c r="P757" s="5">
        <v>53</v>
      </c>
      <c r="Q757" s="5">
        <v>54</v>
      </c>
      <c r="R757" s="29" t="s">
        <v>68</v>
      </c>
    </row>
    <row r="758" spans="1:18" x14ac:dyDescent="0.25">
      <c r="A758" s="5">
        <v>757</v>
      </c>
      <c r="B758" s="6">
        <v>40577</v>
      </c>
      <c r="C758" s="5" t="s">
        <v>38</v>
      </c>
      <c r="D758" s="5">
        <v>0</v>
      </c>
      <c r="E758" s="5" t="s">
        <v>56</v>
      </c>
      <c r="F758" s="5">
        <v>22</v>
      </c>
      <c r="G758" s="5" t="b">
        <v>0</v>
      </c>
      <c r="H758" s="5">
        <v>4</v>
      </c>
      <c r="I758" s="5" t="s">
        <v>50</v>
      </c>
      <c r="J758" s="5">
        <v>1</v>
      </c>
      <c r="K758" s="5">
        <v>0.18</v>
      </c>
      <c r="L758" s="5">
        <v>0.21210000000000001</v>
      </c>
      <c r="M758" s="5">
        <v>0.51</v>
      </c>
      <c r="N758" s="5">
        <v>8.9599999999999999E-2</v>
      </c>
      <c r="O758" s="5">
        <v>2</v>
      </c>
      <c r="P758" s="5">
        <v>39</v>
      </c>
      <c r="Q758" s="5">
        <v>41</v>
      </c>
      <c r="R758" s="29" t="s">
        <v>68</v>
      </c>
    </row>
    <row r="759" spans="1:18" x14ac:dyDescent="0.25">
      <c r="A759" s="5">
        <v>758</v>
      </c>
      <c r="B759" s="6">
        <v>40577</v>
      </c>
      <c r="C759" s="5" t="s">
        <v>38</v>
      </c>
      <c r="D759" s="5">
        <v>0</v>
      </c>
      <c r="E759" s="5" t="s">
        <v>56</v>
      </c>
      <c r="F759" s="5">
        <v>23</v>
      </c>
      <c r="G759" s="5" t="b">
        <v>0</v>
      </c>
      <c r="H759" s="5">
        <v>4</v>
      </c>
      <c r="I759" s="5" t="s">
        <v>50</v>
      </c>
      <c r="J759" s="5">
        <v>1</v>
      </c>
      <c r="K759" s="5">
        <v>0.2</v>
      </c>
      <c r="L759" s="5">
        <v>0.2273</v>
      </c>
      <c r="M759" s="5">
        <v>0.47</v>
      </c>
      <c r="N759" s="5">
        <v>0.1045</v>
      </c>
      <c r="O759" s="5">
        <v>4</v>
      </c>
      <c r="P759" s="5">
        <v>34</v>
      </c>
      <c r="Q759" s="5">
        <v>38</v>
      </c>
      <c r="R759" s="29" t="s">
        <v>68</v>
      </c>
    </row>
    <row r="760" spans="1:18" x14ac:dyDescent="0.25">
      <c r="A760" s="5">
        <v>759</v>
      </c>
      <c r="B760" s="6">
        <v>40578</v>
      </c>
      <c r="C760" s="5" t="s">
        <v>38</v>
      </c>
      <c r="D760" s="5">
        <v>0</v>
      </c>
      <c r="E760" s="5" t="s">
        <v>56</v>
      </c>
      <c r="F760" s="5">
        <v>0</v>
      </c>
      <c r="G760" s="5" t="b">
        <v>0</v>
      </c>
      <c r="H760" s="5">
        <v>5</v>
      </c>
      <c r="I760" s="5" t="s">
        <v>51</v>
      </c>
      <c r="J760" s="5">
        <v>2</v>
      </c>
      <c r="K760" s="5">
        <v>0.2</v>
      </c>
      <c r="L760" s="5">
        <v>0.2576</v>
      </c>
      <c r="M760" s="5">
        <v>0.44</v>
      </c>
      <c r="N760" s="5">
        <v>0</v>
      </c>
      <c r="O760" s="5">
        <v>3</v>
      </c>
      <c r="P760" s="5">
        <v>10</v>
      </c>
      <c r="Q760" s="5">
        <v>13</v>
      </c>
      <c r="R760" s="29" t="s">
        <v>69</v>
      </c>
    </row>
    <row r="761" spans="1:18" x14ac:dyDescent="0.25">
      <c r="A761" s="5">
        <v>760</v>
      </c>
      <c r="B761" s="6">
        <v>40578</v>
      </c>
      <c r="C761" s="5" t="s">
        <v>38</v>
      </c>
      <c r="D761" s="5">
        <v>0</v>
      </c>
      <c r="E761" s="5" t="s">
        <v>56</v>
      </c>
      <c r="F761" s="5">
        <v>1</v>
      </c>
      <c r="G761" s="5" t="b">
        <v>0</v>
      </c>
      <c r="H761" s="5">
        <v>5</v>
      </c>
      <c r="I761" s="5" t="s">
        <v>51</v>
      </c>
      <c r="J761" s="5">
        <v>2</v>
      </c>
      <c r="K761" s="5">
        <v>0.16</v>
      </c>
      <c r="L761" s="5">
        <v>0.2273</v>
      </c>
      <c r="M761" s="5">
        <v>0.59</v>
      </c>
      <c r="N761" s="5">
        <v>0</v>
      </c>
      <c r="O761" s="5">
        <v>0</v>
      </c>
      <c r="P761" s="5">
        <v>7</v>
      </c>
      <c r="Q761" s="5">
        <v>7</v>
      </c>
      <c r="R761" s="29" t="s">
        <v>69</v>
      </c>
    </row>
    <row r="762" spans="1:18" x14ac:dyDescent="0.25">
      <c r="A762" s="5">
        <v>761</v>
      </c>
      <c r="B762" s="6">
        <v>40578</v>
      </c>
      <c r="C762" s="5" t="s">
        <v>38</v>
      </c>
      <c r="D762" s="5">
        <v>0</v>
      </c>
      <c r="E762" s="5" t="s">
        <v>56</v>
      </c>
      <c r="F762" s="5">
        <v>2</v>
      </c>
      <c r="G762" s="5" t="b">
        <v>0</v>
      </c>
      <c r="H762" s="5">
        <v>5</v>
      </c>
      <c r="I762" s="5" t="s">
        <v>51</v>
      </c>
      <c r="J762" s="5">
        <v>2</v>
      </c>
      <c r="K762" s="5">
        <v>0.14000000000000001</v>
      </c>
      <c r="L762" s="5">
        <v>0.16669999999999999</v>
      </c>
      <c r="M762" s="5">
        <v>0.63</v>
      </c>
      <c r="N762" s="5">
        <v>0.1045</v>
      </c>
      <c r="O762" s="5">
        <v>0</v>
      </c>
      <c r="P762" s="5">
        <v>1</v>
      </c>
      <c r="Q762" s="5">
        <v>1</v>
      </c>
      <c r="R762" s="29" t="s">
        <v>69</v>
      </c>
    </row>
    <row r="763" spans="1:18" x14ac:dyDescent="0.25">
      <c r="A763" s="5">
        <v>762</v>
      </c>
      <c r="B763" s="6">
        <v>40578</v>
      </c>
      <c r="C763" s="5" t="s">
        <v>38</v>
      </c>
      <c r="D763" s="5">
        <v>0</v>
      </c>
      <c r="E763" s="5" t="s">
        <v>56</v>
      </c>
      <c r="F763" s="5">
        <v>3</v>
      </c>
      <c r="G763" s="5" t="b">
        <v>0</v>
      </c>
      <c r="H763" s="5">
        <v>5</v>
      </c>
      <c r="I763" s="5" t="s">
        <v>51</v>
      </c>
      <c r="J763" s="5">
        <v>2</v>
      </c>
      <c r="K763" s="5">
        <v>0.14000000000000001</v>
      </c>
      <c r="L763" s="5">
        <v>0.16669999999999999</v>
      </c>
      <c r="M763" s="5">
        <v>0.63</v>
      </c>
      <c r="N763" s="5">
        <v>0.1045</v>
      </c>
      <c r="O763" s="5">
        <v>0</v>
      </c>
      <c r="P763" s="5">
        <v>1</v>
      </c>
      <c r="Q763" s="5">
        <v>1</v>
      </c>
      <c r="R763" s="29" t="s">
        <v>69</v>
      </c>
    </row>
    <row r="764" spans="1:18" x14ac:dyDescent="0.25">
      <c r="A764" s="5">
        <v>763</v>
      </c>
      <c r="B764" s="6">
        <v>40578</v>
      </c>
      <c r="C764" s="5" t="s">
        <v>38</v>
      </c>
      <c r="D764" s="5">
        <v>0</v>
      </c>
      <c r="E764" s="5" t="s">
        <v>56</v>
      </c>
      <c r="F764" s="5">
        <v>5</v>
      </c>
      <c r="G764" s="5" t="b">
        <v>0</v>
      </c>
      <c r="H764" s="5">
        <v>5</v>
      </c>
      <c r="I764" s="5" t="s">
        <v>51</v>
      </c>
      <c r="J764" s="5">
        <v>2</v>
      </c>
      <c r="K764" s="5">
        <v>0.14000000000000001</v>
      </c>
      <c r="L764" s="5">
        <v>0.1515</v>
      </c>
      <c r="M764" s="5">
        <v>0.63</v>
      </c>
      <c r="N764" s="5">
        <v>0.1343</v>
      </c>
      <c r="O764" s="5">
        <v>0</v>
      </c>
      <c r="P764" s="5">
        <v>7</v>
      </c>
      <c r="Q764" s="5">
        <v>7</v>
      </c>
      <c r="R764" s="29" t="s">
        <v>69</v>
      </c>
    </row>
    <row r="765" spans="1:18" x14ac:dyDescent="0.25">
      <c r="A765" s="5">
        <v>764</v>
      </c>
      <c r="B765" s="6">
        <v>40578</v>
      </c>
      <c r="C765" s="5" t="s">
        <v>38</v>
      </c>
      <c r="D765" s="5">
        <v>0</v>
      </c>
      <c r="E765" s="5" t="s">
        <v>56</v>
      </c>
      <c r="F765" s="5">
        <v>6</v>
      </c>
      <c r="G765" s="5" t="b">
        <v>0</v>
      </c>
      <c r="H765" s="5">
        <v>5</v>
      </c>
      <c r="I765" s="5" t="s">
        <v>51</v>
      </c>
      <c r="J765" s="5">
        <v>2</v>
      </c>
      <c r="K765" s="5">
        <v>0.16</v>
      </c>
      <c r="L765" s="5">
        <v>0.2273</v>
      </c>
      <c r="M765" s="5">
        <v>0.55000000000000004</v>
      </c>
      <c r="N765" s="5">
        <v>0</v>
      </c>
      <c r="O765" s="5">
        <v>2</v>
      </c>
      <c r="P765" s="5">
        <v>26</v>
      </c>
      <c r="Q765" s="5">
        <v>28</v>
      </c>
      <c r="R765" s="29" t="s">
        <v>69</v>
      </c>
    </row>
    <row r="766" spans="1:18" x14ac:dyDescent="0.25">
      <c r="A766" s="5">
        <v>765</v>
      </c>
      <c r="B766" s="6">
        <v>40578</v>
      </c>
      <c r="C766" s="5" t="s">
        <v>38</v>
      </c>
      <c r="D766" s="5">
        <v>0</v>
      </c>
      <c r="E766" s="5" t="s">
        <v>56</v>
      </c>
      <c r="F766" s="5">
        <v>7</v>
      </c>
      <c r="G766" s="5" t="b">
        <v>0</v>
      </c>
      <c r="H766" s="5">
        <v>5</v>
      </c>
      <c r="I766" s="5" t="s">
        <v>51</v>
      </c>
      <c r="J766" s="5">
        <v>1</v>
      </c>
      <c r="K766" s="5">
        <v>0.14000000000000001</v>
      </c>
      <c r="L766" s="5">
        <v>0.21210000000000001</v>
      </c>
      <c r="M766" s="5">
        <v>0.59</v>
      </c>
      <c r="N766" s="5">
        <v>0</v>
      </c>
      <c r="O766" s="5">
        <v>0</v>
      </c>
      <c r="P766" s="5">
        <v>87</v>
      </c>
      <c r="Q766" s="5">
        <v>87</v>
      </c>
      <c r="R766" s="29" t="s">
        <v>68</v>
      </c>
    </row>
    <row r="767" spans="1:18" x14ac:dyDescent="0.25">
      <c r="A767" s="5">
        <v>766</v>
      </c>
      <c r="B767" s="6">
        <v>40578</v>
      </c>
      <c r="C767" s="5" t="s">
        <v>38</v>
      </c>
      <c r="D767" s="5">
        <v>0</v>
      </c>
      <c r="E767" s="5" t="s">
        <v>56</v>
      </c>
      <c r="F767" s="5">
        <v>8</v>
      </c>
      <c r="G767" s="5" t="b">
        <v>0</v>
      </c>
      <c r="H767" s="5">
        <v>5</v>
      </c>
      <c r="I767" s="5" t="s">
        <v>51</v>
      </c>
      <c r="J767" s="5">
        <v>1</v>
      </c>
      <c r="K767" s="5">
        <v>0.14000000000000001</v>
      </c>
      <c r="L767" s="5">
        <v>0.1515</v>
      </c>
      <c r="M767" s="5">
        <v>0.74</v>
      </c>
      <c r="N767" s="5">
        <v>0.1343</v>
      </c>
      <c r="O767" s="5">
        <v>3</v>
      </c>
      <c r="P767" s="5">
        <v>217</v>
      </c>
      <c r="Q767" s="5">
        <v>220</v>
      </c>
      <c r="R767" s="29" t="s">
        <v>68</v>
      </c>
    </row>
    <row r="768" spans="1:18" x14ac:dyDescent="0.25">
      <c r="A768" s="5">
        <v>767</v>
      </c>
      <c r="B768" s="6">
        <v>40578</v>
      </c>
      <c r="C768" s="5" t="s">
        <v>38</v>
      </c>
      <c r="D768" s="5">
        <v>0</v>
      </c>
      <c r="E768" s="5" t="s">
        <v>56</v>
      </c>
      <c r="F768" s="5">
        <v>9</v>
      </c>
      <c r="G768" s="5" t="b">
        <v>0</v>
      </c>
      <c r="H768" s="5">
        <v>5</v>
      </c>
      <c r="I768" s="5" t="s">
        <v>51</v>
      </c>
      <c r="J768" s="5">
        <v>2</v>
      </c>
      <c r="K768" s="5">
        <v>0.16</v>
      </c>
      <c r="L768" s="5">
        <v>0.18179999999999999</v>
      </c>
      <c r="M768" s="5">
        <v>0.8</v>
      </c>
      <c r="N768" s="5">
        <v>0.1343</v>
      </c>
      <c r="O768" s="5">
        <v>3</v>
      </c>
      <c r="P768" s="5">
        <v>124</v>
      </c>
      <c r="Q768" s="5">
        <v>127</v>
      </c>
      <c r="R768" s="29" t="s">
        <v>69</v>
      </c>
    </row>
    <row r="769" spans="1:18" x14ac:dyDescent="0.25">
      <c r="A769" s="5">
        <v>768</v>
      </c>
      <c r="B769" s="6">
        <v>40578</v>
      </c>
      <c r="C769" s="5" t="s">
        <v>38</v>
      </c>
      <c r="D769" s="5">
        <v>0</v>
      </c>
      <c r="E769" s="5" t="s">
        <v>56</v>
      </c>
      <c r="F769" s="5">
        <v>10</v>
      </c>
      <c r="G769" s="5" t="b">
        <v>0</v>
      </c>
      <c r="H769" s="5">
        <v>5</v>
      </c>
      <c r="I769" s="5" t="s">
        <v>51</v>
      </c>
      <c r="J769" s="5">
        <v>2</v>
      </c>
      <c r="K769" s="5">
        <v>0.2</v>
      </c>
      <c r="L769" s="5">
        <v>0.21210000000000001</v>
      </c>
      <c r="M769" s="5">
        <v>0.51</v>
      </c>
      <c r="N769" s="5">
        <v>0.1343</v>
      </c>
      <c r="O769" s="5">
        <v>5</v>
      </c>
      <c r="P769" s="5">
        <v>46</v>
      </c>
      <c r="Q769" s="5">
        <v>51</v>
      </c>
      <c r="R769" s="29" t="s">
        <v>69</v>
      </c>
    </row>
    <row r="770" spans="1:18" x14ac:dyDescent="0.25">
      <c r="A770" s="5">
        <v>769</v>
      </c>
      <c r="B770" s="6">
        <v>40578</v>
      </c>
      <c r="C770" s="5" t="s">
        <v>38</v>
      </c>
      <c r="D770" s="5">
        <v>0</v>
      </c>
      <c r="E770" s="5" t="s">
        <v>56</v>
      </c>
      <c r="F770" s="5">
        <v>11</v>
      </c>
      <c r="G770" s="5" t="b">
        <v>0</v>
      </c>
      <c r="H770" s="5">
        <v>5</v>
      </c>
      <c r="I770" s="5" t="s">
        <v>51</v>
      </c>
      <c r="J770" s="5">
        <v>1</v>
      </c>
      <c r="K770" s="5">
        <v>0.22</v>
      </c>
      <c r="L770" s="5">
        <v>0.2273</v>
      </c>
      <c r="M770" s="5">
        <v>0.51</v>
      </c>
      <c r="N770" s="5">
        <v>0.16420000000000001</v>
      </c>
      <c r="O770" s="5">
        <v>3</v>
      </c>
      <c r="P770" s="5">
        <v>61</v>
      </c>
      <c r="Q770" s="5">
        <v>64</v>
      </c>
      <c r="R770" s="29" t="s">
        <v>68</v>
      </c>
    </row>
    <row r="771" spans="1:18" x14ac:dyDescent="0.25">
      <c r="A771" s="5">
        <v>770</v>
      </c>
      <c r="B771" s="6">
        <v>40578</v>
      </c>
      <c r="C771" s="5" t="s">
        <v>38</v>
      </c>
      <c r="D771" s="5">
        <v>0</v>
      </c>
      <c r="E771" s="5" t="s">
        <v>56</v>
      </c>
      <c r="F771" s="5">
        <v>12</v>
      </c>
      <c r="G771" s="5" t="b">
        <v>0</v>
      </c>
      <c r="H771" s="5">
        <v>5</v>
      </c>
      <c r="I771" s="5" t="s">
        <v>51</v>
      </c>
      <c r="J771" s="5">
        <v>2</v>
      </c>
      <c r="K771" s="5">
        <v>0.24</v>
      </c>
      <c r="L771" s="5">
        <v>0.2424</v>
      </c>
      <c r="M771" s="5">
        <v>0.48</v>
      </c>
      <c r="N771" s="5">
        <v>0.16420000000000001</v>
      </c>
      <c r="O771" s="5">
        <v>8</v>
      </c>
      <c r="P771" s="5">
        <v>78</v>
      </c>
      <c r="Q771" s="5">
        <v>86</v>
      </c>
      <c r="R771" s="29" t="s">
        <v>69</v>
      </c>
    </row>
    <row r="772" spans="1:18" x14ac:dyDescent="0.25">
      <c r="A772" s="5">
        <v>771</v>
      </c>
      <c r="B772" s="6">
        <v>40578</v>
      </c>
      <c r="C772" s="5" t="s">
        <v>38</v>
      </c>
      <c r="D772" s="5">
        <v>0</v>
      </c>
      <c r="E772" s="5" t="s">
        <v>56</v>
      </c>
      <c r="F772" s="5">
        <v>13</v>
      </c>
      <c r="G772" s="5" t="b">
        <v>0</v>
      </c>
      <c r="H772" s="5">
        <v>5</v>
      </c>
      <c r="I772" s="5" t="s">
        <v>51</v>
      </c>
      <c r="J772" s="5">
        <v>2</v>
      </c>
      <c r="K772" s="5">
        <v>0.26</v>
      </c>
      <c r="L772" s="5">
        <v>0.2576</v>
      </c>
      <c r="M772" s="5">
        <v>0.5</v>
      </c>
      <c r="N772" s="5">
        <v>0.22389999999999999</v>
      </c>
      <c r="O772" s="5">
        <v>9</v>
      </c>
      <c r="P772" s="5">
        <v>73</v>
      </c>
      <c r="Q772" s="5">
        <v>82</v>
      </c>
      <c r="R772" s="29" t="s">
        <v>69</v>
      </c>
    </row>
    <row r="773" spans="1:18" x14ac:dyDescent="0.25">
      <c r="A773" s="5">
        <v>772</v>
      </c>
      <c r="B773" s="6">
        <v>40578</v>
      </c>
      <c r="C773" s="5" t="s">
        <v>38</v>
      </c>
      <c r="D773" s="5">
        <v>0</v>
      </c>
      <c r="E773" s="5" t="s">
        <v>56</v>
      </c>
      <c r="F773" s="5">
        <v>14</v>
      </c>
      <c r="G773" s="5" t="b">
        <v>0</v>
      </c>
      <c r="H773" s="5">
        <v>5</v>
      </c>
      <c r="I773" s="5" t="s">
        <v>51</v>
      </c>
      <c r="J773" s="5">
        <v>2</v>
      </c>
      <c r="K773" s="5">
        <v>0.28000000000000003</v>
      </c>
      <c r="L773" s="5">
        <v>0.2727</v>
      </c>
      <c r="M773" s="5">
        <v>0.45</v>
      </c>
      <c r="N773" s="5">
        <v>0.16420000000000001</v>
      </c>
      <c r="O773" s="5">
        <v>15</v>
      </c>
      <c r="P773" s="5">
        <v>76</v>
      </c>
      <c r="Q773" s="5">
        <v>91</v>
      </c>
      <c r="R773" s="29" t="s">
        <v>69</v>
      </c>
    </row>
    <row r="774" spans="1:18" x14ac:dyDescent="0.25">
      <c r="A774" s="5">
        <v>773</v>
      </c>
      <c r="B774" s="6">
        <v>40578</v>
      </c>
      <c r="C774" s="5" t="s">
        <v>38</v>
      </c>
      <c r="D774" s="5">
        <v>0</v>
      </c>
      <c r="E774" s="5" t="s">
        <v>56</v>
      </c>
      <c r="F774" s="5">
        <v>15</v>
      </c>
      <c r="G774" s="5" t="b">
        <v>0</v>
      </c>
      <c r="H774" s="5">
        <v>5</v>
      </c>
      <c r="I774" s="5" t="s">
        <v>51</v>
      </c>
      <c r="J774" s="5">
        <v>2</v>
      </c>
      <c r="K774" s="5">
        <v>0.28000000000000003</v>
      </c>
      <c r="L774" s="5">
        <v>0.2727</v>
      </c>
      <c r="M774" s="5">
        <v>0.48</v>
      </c>
      <c r="N774" s="5">
        <v>0.25369999999999998</v>
      </c>
      <c r="O774" s="5">
        <v>9</v>
      </c>
      <c r="P774" s="5">
        <v>81</v>
      </c>
      <c r="Q774" s="5">
        <v>90</v>
      </c>
      <c r="R774" s="29" t="s">
        <v>69</v>
      </c>
    </row>
    <row r="775" spans="1:18" x14ac:dyDescent="0.25">
      <c r="A775" s="5">
        <v>774</v>
      </c>
      <c r="B775" s="6">
        <v>40578</v>
      </c>
      <c r="C775" s="5" t="s">
        <v>38</v>
      </c>
      <c r="D775" s="5">
        <v>0</v>
      </c>
      <c r="E775" s="5" t="s">
        <v>56</v>
      </c>
      <c r="F775" s="5">
        <v>16</v>
      </c>
      <c r="G775" s="5" t="b">
        <v>0</v>
      </c>
      <c r="H775" s="5">
        <v>5</v>
      </c>
      <c r="I775" s="5" t="s">
        <v>51</v>
      </c>
      <c r="J775" s="5">
        <v>2</v>
      </c>
      <c r="K775" s="5">
        <v>0.3</v>
      </c>
      <c r="L775" s="5">
        <v>0.28789999999999999</v>
      </c>
      <c r="M775" s="5">
        <v>0.42</v>
      </c>
      <c r="N775" s="5">
        <v>0.22389999999999999</v>
      </c>
      <c r="O775" s="5">
        <v>8</v>
      </c>
      <c r="P775" s="5">
        <v>91</v>
      </c>
      <c r="Q775" s="5">
        <v>99</v>
      </c>
      <c r="R775" s="29" t="s">
        <v>69</v>
      </c>
    </row>
    <row r="776" spans="1:18" x14ac:dyDescent="0.25">
      <c r="A776" s="5">
        <v>775</v>
      </c>
      <c r="B776" s="6">
        <v>40578</v>
      </c>
      <c r="C776" s="5" t="s">
        <v>38</v>
      </c>
      <c r="D776" s="5">
        <v>0</v>
      </c>
      <c r="E776" s="5" t="s">
        <v>56</v>
      </c>
      <c r="F776" s="5">
        <v>17</v>
      </c>
      <c r="G776" s="5" t="b">
        <v>0</v>
      </c>
      <c r="H776" s="5">
        <v>5</v>
      </c>
      <c r="I776" s="5" t="s">
        <v>51</v>
      </c>
      <c r="J776" s="5">
        <v>2</v>
      </c>
      <c r="K776" s="5">
        <v>0.26</v>
      </c>
      <c r="L776" s="5">
        <v>0.2727</v>
      </c>
      <c r="M776" s="5">
        <v>0.56000000000000005</v>
      </c>
      <c r="N776" s="5">
        <v>0.1343</v>
      </c>
      <c r="O776" s="5">
        <v>10</v>
      </c>
      <c r="P776" s="5">
        <v>195</v>
      </c>
      <c r="Q776" s="5">
        <v>205</v>
      </c>
      <c r="R776" s="29" t="s">
        <v>69</v>
      </c>
    </row>
    <row r="777" spans="1:18" x14ac:dyDescent="0.25">
      <c r="A777" s="5">
        <v>776</v>
      </c>
      <c r="B777" s="6">
        <v>40578</v>
      </c>
      <c r="C777" s="5" t="s">
        <v>38</v>
      </c>
      <c r="D777" s="5">
        <v>0</v>
      </c>
      <c r="E777" s="5" t="s">
        <v>56</v>
      </c>
      <c r="F777" s="5">
        <v>18</v>
      </c>
      <c r="G777" s="5" t="b">
        <v>0</v>
      </c>
      <c r="H777" s="5">
        <v>5</v>
      </c>
      <c r="I777" s="5" t="s">
        <v>51</v>
      </c>
      <c r="J777" s="5">
        <v>2</v>
      </c>
      <c r="K777" s="5">
        <v>0.24</v>
      </c>
      <c r="L777" s="5">
        <v>0.2576</v>
      </c>
      <c r="M777" s="5">
        <v>0.6</v>
      </c>
      <c r="N777" s="5">
        <v>0.1045</v>
      </c>
      <c r="O777" s="5">
        <v>3</v>
      </c>
      <c r="P777" s="5">
        <v>152</v>
      </c>
      <c r="Q777" s="5">
        <v>155</v>
      </c>
      <c r="R777" s="29" t="s">
        <v>69</v>
      </c>
    </row>
    <row r="778" spans="1:18" x14ac:dyDescent="0.25">
      <c r="A778" s="5">
        <v>777</v>
      </c>
      <c r="B778" s="6">
        <v>40578</v>
      </c>
      <c r="C778" s="5" t="s">
        <v>38</v>
      </c>
      <c r="D778" s="5">
        <v>0</v>
      </c>
      <c r="E778" s="5" t="s">
        <v>56</v>
      </c>
      <c r="F778" s="5">
        <v>19</v>
      </c>
      <c r="G778" s="5" t="b">
        <v>0</v>
      </c>
      <c r="H778" s="5">
        <v>5</v>
      </c>
      <c r="I778" s="5" t="s">
        <v>51</v>
      </c>
      <c r="J778" s="5">
        <v>2</v>
      </c>
      <c r="K778" s="5">
        <v>0.24</v>
      </c>
      <c r="L778" s="5">
        <v>0.2424</v>
      </c>
      <c r="M778" s="5">
        <v>0.65</v>
      </c>
      <c r="N778" s="5">
        <v>0.1343</v>
      </c>
      <c r="O778" s="5">
        <v>1</v>
      </c>
      <c r="P778" s="5">
        <v>102</v>
      </c>
      <c r="Q778" s="5">
        <v>103</v>
      </c>
      <c r="R778" s="29" t="s">
        <v>69</v>
      </c>
    </row>
    <row r="779" spans="1:18" x14ac:dyDescent="0.25">
      <c r="A779" s="5">
        <v>778</v>
      </c>
      <c r="B779" s="6">
        <v>40578</v>
      </c>
      <c r="C779" s="5" t="s">
        <v>38</v>
      </c>
      <c r="D779" s="5">
        <v>0</v>
      </c>
      <c r="E779" s="5" t="s">
        <v>56</v>
      </c>
      <c r="F779" s="5">
        <v>20</v>
      </c>
      <c r="G779" s="5" t="b">
        <v>0</v>
      </c>
      <c r="H779" s="5">
        <v>5</v>
      </c>
      <c r="I779" s="5" t="s">
        <v>51</v>
      </c>
      <c r="J779" s="5">
        <v>2</v>
      </c>
      <c r="K779" s="5">
        <v>0.24</v>
      </c>
      <c r="L779" s="5">
        <v>0.2424</v>
      </c>
      <c r="M779" s="5">
        <v>0.65</v>
      </c>
      <c r="N779" s="5">
        <v>0.16420000000000001</v>
      </c>
      <c r="O779" s="5">
        <v>2</v>
      </c>
      <c r="P779" s="5">
        <v>69</v>
      </c>
      <c r="Q779" s="5">
        <v>71</v>
      </c>
      <c r="R779" s="29" t="s">
        <v>69</v>
      </c>
    </row>
    <row r="780" spans="1:18" x14ac:dyDescent="0.25">
      <c r="A780" s="5">
        <v>779</v>
      </c>
      <c r="B780" s="6">
        <v>40578</v>
      </c>
      <c r="C780" s="5" t="s">
        <v>38</v>
      </c>
      <c r="D780" s="5">
        <v>0</v>
      </c>
      <c r="E780" s="5" t="s">
        <v>56</v>
      </c>
      <c r="F780" s="5">
        <v>21</v>
      </c>
      <c r="G780" s="5" t="b">
        <v>0</v>
      </c>
      <c r="H780" s="5">
        <v>5</v>
      </c>
      <c r="I780" s="5" t="s">
        <v>51</v>
      </c>
      <c r="J780" s="5">
        <v>2</v>
      </c>
      <c r="K780" s="5">
        <v>0.24</v>
      </c>
      <c r="L780" s="5">
        <v>0.2424</v>
      </c>
      <c r="M780" s="5">
        <v>0.7</v>
      </c>
      <c r="N780" s="5">
        <v>0.16420000000000001</v>
      </c>
      <c r="O780" s="5">
        <v>2</v>
      </c>
      <c r="P780" s="5">
        <v>41</v>
      </c>
      <c r="Q780" s="5">
        <v>43</v>
      </c>
      <c r="R780" s="29" t="s">
        <v>69</v>
      </c>
    </row>
    <row r="781" spans="1:18" x14ac:dyDescent="0.25">
      <c r="A781" s="5">
        <v>780</v>
      </c>
      <c r="B781" s="6">
        <v>40578</v>
      </c>
      <c r="C781" s="5" t="s">
        <v>38</v>
      </c>
      <c r="D781" s="5">
        <v>0</v>
      </c>
      <c r="E781" s="5" t="s">
        <v>56</v>
      </c>
      <c r="F781" s="5">
        <v>22</v>
      </c>
      <c r="G781" s="5" t="b">
        <v>0</v>
      </c>
      <c r="H781" s="5">
        <v>5</v>
      </c>
      <c r="I781" s="5" t="s">
        <v>51</v>
      </c>
      <c r="J781" s="5">
        <v>2</v>
      </c>
      <c r="K781" s="5">
        <v>0.24</v>
      </c>
      <c r="L781" s="5">
        <v>0.2424</v>
      </c>
      <c r="M781" s="5">
        <v>0.65</v>
      </c>
      <c r="N781" s="5">
        <v>0.16420000000000001</v>
      </c>
      <c r="O781" s="5">
        <v>1</v>
      </c>
      <c r="P781" s="5">
        <v>45</v>
      </c>
      <c r="Q781" s="5">
        <v>46</v>
      </c>
      <c r="R781" s="29" t="s">
        <v>69</v>
      </c>
    </row>
    <row r="782" spans="1:18" x14ac:dyDescent="0.25">
      <c r="A782" s="5">
        <v>781</v>
      </c>
      <c r="B782" s="6">
        <v>40578</v>
      </c>
      <c r="C782" s="5" t="s">
        <v>38</v>
      </c>
      <c r="D782" s="5">
        <v>0</v>
      </c>
      <c r="E782" s="5" t="s">
        <v>56</v>
      </c>
      <c r="F782" s="5">
        <v>23</v>
      </c>
      <c r="G782" s="5" t="b">
        <v>0</v>
      </c>
      <c r="H782" s="5">
        <v>5</v>
      </c>
      <c r="I782" s="5" t="s">
        <v>51</v>
      </c>
      <c r="J782" s="5">
        <v>2</v>
      </c>
      <c r="K782" s="5">
        <v>0.24</v>
      </c>
      <c r="L782" s="5">
        <v>0.2424</v>
      </c>
      <c r="M782" s="5">
        <v>0.7</v>
      </c>
      <c r="N782" s="5">
        <v>0.1343</v>
      </c>
      <c r="O782" s="5">
        <v>1</v>
      </c>
      <c r="P782" s="5">
        <v>30</v>
      </c>
      <c r="Q782" s="5">
        <v>31</v>
      </c>
      <c r="R782" s="29" t="s">
        <v>69</v>
      </c>
    </row>
    <row r="783" spans="1:18" x14ac:dyDescent="0.25">
      <c r="A783" s="5">
        <v>782</v>
      </c>
      <c r="B783" s="6">
        <v>40579</v>
      </c>
      <c r="C783" s="5" t="s">
        <v>38</v>
      </c>
      <c r="D783" s="5">
        <v>0</v>
      </c>
      <c r="E783" s="5" t="s">
        <v>56</v>
      </c>
      <c r="F783" s="5">
        <v>0</v>
      </c>
      <c r="G783" s="5" t="b">
        <v>0</v>
      </c>
      <c r="H783" s="5">
        <v>6</v>
      </c>
      <c r="I783" s="5" t="s">
        <v>52</v>
      </c>
      <c r="J783" s="5">
        <v>2</v>
      </c>
      <c r="K783" s="5">
        <v>0.24</v>
      </c>
      <c r="L783" s="5">
        <v>0.2424</v>
      </c>
      <c r="M783" s="5">
        <v>0.7</v>
      </c>
      <c r="N783" s="5">
        <v>0.16420000000000001</v>
      </c>
      <c r="O783" s="5">
        <v>3</v>
      </c>
      <c r="P783" s="5">
        <v>36</v>
      </c>
      <c r="Q783" s="5">
        <v>39</v>
      </c>
      <c r="R783" s="29" t="s">
        <v>69</v>
      </c>
    </row>
    <row r="784" spans="1:18" x14ac:dyDescent="0.25">
      <c r="A784" s="5">
        <v>783</v>
      </c>
      <c r="B784" s="6">
        <v>40579</v>
      </c>
      <c r="C784" s="5" t="s">
        <v>38</v>
      </c>
      <c r="D784" s="5">
        <v>0</v>
      </c>
      <c r="E784" s="5" t="s">
        <v>56</v>
      </c>
      <c r="F784" s="5">
        <v>1</v>
      </c>
      <c r="G784" s="5" t="b">
        <v>0</v>
      </c>
      <c r="H784" s="5">
        <v>6</v>
      </c>
      <c r="I784" s="5" t="s">
        <v>52</v>
      </c>
      <c r="J784" s="5">
        <v>2</v>
      </c>
      <c r="K784" s="5">
        <v>0.24</v>
      </c>
      <c r="L784" s="5">
        <v>0.2424</v>
      </c>
      <c r="M784" s="5">
        <v>0.65</v>
      </c>
      <c r="N784" s="5">
        <v>0.16420000000000001</v>
      </c>
      <c r="O784" s="5">
        <v>1</v>
      </c>
      <c r="P784" s="5">
        <v>17</v>
      </c>
      <c r="Q784" s="5">
        <v>18</v>
      </c>
      <c r="R784" s="29" t="s">
        <v>69</v>
      </c>
    </row>
    <row r="785" spans="1:18" x14ac:dyDescent="0.25">
      <c r="A785" s="5">
        <v>784</v>
      </c>
      <c r="B785" s="6">
        <v>40579</v>
      </c>
      <c r="C785" s="5" t="s">
        <v>38</v>
      </c>
      <c r="D785" s="5">
        <v>0</v>
      </c>
      <c r="E785" s="5" t="s">
        <v>56</v>
      </c>
      <c r="F785" s="5">
        <v>2</v>
      </c>
      <c r="G785" s="5" t="b">
        <v>0</v>
      </c>
      <c r="H785" s="5">
        <v>6</v>
      </c>
      <c r="I785" s="5" t="s">
        <v>52</v>
      </c>
      <c r="J785" s="5">
        <v>2</v>
      </c>
      <c r="K785" s="5">
        <v>0.24</v>
      </c>
      <c r="L785" s="5">
        <v>0.2424</v>
      </c>
      <c r="M785" s="5">
        <v>0.75</v>
      </c>
      <c r="N785" s="5">
        <v>0.16420000000000001</v>
      </c>
      <c r="O785" s="5">
        <v>5</v>
      </c>
      <c r="P785" s="5">
        <v>12</v>
      </c>
      <c r="Q785" s="5">
        <v>17</v>
      </c>
      <c r="R785" s="29" t="s">
        <v>69</v>
      </c>
    </row>
    <row r="786" spans="1:18" x14ac:dyDescent="0.25">
      <c r="A786" s="5">
        <v>785</v>
      </c>
      <c r="B786" s="6">
        <v>40579</v>
      </c>
      <c r="C786" s="5" t="s">
        <v>38</v>
      </c>
      <c r="D786" s="5">
        <v>0</v>
      </c>
      <c r="E786" s="5" t="s">
        <v>56</v>
      </c>
      <c r="F786" s="5">
        <v>3</v>
      </c>
      <c r="G786" s="5" t="b">
        <v>0</v>
      </c>
      <c r="H786" s="5">
        <v>6</v>
      </c>
      <c r="I786" s="5" t="s">
        <v>52</v>
      </c>
      <c r="J786" s="5">
        <v>2</v>
      </c>
      <c r="K786" s="5">
        <v>0.24</v>
      </c>
      <c r="L786" s="5">
        <v>0.2424</v>
      </c>
      <c r="M786" s="5">
        <v>0.75</v>
      </c>
      <c r="N786" s="5">
        <v>0.16420000000000001</v>
      </c>
      <c r="O786" s="5">
        <v>1</v>
      </c>
      <c r="P786" s="5">
        <v>10</v>
      </c>
      <c r="Q786" s="5">
        <v>11</v>
      </c>
      <c r="R786" s="29" t="s">
        <v>69</v>
      </c>
    </row>
    <row r="787" spans="1:18" x14ac:dyDescent="0.25">
      <c r="A787" s="5">
        <v>786</v>
      </c>
      <c r="B787" s="6">
        <v>40579</v>
      </c>
      <c r="C787" s="5" t="s">
        <v>38</v>
      </c>
      <c r="D787" s="5">
        <v>0</v>
      </c>
      <c r="E787" s="5" t="s">
        <v>56</v>
      </c>
      <c r="F787" s="5">
        <v>4</v>
      </c>
      <c r="G787" s="5" t="b">
        <v>0</v>
      </c>
      <c r="H787" s="5">
        <v>6</v>
      </c>
      <c r="I787" s="5" t="s">
        <v>52</v>
      </c>
      <c r="J787" s="5">
        <v>3</v>
      </c>
      <c r="K787" s="5">
        <v>0.22</v>
      </c>
      <c r="L787" s="5">
        <v>0.2273</v>
      </c>
      <c r="M787" s="5">
        <v>0.93</v>
      </c>
      <c r="N787" s="5">
        <v>0.1343</v>
      </c>
      <c r="O787" s="5">
        <v>0</v>
      </c>
      <c r="P787" s="5">
        <v>8</v>
      </c>
      <c r="Q787" s="5">
        <v>8</v>
      </c>
      <c r="R787" s="29" t="s">
        <v>70</v>
      </c>
    </row>
    <row r="788" spans="1:18" x14ac:dyDescent="0.25">
      <c r="A788" s="5">
        <v>787</v>
      </c>
      <c r="B788" s="6">
        <v>40579</v>
      </c>
      <c r="C788" s="5" t="s">
        <v>38</v>
      </c>
      <c r="D788" s="5">
        <v>0</v>
      </c>
      <c r="E788" s="5" t="s">
        <v>56</v>
      </c>
      <c r="F788" s="5">
        <v>5</v>
      </c>
      <c r="G788" s="5" t="b">
        <v>0</v>
      </c>
      <c r="H788" s="5">
        <v>6</v>
      </c>
      <c r="I788" s="5" t="s">
        <v>52</v>
      </c>
      <c r="J788" s="5">
        <v>3</v>
      </c>
      <c r="K788" s="5">
        <v>0.2</v>
      </c>
      <c r="L788" s="5">
        <v>0.2273</v>
      </c>
      <c r="M788" s="5">
        <v>1</v>
      </c>
      <c r="N788" s="5">
        <v>8.9599999999999999E-2</v>
      </c>
      <c r="O788" s="5">
        <v>0</v>
      </c>
      <c r="P788" s="5">
        <v>9</v>
      </c>
      <c r="Q788" s="5">
        <v>9</v>
      </c>
      <c r="R788" s="29" t="s">
        <v>70</v>
      </c>
    </row>
    <row r="789" spans="1:18" x14ac:dyDescent="0.25">
      <c r="A789" s="5">
        <v>788</v>
      </c>
      <c r="B789" s="6">
        <v>40579</v>
      </c>
      <c r="C789" s="5" t="s">
        <v>38</v>
      </c>
      <c r="D789" s="5">
        <v>0</v>
      </c>
      <c r="E789" s="5" t="s">
        <v>56</v>
      </c>
      <c r="F789" s="5">
        <v>6</v>
      </c>
      <c r="G789" s="5" t="b">
        <v>0</v>
      </c>
      <c r="H789" s="5">
        <v>6</v>
      </c>
      <c r="I789" s="5" t="s">
        <v>52</v>
      </c>
      <c r="J789" s="5">
        <v>3</v>
      </c>
      <c r="K789" s="5">
        <v>0.2</v>
      </c>
      <c r="L789" s="5">
        <v>0.2576</v>
      </c>
      <c r="M789" s="5">
        <v>1</v>
      </c>
      <c r="N789" s="5">
        <v>0</v>
      </c>
      <c r="O789" s="5">
        <v>0</v>
      </c>
      <c r="P789" s="5">
        <v>4</v>
      </c>
      <c r="Q789" s="5">
        <v>4</v>
      </c>
      <c r="R789" s="29" t="s">
        <v>70</v>
      </c>
    </row>
    <row r="790" spans="1:18" x14ac:dyDescent="0.25">
      <c r="A790" s="5">
        <v>789</v>
      </c>
      <c r="B790" s="6">
        <v>40579</v>
      </c>
      <c r="C790" s="5" t="s">
        <v>38</v>
      </c>
      <c r="D790" s="5">
        <v>0</v>
      </c>
      <c r="E790" s="5" t="s">
        <v>56</v>
      </c>
      <c r="F790" s="5">
        <v>7</v>
      </c>
      <c r="G790" s="5" t="b">
        <v>0</v>
      </c>
      <c r="H790" s="5">
        <v>6</v>
      </c>
      <c r="I790" s="5" t="s">
        <v>52</v>
      </c>
      <c r="J790" s="5">
        <v>3</v>
      </c>
      <c r="K790" s="5">
        <v>0.22</v>
      </c>
      <c r="L790" s="5">
        <v>0.2576</v>
      </c>
      <c r="M790" s="5">
        <v>0.93</v>
      </c>
      <c r="N790" s="5">
        <v>8.9599999999999999E-2</v>
      </c>
      <c r="O790" s="5">
        <v>0</v>
      </c>
      <c r="P790" s="5">
        <v>4</v>
      </c>
      <c r="Q790" s="5">
        <v>4</v>
      </c>
      <c r="R790" s="29" t="s">
        <v>70</v>
      </c>
    </row>
    <row r="791" spans="1:18" x14ac:dyDescent="0.25">
      <c r="A791" s="5">
        <v>790</v>
      </c>
      <c r="B791" s="6">
        <v>40579</v>
      </c>
      <c r="C791" s="5" t="s">
        <v>38</v>
      </c>
      <c r="D791" s="5">
        <v>0</v>
      </c>
      <c r="E791" s="5" t="s">
        <v>56</v>
      </c>
      <c r="F791" s="5">
        <v>8</v>
      </c>
      <c r="G791" s="5" t="b">
        <v>0</v>
      </c>
      <c r="H791" s="5">
        <v>6</v>
      </c>
      <c r="I791" s="5" t="s">
        <v>52</v>
      </c>
      <c r="J791" s="5">
        <v>3</v>
      </c>
      <c r="K791" s="5">
        <v>0.2</v>
      </c>
      <c r="L791" s="5">
        <v>0.2273</v>
      </c>
      <c r="M791" s="5">
        <v>1</v>
      </c>
      <c r="N791" s="5">
        <v>8.9599999999999999E-2</v>
      </c>
      <c r="O791" s="5">
        <v>0</v>
      </c>
      <c r="P791" s="5">
        <v>10</v>
      </c>
      <c r="Q791" s="5">
        <v>10</v>
      </c>
      <c r="R791" s="29" t="s">
        <v>70</v>
      </c>
    </row>
    <row r="792" spans="1:18" x14ac:dyDescent="0.25">
      <c r="A792" s="5">
        <v>791</v>
      </c>
      <c r="B792" s="6">
        <v>40579</v>
      </c>
      <c r="C792" s="5" t="s">
        <v>38</v>
      </c>
      <c r="D792" s="5">
        <v>0</v>
      </c>
      <c r="E792" s="5" t="s">
        <v>56</v>
      </c>
      <c r="F792" s="5">
        <v>9</v>
      </c>
      <c r="G792" s="5" t="b">
        <v>0</v>
      </c>
      <c r="H792" s="5">
        <v>6</v>
      </c>
      <c r="I792" s="5" t="s">
        <v>52</v>
      </c>
      <c r="J792" s="5">
        <v>3</v>
      </c>
      <c r="K792" s="5">
        <v>0.2</v>
      </c>
      <c r="L792" s="5">
        <v>0.2273</v>
      </c>
      <c r="M792" s="5">
        <v>1</v>
      </c>
      <c r="N792" s="5">
        <v>8.9599999999999999E-2</v>
      </c>
      <c r="O792" s="5">
        <v>3</v>
      </c>
      <c r="P792" s="5">
        <v>17</v>
      </c>
      <c r="Q792" s="5">
        <v>20</v>
      </c>
      <c r="R792" s="29" t="s">
        <v>70</v>
      </c>
    </row>
    <row r="793" spans="1:18" x14ac:dyDescent="0.25">
      <c r="A793" s="5">
        <v>792</v>
      </c>
      <c r="B793" s="6">
        <v>40579</v>
      </c>
      <c r="C793" s="5" t="s">
        <v>38</v>
      </c>
      <c r="D793" s="5">
        <v>0</v>
      </c>
      <c r="E793" s="5" t="s">
        <v>56</v>
      </c>
      <c r="F793" s="5">
        <v>10</v>
      </c>
      <c r="G793" s="5" t="b">
        <v>0</v>
      </c>
      <c r="H793" s="5">
        <v>6</v>
      </c>
      <c r="I793" s="5" t="s">
        <v>52</v>
      </c>
      <c r="J793" s="5">
        <v>3</v>
      </c>
      <c r="K793" s="5">
        <v>0.2</v>
      </c>
      <c r="L793" s="5">
        <v>0.21210000000000001</v>
      </c>
      <c r="M793" s="5">
        <v>1</v>
      </c>
      <c r="N793" s="5">
        <v>0.1343</v>
      </c>
      <c r="O793" s="5">
        <v>3</v>
      </c>
      <c r="P793" s="5">
        <v>31</v>
      </c>
      <c r="Q793" s="5">
        <v>34</v>
      </c>
      <c r="R793" s="29" t="s">
        <v>70</v>
      </c>
    </row>
    <row r="794" spans="1:18" x14ac:dyDescent="0.25">
      <c r="A794" s="5">
        <v>793</v>
      </c>
      <c r="B794" s="6">
        <v>40579</v>
      </c>
      <c r="C794" s="5" t="s">
        <v>38</v>
      </c>
      <c r="D794" s="5">
        <v>0</v>
      </c>
      <c r="E794" s="5" t="s">
        <v>56</v>
      </c>
      <c r="F794" s="5">
        <v>11</v>
      </c>
      <c r="G794" s="5" t="b">
        <v>0</v>
      </c>
      <c r="H794" s="5">
        <v>6</v>
      </c>
      <c r="I794" s="5" t="s">
        <v>52</v>
      </c>
      <c r="J794" s="5">
        <v>3</v>
      </c>
      <c r="K794" s="5">
        <v>0.22</v>
      </c>
      <c r="L794" s="5">
        <v>0.2273</v>
      </c>
      <c r="M794" s="5">
        <v>1</v>
      </c>
      <c r="N794" s="5">
        <v>0.1343</v>
      </c>
      <c r="O794" s="5">
        <v>1</v>
      </c>
      <c r="P794" s="5">
        <v>46</v>
      </c>
      <c r="Q794" s="5">
        <v>47</v>
      </c>
      <c r="R794" s="29" t="s">
        <v>70</v>
      </c>
    </row>
    <row r="795" spans="1:18" x14ac:dyDescent="0.25">
      <c r="A795" s="5">
        <v>794</v>
      </c>
      <c r="B795" s="6">
        <v>40579</v>
      </c>
      <c r="C795" s="5" t="s">
        <v>38</v>
      </c>
      <c r="D795" s="5">
        <v>0</v>
      </c>
      <c r="E795" s="5" t="s">
        <v>56</v>
      </c>
      <c r="F795" s="5">
        <v>12</v>
      </c>
      <c r="G795" s="5" t="b">
        <v>0</v>
      </c>
      <c r="H795" s="5">
        <v>6</v>
      </c>
      <c r="I795" s="5" t="s">
        <v>52</v>
      </c>
      <c r="J795" s="5">
        <v>3</v>
      </c>
      <c r="K795" s="5">
        <v>0.22</v>
      </c>
      <c r="L795" s="5">
        <v>0.2273</v>
      </c>
      <c r="M795" s="5">
        <v>1</v>
      </c>
      <c r="N795" s="5">
        <v>0.16420000000000001</v>
      </c>
      <c r="O795" s="5">
        <v>10</v>
      </c>
      <c r="P795" s="5">
        <v>42</v>
      </c>
      <c r="Q795" s="5">
        <v>52</v>
      </c>
      <c r="R795" s="29" t="s">
        <v>70</v>
      </c>
    </row>
    <row r="796" spans="1:18" x14ac:dyDescent="0.25">
      <c r="A796" s="5">
        <v>795</v>
      </c>
      <c r="B796" s="6">
        <v>40579</v>
      </c>
      <c r="C796" s="5" t="s">
        <v>38</v>
      </c>
      <c r="D796" s="5">
        <v>0</v>
      </c>
      <c r="E796" s="5" t="s">
        <v>56</v>
      </c>
      <c r="F796" s="5">
        <v>13</v>
      </c>
      <c r="G796" s="5" t="b">
        <v>0</v>
      </c>
      <c r="H796" s="5">
        <v>6</v>
      </c>
      <c r="I796" s="5" t="s">
        <v>52</v>
      </c>
      <c r="J796" s="5">
        <v>3</v>
      </c>
      <c r="K796" s="5">
        <v>0.22</v>
      </c>
      <c r="L796" s="5">
        <v>0.2273</v>
      </c>
      <c r="M796" s="5">
        <v>1</v>
      </c>
      <c r="N796" s="5">
        <v>0.16420000000000001</v>
      </c>
      <c r="O796" s="5">
        <v>10</v>
      </c>
      <c r="P796" s="5">
        <v>62</v>
      </c>
      <c r="Q796" s="5">
        <v>72</v>
      </c>
      <c r="R796" s="29" t="s">
        <v>70</v>
      </c>
    </row>
    <row r="797" spans="1:18" x14ac:dyDescent="0.25">
      <c r="A797" s="5">
        <v>796</v>
      </c>
      <c r="B797" s="6">
        <v>40579</v>
      </c>
      <c r="C797" s="5" t="s">
        <v>38</v>
      </c>
      <c r="D797" s="5">
        <v>0</v>
      </c>
      <c r="E797" s="5" t="s">
        <v>56</v>
      </c>
      <c r="F797" s="5">
        <v>14</v>
      </c>
      <c r="G797" s="5" t="b">
        <v>0</v>
      </c>
      <c r="H797" s="5">
        <v>6</v>
      </c>
      <c r="I797" s="5" t="s">
        <v>52</v>
      </c>
      <c r="J797" s="5">
        <v>3</v>
      </c>
      <c r="K797" s="5">
        <v>0.22</v>
      </c>
      <c r="L797" s="5">
        <v>0.2727</v>
      </c>
      <c r="M797" s="5">
        <v>1</v>
      </c>
      <c r="N797" s="5">
        <v>0</v>
      </c>
      <c r="O797" s="5">
        <v>5</v>
      </c>
      <c r="P797" s="5">
        <v>50</v>
      </c>
      <c r="Q797" s="5">
        <v>55</v>
      </c>
      <c r="R797" s="29" t="s">
        <v>70</v>
      </c>
    </row>
    <row r="798" spans="1:18" x14ac:dyDescent="0.25">
      <c r="A798" s="5">
        <v>797</v>
      </c>
      <c r="B798" s="6">
        <v>40579</v>
      </c>
      <c r="C798" s="5" t="s">
        <v>38</v>
      </c>
      <c r="D798" s="5">
        <v>0</v>
      </c>
      <c r="E798" s="5" t="s">
        <v>56</v>
      </c>
      <c r="F798" s="5">
        <v>15</v>
      </c>
      <c r="G798" s="5" t="b">
        <v>0</v>
      </c>
      <c r="H798" s="5">
        <v>6</v>
      </c>
      <c r="I798" s="5" t="s">
        <v>52</v>
      </c>
      <c r="J798" s="5">
        <v>3</v>
      </c>
      <c r="K798" s="5">
        <v>0.22</v>
      </c>
      <c r="L798" s="5">
        <v>0.2727</v>
      </c>
      <c r="M798" s="5">
        <v>1</v>
      </c>
      <c r="N798" s="5">
        <v>0</v>
      </c>
      <c r="O798" s="5">
        <v>11</v>
      </c>
      <c r="P798" s="5">
        <v>49</v>
      </c>
      <c r="Q798" s="5">
        <v>60</v>
      </c>
      <c r="R798" s="29" t="s">
        <v>70</v>
      </c>
    </row>
    <row r="799" spans="1:18" x14ac:dyDescent="0.25">
      <c r="A799" s="5">
        <v>798</v>
      </c>
      <c r="B799" s="6">
        <v>40579</v>
      </c>
      <c r="C799" s="5" t="s">
        <v>38</v>
      </c>
      <c r="D799" s="5">
        <v>0</v>
      </c>
      <c r="E799" s="5" t="s">
        <v>56</v>
      </c>
      <c r="F799" s="5">
        <v>16</v>
      </c>
      <c r="G799" s="5" t="b">
        <v>0</v>
      </c>
      <c r="H799" s="5">
        <v>6</v>
      </c>
      <c r="I799" s="5" t="s">
        <v>52</v>
      </c>
      <c r="J799" s="5">
        <v>3</v>
      </c>
      <c r="K799" s="5">
        <v>0.22</v>
      </c>
      <c r="L799" s="5">
        <v>0.2273</v>
      </c>
      <c r="M799" s="5">
        <v>1</v>
      </c>
      <c r="N799" s="5">
        <v>0.1343</v>
      </c>
      <c r="O799" s="5">
        <v>8</v>
      </c>
      <c r="P799" s="5">
        <v>63</v>
      </c>
      <c r="Q799" s="5">
        <v>71</v>
      </c>
      <c r="R799" s="29" t="s">
        <v>70</v>
      </c>
    </row>
    <row r="800" spans="1:18" x14ac:dyDescent="0.25">
      <c r="A800" s="5">
        <v>799</v>
      </c>
      <c r="B800" s="6">
        <v>40579</v>
      </c>
      <c r="C800" s="5" t="s">
        <v>38</v>
      </c>
      <c r="D800" s="5">
        <v>0</v>
      </c>
      <c r="E800" s="5" t="s">
        <v>56</v>
      </c>
      <c r="F800" s="5">
        <v>17</v>
      </c>
      <c r="G800" s="5" t="b">
        <v>0</v>
      </c>
      <c r="H800" s="5">
        <v>6</v>
      </c>
      <c r="I800" s="5" t="s">
        <v>52</v>
      </c>
      <c r="J800" s="5">
        <v>2</v>
      </c>
      <c r="K800" s="5">
        <v>0.24</v>
      </c>
      <c r="L800" s="5">
        <v>0.21210000000000001</v>
      </c>
      <c r="M800" s="5">
        <v>1</v>
      </c>
      <c r="N800" s="5">
        <v>0.28360000000000002</v>
      </c>
      <c r="O800" s="5">
        <v>14</v>
      </c>
      <c r="P800" s="5">
        <v>64</v>
      </c>
      <c r="Q800" s="5">
        <v>78</v>
      </c>
      <c r="R800" s="29" t="s">
        <v>69</v>
      </c>
    </row>
    <row r="801" spans="1:18" x14ac:dyDescent="0.25">
      <c r="A801" s="5">
        <v>800</v>
      </c>
      <c r="B801" s="6">
        <v>40579</v>
      </c>
      <c r="C801" s="5" t="s">
        <v>38</v>
      </c>
      <c r="D801" s="5">
        <v>0</v>
      </c>
      <c r="E801" s="5" t="s">
        <v>56</v>
      </c>
      <c r="F801" s="5">
        <v>18</v>
      </c>
      <c r="G801" s="5" t="b">
        <v>0</v>
      </c>
      <c r="H801" s="5">
        <v>6</v>
      </c>
      <c r="I801" s="5" t="s">
        <v>52</v>
      </c>
      <c r="J801" s="5">
        <v>2</v>
      </c>
      <c r="K801" s="5">
        <v>0.28000000000000003</v>
      </c>
      <c r="L801" s="5">
        <v>0.2424</v>
      </c>
      <c r="M801" s="5">
        <v>0.93</v>
      </c>
      <c r="N801" s="5">
        <v>0.44779999999999998</v>
      </c>
      <c r="O801" s="5">
        <v>2</v>
      </c>
      <c r="P801" s="5">
        <v>81</v>
      </c>
      <c r="Q801" s="5">
        <v>83</v>
      </c>
      <c r="R801" s="29" t="s">
        <v>69</v>
      </c>
    </row>
    <row r="802" spans="1:18" x14ac:dyDescent="0.25">
      <c r="A802" s="5">
        <v>801</v>
      </c>
      <c r="B802" s="6">
        <v>40579</v>
      </c>
      <c r="C802" s="5" t="s">
        <v>38</v>
      </c>
      <c r="D802" s="5">
        <v>0</v>
      </c>
      <c r="E802" s="5" t="s">
        <v>56</v>
      </c>
      <c r="F802" s="5">
        <v>19</v>
      </c>
      <c r="G802" s="5" t="b">
        <v>0</v>
      </c>
      <c r="H802" s="5">
        <v>6</v>
      </c>
      <c r="I802" s="5" t="s">
        <v>52</v>
      </c>
      <c r="J802" s="5">
        <v>2</v>
      </c>
      <c r="K802" s="5">
        <v>0.28000000000000003</v>
      </c>
      <c r="L802" s="5">
        <v>0.2424</v>
      </c>
      <c r="M802" s="5">
        <v>0.93</v>
      </c>
      <c r="N802" s="5">
        <v>0.44779999999999998</v>
      </c>
      <c r="O802" s="5">
        <v>6</v>
      </c>
      <c r="P802" s="5">
        <v>78</v>
      </c>
      <c r="Q802" s="5">
        <v>84</v>
      </c>
      <c r="R802" s="29" t="s">
        <v>69</v>
      </c>
    </row>
    <row r="803" spans="1:18" x14ac:dyDescent="0.25">
      <c r="A803" s="5">
        <v>802</v>
      </c>
      <c r="B803" s="6">
        <v>40579</v>
      </c>
      <c r="C803" s="5" t="s">
        <v>38</v>
      </c>
      <c r="D803" s="5">
        <v>0</v>
      </c>
      <c r="E803" s="5" t="s">
        <v>56</v>
      </c>
      <c r="F803" s="5">
        <v>20</v>
      </c>
      <c r="G803" s="5" t="b">
        <v>0</v>
      </c>
      <c r="H803" s="5">
        <v>6</v>
      </c>
      <c r="I803" s="5" t="s">
        <v>52</v>
      </c>
      <c r="J803" s="5">
        <v>1</v>
      </c>
      <c r="K803" s="5">
        <v>0.3</v>
      </c>
      <c r="L803" s="5">
        <v>0.28789999999999999</v>
      </c>
      <c r="M803" s="5">
        <v>0.87</v>
      </c>
      <c r="N803" s="5">
        <v>0.25369999999999998</v>
      </c>
      <c r="O803" s="5">
        <v>5</v>
      </c>
      <c r="P803" s="5">
        <v>64</v>
      </c>
      <c r="Q803" s="5">
        <v>69</v>
      </c>
      <c r="R803" s="29" t="s">
        <v>68</v>
      </c>
    </row>
    <row r="804" spans="1:18" x14ac:dyDescent="0.25">
      <c r="A804" s="5">
        <v>803</v>
      </c>
      <c r="B804" s="6">
        <v>40579</v>
      </c>
      <c r="C804" s="5" t="s">
        <v>38</v>
      </c>
      <c r="D804" s="5">
        <v>0</v>
      </c>
      <c r="E804" s="5" t="s">
        <v>56</v>
      </c>
      <c r="F804" s="5">
        <v>21</v>
      </c>
      <c r="G804" s="5" t="b">
        <v>0</v>
      </c>
      <c r="H804" s="5">
        <v>6</v>
      </c>
      <c r="I804" s="5" t="s">
        <v>52</v>
      </c>
      <c r="J804" s="5">
        <v>1</v>
      </c>
      <c r="K804" s="5">
        <v>0.26</v>
      </c>
      <c r="L804" s="5">
        <v>0.2576</v>
      </c>
      <c r="M804" s="5">
        <v>1</v>
      </c>
      <c r="N804" s="5">
        <v>0.19400000000000001</v>
      </c>
      <c r="O804" s="5">
        <v>3</v>
      </c>
      <c r="P804" s="5">
        <v>53</v>
      </c>
      <c r="Q804" s="5">
        <v>56</v>
      </c>
      <c r="R804" s="29" t="s">
        <v>68</v>
      </c>
    </row>
    <row r="805" spans="1:18" x14ac:dyDescent="0.25">
      <c r="A805" s="5">
        <v>804</v>
      </c>
      <c r="B805" s="6">
        <v>40579</v>
      </c>
      <c r="C805" s="5" t="s">
        <v>38</v>
      </c>
      <c r="D805" s="5">
        <v>0</v>
      </c>
      <c r="E805" s="5" t="s">
        <v>56</v>
      </c>
      <c r="F805" s="5">
        <v>22</v>
      </c>
      <c r="G805" s="5" t="b">
        <v>0</v>
      </c>
      <c r="H805" s="5">
        <v>6</v>
      </c>
      <c r="I805" s="5" t="s">
        <v>52</v>
      </c>
      <c r="J805" s="5">
        <v>1</v>
      </c>
      <c r="K805" s="5">
        <v>0.26</v>
      </c>
      <c r="L805" s="5">
        <v>0.2727</v>
      </c>
      <c r="M805" s="5">
        <v>0.93</v>
      </c>
      <c r="N805" s="5">
        <v>0.1343</v>
      </c>
      <c r="O805" s="5">
        <v>2</v>
      </c>
      <c r="P805" s="5">
        <v>43</v>
      </c>
      <c r="Q805" s="5">
        <v>45</v>
      </c>
      <c r="R805" s="29" t="s">
        <v>68</v>
      </c>
    </row>
    <row r="806" spans="1:18" x14ac:dyDescent="0.25">
      <c r="A806" s="5">
        <v>805</v>
      </c>
      <c r="B806" s="6">
        <v>40579</v>
      </c>
      <c r="C806" s="5" t="s">
        <v>38</v>
      </c>
      <c r="D806" s="5">
        <v>0</v>
      </c>
      <c r="E806" s="5" t="s">
        <v>56</v>
      </c>
      <c r="F806" s="5">
        <v>23</v>
      </c>
      <c r="G806" s="5" t="b">
        <v>0</v>
      </c>
      <c r="H806" s="5">
        <v>6</v>
      </c>
      <c r="I806" s="5" t="s">
        <v>52</v>
      </c>
      <c r="J806" s="5">
        <v>1</v>
      </c>
      <c r="K806" s="5">
        <v>0.26</v>
      </c>
      <c r="L806" s="5">
        <v>0.2576</v>
      </c>
      <c r="M806" s="5">
        <v>0.93</v>
      </c>
      <c r="N806" s="5">
        <v>0.22389999999999999</v>
      </c>
      <c r="O806" s="5">
        <v>7</v>
      </c>
      <c r="P806" s="5">
        <v>52</v>
      </c>
      <c r="Q806" s="5">
        <v>59</v>
      </c>
      <c r="R806" s="29" t="s">
        <v>68</v>
      </c>
    </row>
    <row r="807" spans="1:18" x14ac:dyDescent="0.25">
      <c r="A807" s="5">
        <v>806</v>
      </c>
      <c r="B807" s="6">
        <v>40580</v>
      </c>
      <c r="C807" s="5" t="s">
        <v>38</v>
      </c>
      <c r="D807" s="5">
        <v>0</v>
      </c>
      <c r="E807" s="5" t="s">
        <v>56</v>
      </c>
      <c r="F807" s="5">
        <v>0</v>
      </c>
      <c r="G807" s="5" t="b">
        <v>0</v>
      </c>
      <c r="H807" s="5">
        <v>0</v>
      </c>
      <c r="I807" s="5" t="s">
        <v>67</v>
      </c>
      <c r="J807" s="5">
        <v>1</v>
      </c>
      <c r="K807" s="5">
        <v>0.26</v>
      </c>
      <c r="L807" s="5">
        <v>0.2576</v>
      </c>
      <c r="M807" s="5">
        <v>0.7</v>
      </c>
      <c r="N807" s="5">
        <v>0.19400000000000001</v>
      </c>
      <c r="O807" s="5">
        <v>2</v>
      </c>
      <c r="P807" s="5">
        <v>37</v>
      </c>
      <c r="Q807" s="5">
        <v>39</v>
      </c>
      <c r="R807" s="29" t="s">
        <v>68</v>
      </c>
    </row>
    <row r="808" spans="1:18" x14ac:dyDescent="0.25">
      <c r="A808" s="5">
        <v>807</v>
      </c>
      <c r="B808" s="6">
        <v>40580</v>
      </c>
      <c r="C808" s="5" t="s">
        <v>38</v>
      </c>
      <c r="D808" s="5">
        <v>0</v>
      </c>
      <c r="E808" s="5" t="s">
        <v>56</v>
      </c>
      <c r="F808" s="5">
        <v>1</v>
      </c>
      <c r="G808" s="5" t="b">
        <v>0</v>
      </c>
      <c r="H808" s="5">
        <v>0</v>
      </c>
      <c r="I808" s="5" t="s">
        <v>67</v>
      </c>
      <c r="J808" s="5">
        <v>1</v>
      </c>
      <c r="K808" s="5">
        <v>0.26</v>
      </c>
      <c r="L808" s="5">
        <v>0.2273</v>
      </c>
      <c r="M808" s="5">
        <v>0.65</v>
      </c>
      <c r="N808" s="5">
        <v>0.41789999999999999</v>
      </c>
      <c r="O808" s="5">
        <v>4</v>
      </c>
      <c r="P808" s="5">
        <v>40</v>
      </c>
      <c r="Q808" s="5">
        <v>44</v>
      </c>
      <c r="R808" s="29" t="s">
        <v>68</v>
      </c>
    </row>
    <row r="809" spans="1:18" x14ac:dyDescent="0.25">
      <c r="A809" s="5">
        <v>808</v>
      </c>
      <c r="B809" s="6">
        <v>40580</v>
      </c>
      <c r="C809" s="5" t="s">
        <v>38</v>
      </c>
      <c r="D809" s="5">
        <v>0</v>
      </c>
      <c r="E809" s="5" t="s">
        <v>56</v>
      </c>
      <c r="F809" s="5">
        <v>2</v>
      </c>
      <c r="G809" s="5" t="b">
        <v>0</v>
      </c>
      <c r="H809" s="5">
        <v>0</v>
      </c>
      <c r="I809" s="5" t="s">
        <v>67</v>
      </c>
      <c r="J809" s="5">
        <v>1</v>
      </c>
      <c r="K809" s="5">
        <v>0.26</v>
      </c>
      <c r="L809" s="5">
        <v>0.2273</v>
      </c>
      <c r="M809" s="5">
        <v>0.6</v>
      </c>
      <c r="N809" s="5">
        <v>0.32840000000000003</v>
      </c>
      <c r="O809" s="5">
        <v>0</v>
      </c>
      <c r="P809" s="5">
        <v>20</v>
      </c>
      <c r="Q809" s="5">
        <v>20</v>
      </c>
      <c r="R809" s="29" t="s">
        <v>68</v>
      </c>
    </row>
    <row r="810" spans="1:18" x14ac:dyDescent="0.25">
      <c r="A810" s="5">
        <v>809</v>
      </c>
      <c r="B810" s="6">
        <v>40580</v>
      </c>
      <c r="C810" s="5" t="s">
        <v>38</v>
      </c>
      <c r="D810" s="5">
        <v>0</v>
      </c>
      <c r="E810" s="5" t="s">
        <v>56</v>
      </c>
      <c r="F810" s="5">
        <v>3</v>
      </c>
      <c r="G810" s="5" t="b">
        <v>0</v>
      </c>
      <c r="H810" s="5">
        <v>0</v>
      </c>
      <c r="I810" s="5" t="s">
        <v>67</v>
      </c>
      <c r="J810" s="5">
        <v>1</v>
      </c>
      <c r="K810" s="5">
        <v>0.26</v>
      </c>
      <c r="L810" s="5">
        <v>0.28789999999999999</v>
      </c>
      <c r="M810" s="5">
        <v>0.6</v>
      </c>
      <c r="N810" s="5">
        <v>8.9599999999999999E-2</v>
      </c>
      <c r="O810" s="5">
        <v>3</v>
      </c>
      <c r="P810" s="5">
        <v>10</v>
      </c>
      <c r="Q810" s="5">
        <v>13</v>
      </c>
      <c r="R810" s="29" t="s">
        <v>68</v>
      </c>
    </row>
    <row r="811" spans="1:18" x14ac:dyDescent="0.25">
      <c r="A811" s="5">
        <v>810</v>
      </c>
      <c r="B811" s="6">
        <v>40580</v>
      </c>
      <c r="C811" s="5" t="s">
        <v>38</v>
      </c>
      <c r="D811" s="5">
        <v>0</v>
      </c>
      <c r="E811" s="5" t="s">
        <v>56</v>
      </c>
      <c r="F811" s="5">
        <v>4</v>
      </c>
      <c r="G811" s="5" t="b">
        <v>0</v>
      </c>
      <c r="H811" s="5">
        <v>0</v>
      </c>
      <c r="I811" s="5" t="s">
        <v>67</v>
      </c>
      <c r="J811" s="5">
        <v>1</v>
      </c>
      <c r="K811" s="5">
        <v>0.26</v>
      </c>
      <c r="L811" s="5">
        <v>0.2273</v>
      </c>
      <c r="M811" s="5">
        <v>0.6</v>
      </c>
      <c r="N811" s="5">
        <v>0.35820000000000002</v>
      </c>
      <c r="O811" s="5">
        <v>0</v>
      </c>
      <c r="P811" s="5">
        <v>2</v>
      </c>
      <c r="Q811" s="5">
        <v>2</v>
      </c>
      <c r="R811" s="29" t="s">
        <v>68</v>
      </c>
    </row>
    <row r="812" spans="1:18" x14ac:dyDescent="0.25">
      <c r="A812" s="5">
        <v>811</v>
      </c>
      <c r="B812" s="6">
        <v>40580</v>
      </c>
      <c r="C812" s="5" t="s">
        <v>38</v>
      </c>
      <c r="D812" s="5">
        <v>0</v>
      </c>
      <c r="E812" s="5" t="s">
        <v>56</v>
      </c>
      <c r="F812" s="5">
        <v>5</v>
      </c>
      <c r="G812" s="5" t="b">
        <v>0</v>
      </c>
      <c r="H812" s="5">
        <v>0</v>
      </c>
      <c r="I812" s="5" t="s">
        <v>67</v>
      </c>
      <c r="J812" s="5">
        <v>1</v>
      </c>
      <c r="K812" s="5">
        <v>0.26</v>
      </c>
      <c r="L812" s="5">
        <v>0.2576</v>
      </c>
      <c r="M812" s="5">
        <v>0.6</v>
      </c>
      <c r="N812" s="5">
        <v>0.22389999999999999</v>
      </c>
      <c r="O812" s="5">
        <v>0</v>
      </c>
      <c r="P812" s="5">
        <v>1</v>
      </c>
      <c r="Q812" s="5">
        <v>1</v>
      </c>
      <c r="R812" s="29" t="s">
        <v>68</v>
      </c>
    </row>
    <row r="813" spans="1:18" x14ac:dyDescent="0.25">
      <c r="A813" s="5">
        <v>812</v>
      </c>
      <c r="B813" s="6">
        <v>40580</v>
      </c>
      <c r="C813" s="5" t="s">
        <v>38</v>
      </c>
      <c r="D813" s="5">
        <v>0</v>
      </c>
      <c r="E813" s="5" t="s">
        <v>56</v>
      </c>
      <c r="F813" s="5">
        <v>6</v>
      </c>
      <c r="G813" s="5" t="b">
        <v>0</v>
      </c>
      <c r="H813" s="5">
        <v>0</v>
      </c>
      <c r="I813" s="5" t="s">
        <v>67</v>
      </c>
      <c r="J813" s="5">
        <v>1</v>
      </c>
      <c r="K813" s="5">
        <v>0.26</v>
      </c>
      <c r="L813" s="5">
        <v>0.2576</v>
      </c>
      <c r="M813" s="5">
        <v>0.6</v>
      </c>
      <c r="N813" s="5">
        <v>0.22389999999999999</v>
      </c>
      <c r="O813" s="5">
        <v>0</v>
      </c>
      <c r="P813" s="5">
        <v>1</v>
      </c>
      <c r="Q813" s="5">
        <v>1</v>
      </c>
      <c r="R813" s="29" t="s">
        <v>68</v>
      </c>
    </row>
    <row r="814" spans="1:18" x14ac:dyDescent="0.25">
      <c r="A814" s="5">
        <v>813</v>
      </c>
      <c r="B814" s="6">
        <v>40580</v>
      </c>
      <c r="C814" s="5" t="s">
        <v>38</v>
      </c>
      <c r="D814" s="5">
        <v>0</v>
      </c>
      <c r="E814" s="5" t="s">
        <v>56</v>
      </c>
      <c r="F814" s="5">
        <v>7</v>
      </c>
      <c r="G814" s="5" t="b">
        <v>0</v>
      </c>
      <c r="H814" s="5">
        <v>0</v>
      </c>
      <c r="I814" s="5" t="s">
        <v>67</v>
      </c>
      <c r="J814" s="5">
        <v>1</v>
      </c>
      <c r="K814" s="5">
        <v>0.24</v>
      </c>
      <c r="L814" s="5">
        <v>0.2424</v>
      </c>
      <c r="M814" s="5">
        <v>0.65</v>
      </c>
      <c r="N814" s="5">
        <v>0.16420000000000001</v>
      </c>
      <c r="O814" s="5">
        <v>0</v>
      </c>
      <c r="P814" s="5">
        <v>8</v>
      </c>
      <c r="Q814" s="5">
        <v>8</v>
      </c>
      <c r="R814" s="29" t="s">
        <v>68</v>
      </c>
    </row>
    <row r="815" spans="1:18" x14ac:dyDescent="0.25">
      <c r="A815" s="5">
        <v>814</v>
      </c>
      <c r="B815" s="6">
        <v>40580</v>
      </c>
      <c r="C815" s="5" t="s">
        <v>38</v>
      </c>
      <c r="D815" s="5">
        <v>0</v>
      </c>
      <c r="E815" s="5" t="s">
        <v>56</v>
      </c>
      <c r="F815" s="5">
        <v>8</v>
      </c>
      <c r="G815" s="5" t="b">
        <v>0</v>
      </c>
      <c r="H815" s="5">
        <v>0</v>
      </c>
      <c r="I815" s="5" t="s">
        <v>67</v>
      </c>
      <c r="J815" s="5">
        <v>1</v>
      </c>
      <c r="K815" s="5">
        <v>0.24</v>
      </c>
      <c r="L815" s="5">
        <v>0.2576</v>
      </c>
      <c r="M815" s="5">
        <v>0.65</v>
      </c>
      <c r="N815" s="5">
        <v>0.1045</v>
      </c>
      <c r="O815" s="5">
        <v>2</v>
      </c>
      <c r="P815" s="5">
        <v>21</v>
      </c>
      <c r="Q815" s="5">
        <v>23</v>
      </c>
      <c r="R815" s="29" t="s">
        <v>68</v>
      </c>
    </row>
    <row r="816" spans="1:18" x14ac:dyDescent="0.25">
      <c r="A816" s="5">
        <v>815</v>
      </c>
      <c r="B816" s="6">
        <v>40580</v>
      </c>
      <c r="C816" s="5" t="s">
        <v>38</v>
      </c>
      <c r="D816" s="5">
        <v>0</v>
      </c>
      <c r="E816" s="5" t="s">
        <v>56</v>
      </c>
      <c r="F816" s="5">
        <v>9</v>
      </c>
      <c r="G816" s="5" t="b">
        <v>0</v>
      </c>
      <c r="H816" s="5">
        <v>0</v>
      </c>
      <c r="I816" s="5" t="s">
        <v>67</v>
      </c>
      <c r="J816" s="5">
        <v>1</v>
      </c>
      <c r="K816" s="5">
        <v>0.28000000000000003</v>
      </c>
      <c r="L816" s="5">
        <v>0.28789999999999999</v>
      </c>
      <c r="M816" s="5">
        <v>0.56000000000000005</v>
      </c>
      <c r="N816" s="5">
        <v>0.1045</v>
      </c>
      <c r="O816" s="5">
        <v>7</v>
      </c>
      <c r="P816" s="5">
        <v>38</v>
      </c>
      <c r="Q816" s="5">
        <v>45</v>
      </c>
      <c r="R816" s="29" t="s">
        <v>68</v>
      </c>
    </row>
    <row r="817" spans="1:18" x14ac:dyDescent="0.25">
      <c r="A817" s="5">
        <v>816</v>
      </c>
      <c r="B817" s="6">
        <v>40580</v>
      </c>
      <c r="C817" s="5" t="s">
        <v>38</v>
      </c>
      <c r="D817" s="5">
        <v>0</v>
      </c>
      <c r="E817" s="5" t="s">
        <v>56</v>
      </c>
      <c r="F817" s="5">
        <v>10</v>
      </c>
      <c r="G817" s="5" t="b">
        <v>0</v>
      </c>
      <c r="H817" s="5">
        <v>0</v>
      </c>
      <c r="I817" s="5" t="s">
        <v>67</v>
      </c>
      <c r="J817" s="5">
        <v>1</v>
      </c>
      <c r="K817" s="5">
        <v>0.3</v>
      </c>
      <c r="L817" s="5">
        <v>0.28789999999999999</v>
      </c>
      <c r="M817" s="5">
        <v>0.52</v>
      </c>
      <c r="N817" s="5">
        <v>0.25369999999999998</v>
      </c>
      <c r="O817" s="5">
        <v>15</v>
      </c>
      <c r="P817" s="5">
        <v>74</v>
      </c>
      <c r="Q817" s="5">
        <v>89</v>
      </c>
      <c r="R817" s="29" t="s">
        <v>68</v>
      </c>
    </row>
    <row r="818" spans="1:18" x14ac:dyDescent="0.25">
      <c r="A818" s="5">
        <v>817</v>
      </c>
      <c r="B818" s="6">
        <v>40580</v>
      </c>
      <c r="C818" s="5" t="s">
        <v>38</v>
      </c>
      <c r="D818" s="5">
        <v>0</v>
      </c>
      <c r="E818" s="5" t="s">
        <v>56</v>
      </c>
      <c r="F818" s="5">
        <v>11</v>
      </c>
      <c r="G818" s="5" t="b">
        <v>0</v>
      </c>
      <c r="H818" s="5">
        <v>0</v>
      </c>
      <c r="I818" s="5" t="s">
        <v>67</v>
      </c>
      <c r="J818" s="5">
        <v>1</v>
      </c>
      <c r="K818" s="5">
        <v>0.32</v>
      </c>
      <c r="L818" s="5">
        <v>0.30299999999999999</v>
      </c>
      <c r="M818" s="5">
        <v>0.49</v>
      </c>
      <c r="N818" s="5">
        <v>0.25369999999999998</v>
      </c>
      <c r="O818" s="5">
        <v>28</v>
      </c>
      <c r="P818" s="5">
        <v>89</v>
      </c>
      <c r="Q818" s="5">
        <v>117</v>
      </c>
      <c r="R818" s="29" t="s">
        <v>68</v>
      </c>
    </row>
    <row r="819" spans="1:18" x14ac:dyDescent="0.25">
      <c r="A819" s="5">
        <v>818</v>
      </c>
      <c r="B819" s="6">
        <v>40580</v>
      </c>
      <c r="C819" s="5" t="s">
        <v>38</v>
      </c>
      <c r="D819" s="5">
        <v>0</v>
      </c>
      <c r="E819" s="5" t="s">
        <v>56</v>
      </c>
      <c r="F819" s="5">
        <v>12</v>
      </c>
      <c r="G819" s="5" t="b">
        <v>0</v>
      </c>
      <c r="H819" s="5">
        <v>0</v>
      </c>
      <c r="I819" s="5" t="s">
        <v>67</v>
      </c>
      <c r="J819" s="5">
        <v>1</v>
      </c>
      <c r="K819" s="5">
        <v>0.34</v>
      </c>
      <c r="L819" s="5">
        <v>0.33329999999999999</v>
      </c>
      <c r="M819" s="5">
        <v>0.46</v>
      </c>
      <c r="N819" s="5">
        <v>0</v>
      </c>
      <c r="O819" s="5">
        <v>48</v>
      </c>
      <c r="P819" s="5">
        <v>126</v>
      </c>
      <c r="Q819" s="5">
        <v>174</v>
      </c>
      <c r="R819" s="29" t="s">
        <v>68</v>
      </c>
    </row>
    <row r="820" spans="1:18" x14ac:dyDescent="0.25">
      <c r="A820" s="5">
        <v>819</v>
      </c>
      <c r="B820" s="6">
        <v>40580</v>
      </c>
      <c r="C820" s="5" t="s">
        <v>38</v>
      </c>
      <c r="D820" s="5">
        <v>0</v>
      </c>
      <c r="E820" s="5" t="s">
        <v>56</v>
      </c>
      <c r="F820" s="5">
        <v>13</v>
      </c>
      <c r="G820" s="5" t="b">
        <v>0</v>
      </c>
      <c r="H820" s="5">
        <v>0</v>
      </c>
      <c r="I820" s="5" t="s">
        <v>67</v>
      </c>
      <c r="J820" s="5">
        <v>1</v>
      </c>
      <c r="K820" s="5">
        <v>0.34</v>
      </c>
      <c r="L820" s="5">
        <v>0.36359999999999998</v>
      </c>
      <c r="M820" s="5">
        <v>0.46</v>
      </c>
      <c r="N820" s="5">
        <v>0</v>
      </c>
      <c r="O820" s="5">
        <v>47</v>
      </c>
      <c r="P820" s="5">
        <v>135</v>
      </c>
      <c r="Q820" s="5">
        <v>182</v>
      </c>
      <c r="R820" s="29" t="s">
        <v>68</v>
      </c>
    </row>
    <row r="821" spans="1:18" x14ac:dyDescent="0.25">
      <c r="A821" s="5">
        <v>820</v>
      </c>
      <c r="B821" s="6">
        <v>40580</v>
      </c>
      <c r="C821" s="5" t="s">
        <v>38</v>
      </c>
      <c r="D821" s="5">
        <v>0</v>
      </c>
      <c r="E821" s="5" t="s">
        <v>56</v>
      </c>
      <c r="F821" s="5">
        <v>14</v>
      </c>
      <c r="G821" s="5" t="b">
        <v>0</v>
      </c>
      <c r="H821" s="5">
        <v>0</v>
      </c>
      <c r="I821" s="5" t="s">
        <v>67</v>
      </c>
      <c r="J821" s="5">
        <v>1</v>
      </c>
      <c r="K821" s="5">
        <v>0.34</v>
      </c>
      <c r="L821" s="5">
        <v>0.34849999999999998</v>
      </c>
      <c r="M821" s="5">
        <v>0.46</v>
      </c>
      <c r="N821" s="5">
        <v>8.9599999999999999E-2</v>
      </c>
      <c r="O821" s="5">
        <v>47</v>
      </c>
      <c r="P821" s="5">
        <v>114</v>
      </c>
      <c r="Q821" s="5">
        <v>161</v>
      </c>
      <c r="R821" s="29" t="s">
        <v>68</v>
      </c>
    </row>
    <row r="822" spans="1:18" x14ac:dyDescent="0.25">
      <c r="A822" s="5">
        <v>821</v>
      </c>
      <c r="B822" s="6">
        <v>40580</v>
      </c>
      <c r="C822" s="5" t="s">
        <v>38</v>
      </c>
      <c r="D822" s="5">
        <v>0</v>
      </c>
      <c r="E822" s="5" t="s">
        <v>56</v>
      </c>
      <c r="F822" s="5">
        <v>15</v>
      </c>
      <c r="G822" s="5" t="b">
        <v>0</v>
      </c>
      <c r="H822" s="5">
        <v>0</v>
      </c>
      <c r="I822" s="5" t="s">
        <v>67</v>
      </c>
      <c r="J822" s="5">
        <v>1</v>
      </c>
      <c r="K822" s="5">
        <v>0.34</v>
      </c>
      <c r="L822" s="5">
        <v>0.34849999999999998</v>
      </c>
      <c r="M822" s="5">
        <v>0.46</v>
      </c>
      <c r="N822" s="5">
        <v>8.9599999999999999E-2</v>
      </c>
      <c r="O822" s="5">
        <v>52</v>
      </c>
      <c r="P822" s="5">
        <v>130</v>
      </c>
      <c r="Q822" s="5">
        <v>182</v>
      </c>
      <c r="R822" s="29" t="s">
        <v>68</v>
      </c>
    </row>
    <row r="823" spans="1:18" x14ac:dyDescent="0.25">
      <c r="A823" s="5">
        <v>822</v>
      </c>
      <c r="B823" s="6">
        <v>40580</v>
      </c>
      <c r="C823" s="5" t="s">
        <v>38</v>
      </c>
      <c r="D823" s="5">
        <v>0</v>
      </c>
      <c r="E823" s="5" t="s">
        <v>56</v>
      </c>
      <c r="F823" s="5">
        <v>16</v>
      </c>
      <c r="G823" s="5" t="b">
        <v>0</v>
      </c>
      <c r="H823" s="5">
        <v>0</v>
      </c>
      <c r="I823" s="5" t="s">
        <v>67</v>
      </c>
      <c r="J823" s="5">
        <v>1</v>
      </c>
      <c r="K823" s="5">
        <v>0.34</v>
      </c>
      <c r="L823" s="5">
        <v>0.34849999999999998</v>
      </c>
      <c r="M823" s="5">
        <v>0.49</v>
      </c>
      <c r="N823" s="5">
        <v>0.1045</v>
      </c>
      <c r="O823" s="5">
        <v>42</v>
      </c>
      <c r="P823" s="5">
        <v>115</v>
      </c>
      <c r="Q823" s="5">
        <v>157</v>
      </c>
      <c r="R823" s="29" t="s">
        <v>68</v>
      </c>
    </row>
    <row r="824" spans="1:18" x14ac:dyDescent="0.25">
      <c r="A824" s="5">
        <v>823</v>
      </c>
      <c r="B824" s="6">
        <v>40580</v>
      </c>
      <c r="C824" s="5" t="s">
        <v>38</v>
      </c>
      <c r="D824" s="5">
        <v>0</v>
      </c>
      <c r="E824" s="5" t="s">
        <v>56</v>
      </c>
      <c r="F824" s="5">
        <v>17</v>
      </c>
      <c r="G824" s="5" t="b">
        <v>0</v>
      </c>
      <c r="H824" s="5">
        <v>0</v>
      </c>
      <c r="I824" s="5" t="s">
        <v>67</v>
      </c>
      <c r="J824" s="5">
        <v>1</v>
      </c>
      <c r="K824" s="5">
        <v>0.34</v>
      </c>
      <c r="L824" s="5">
        <v>0.36359999999999998</v>
      </c>
      <c r="M824" s="5">
        <v>0.46</v>
      </c>
      <c r="N824" s="5">
        <v>0</v>
      </c>
      <c r="O824" s="5">
        <v>24</v>
      </c>
      <c r="P824" s="5">
        <v>97</v>
      </c>
      <c r="Q824" s="5">
        <v>121</v>
      </c>
      <c r="R824" s="29" t="s">
        <v>68</v>
      </c>
    </row>
    <row r="825" spans="1:18" x14ac:dyDescent="0.25">
      <c r="A825" s="5">
        <v>824</v>
      </c>
      <c r="B825" s="6">
        <v>40580</v>
      </c>
      <c r="C825" s="5" t="s">
        <v>38</v>
      </c>
      <c r="D825" s="5">
        <v>0</v>
      </c>
      <c r="E825" s="5" t="s">
        <v>56</v>
      </c>
      <c r="F825" s="5">
        <v>18</v>
      </c>
      <c r="G825" s="5" t="b">
        <v>0</v>
      </c>
      <c r="H825" s="5">
        <v>0</v>
      </c>
      <c r="I825" s="5" t="s">
        <v>67</v>
      </c>
      <c r="J825" s="5">
        <v>1</v>
      </c>
      <c r="K825" s="5">
        <v>0.3</v>
      </c>
      <c r="L825" s="5">
        <v>0.30299999999999999</v>
      </c>
      <c r="M825" s="5">
        <v>0.56000000000000005</v>
      </c>
      <c r="N825" s="5">
        <v>0.16420000000000001</v>
      </c>
      <c r="O825" s="5">
        <v>13</v>
      </c>
      <c r="P825" s="5">
        <v>65</v>
      </c>
      <c r="Q825" s="5">
        <v>78</v>
      </c>
      <c r="R825" s="29" t="s">
        <v>68</v>
      </c>
    </row>
    <row r="826" spans="1:18" x14ac:dyDescent="0.25">
      <c r="A826" s="5">
        <v>825</v>
      </c>
      <c r="B826" s="6">
        <v>40580</v>
      </c>
      <c r="C826" s="5" t="s">
        <v>38</v>
      </c>
      <c r="D826" s="5">
        <v>0</v>
      </c>
      <c r="E826" s="5" t="s">
        <v>56</v>
      </c>
      <c r="F826" s="5">
        <v>19</v>
      </c>
      <c r="G826" s="5" t="b">
        <v>0</v>
      </c>
      <c r="H826" s="5">
        <v>0</v>
      </c>
      <c r="I826" s="5" t="s">
        <v>67</v>
      </c>
      <c r="J826" s="5">
        <v>1</v>
      </c>
      <c r="K826" s="5">
        <v>0.28000000000000003</v>
      </c>
      <c r="L826" s="5">
        <v>0.28789999999999999</v>
      </c>
      <c r="M826" s="5">
        <v>0.61</v>
      </c>
      <c r="N826" s="5">
        <v>0.1343</v>
      </c>
      <c r="O826" s="5">
        <v>1</v>
      </c>
      <c r="P826" s="5">
        <v>20</v>
      </c>
      <c r="Q826" s="5">
        <v>21</v>
      </c>
      <c r="R826" s="29" t="s">
        <v>68</v>
      </c>
    </row>
    <row r="827" spans="1:18" x14ac:dyDescent="0.25">
      <c r="A827" s="5">
        <v>826</v>
      </c>
      <c r="B827" s="6">
        <v>40580</v>
      </c>
      <c r="C827" s="5" t="s">
        <v>38</v>
      </c>
      <c r="D827" s="5">
        <v>0</v>
      </c>
      <c r="E827" s="5" t="s">
        <v>56</v>
      </c>
      <c r="F827" s="5">
        <v>20</v>
      </c>
      <c r="G827" s="5" t="b">
        <v>0</v>
      </c>
      <c r="H827" s="5">
        <v>0</v>
      </c>
      <c r="I827" s="5" t="s">
        <v>67</v>
      </c>
      <c r="J827" s="5">
        <v>1</v>
      </c>
      <c r="K827" s="5">
        <v>0.28000000000000003</v>
      </c>
      <c r="L827" s="5">
        <v>0.28789999999999999</v>
      </c>
      <c r="M827" s="5">
        <v>0.61</v>
      </c>
      <c r="N827" s="5">
        <v>0.1045</v>
      </c>
      <c r="O827" s="5">
        <v>5</v>
      </c>
      <c r="P827" s="5">
        <v>21</v>
      </c>
      <c r="Q827" s="5">
        <v>26</v>
      </c>
      <c r="R827" s="29" t="s">
        <v>68</v>
      </c>
    </row>
    <row r="828" spans="1:18" x14ac:dyDescent="0.25">
      <c r="A828" s="5">
        <v>827</v>
      </c>
      <c r="B828" s="6">
        <v>40580</v>
      </c>
      <c r="C828" s="5" t="s">
        <v>38</v>
      </c>
      <c r="D828" s="5">
        <v>0</v>
      </c>
      <c r="E828" s="5" t="s">
        <v>56</v>
      </c>
      <c r="F828" s="5">
        <v>21</v>
      </c>
      <c r="G828" s="5" t="b">
        <v>0</v>
      </c>
      <c r="H828" s="5">
        <v>0</v>
      </c>
      <c r="I828" s="5" t="s">
        <v>67</v>
      </c>
      <c r="J828" s="5">
        <v>1</v>
      </c>
      <c r="K828" s="5">
        <v>0.26</v>
      </c>
      <c r="L828" s="5">
        <v>0.30299999999999999</v>
      </c>
      <c r="M828" s="5">
        <v>0.6</v>
      </c>
      <c r="N828" s="5">
        <v>0</v>
      </c>
      <c r="O828" s="5">
        <v>5</v>
      </c>
      <c r="P828" s="5">
        <v>22</v>
      </c>
      <c r="Q828" s="5">
        <v>27</v>
      </c>
      <c r="R828" s="29" t="s">
        <v>68</v>
      </c>
    </row>
    <row r="829" spans="1:18" x14ac:dyDescent="0.25">
      <c r="A829" s="5">
        <v>828</v>
      </c>
      <c r="B829" s="6">
        <v>40580</v>
      </c>
      <c r="C829" s="5" t="s">
        <v>38</v>
      </c>
      <c r="D829" s="5">
        <v>0</v>
      </c>
      <c r="E829" s="5" t="s">
        <v>56</v>
      </c>
      <c r="F829" s="5">
        <v>22</v>
      </c>
      <c r="G829" s="5" t="b">
        <v>0</v>
      </c>
      <c r="H829" s="5">
        <v>0</v>
      </c>
      <c r="I829" s="5" t="s">
        <v>67</v>
      </c>
      <c r="J829" s="5">
        <v>1</v>
      </c>
      <c r="K829" s="5">
        <v>0.26</v>
      </c>
      <c r="L829" s="5">
        <v>0.30299999999999999</v>
      </c>
      <c r="M829" s="5">
        <v>0.6</v>
      </c>
      <c r="N829" s="5">
        <v>0</v>
      </c>
      <c r="O829" s="5">
        <v>5</v>
      </c>
      <c r="P829" s="5">
        <v>57</v>
      </c>
      <c r="Q829" s="5">
        <v>62</v>
      </c>
      <c r="R829" s="29" t="s">
        <v>68</v>
      </c>
    </row>
    <row r="830" spans="1:18" x14ac:dyDescent="0.25">
      <c r="A830" s="5">
        <v>829</v>
      </c>
      <c r="B830" s="6">
        <v>40580</v>
      </c>
      <c r="C830" s="5" t="s">
        <v>38</v>
      </c>
      <c r="D830" s="5">
        <v>0</v>
      </c>
      <c r="E830" s="5" t="s">
        <v>56</v>
      </c>
      <c r="F830" s="5">
        <v>23</v>
      </c>
      <c r="G830" s="5" t="b">
        <v>0</v>
      </c>
      <c r="H830" s="5">
        <v>0</v>
      </c>
      <c r="I830" s="5" t="s">
        <v>67</v>
      </c>
      <c r="J830" s="5">
        <v>1</v>
      </c>
      <c r="K830" s="5">
        <v>0.24</v>
      </c>
      <c r="L830" s="5">
        <v>0.28789999999999999</v>
      </c>
      <c r="M830" s="5">
        <v>0.65</v>
      </c>
      <c r="N830" s="5">
        <v>0</v>
      </c>
      <c r="O830" s="5">
        <v>4</v>
      </c>
      <c r="P830" s="5">
        <v>26</v>
      </c>
      <c r="Q830" s="5">
        <v>30</v>
      </c>
      <c r="R830" s="29" t="s">
        <v>68</v>
      </c>
    </row>
    <row r="831" spans="1:18" x14ac:dyDescent="0.25">
      <c r="A831" s="5">
        <v>830</v>
      </c>
      <c r="B831" s="6">
        <v>40581</v>
      </c>
      <c r="C831" s="5" t="s">
        <v>38</v>
      </c>
      <c r="D831" s="5">
        <v>0</v>
      </c>
      <c r="E831" s="5" t="s">
        <v>56</v>
      </c>
      <c r="F831" s="5">
        <v>0</v>
      </c>
      <c r="G831" s="5" t="b">
        <v>0</v>
      </c>
      <c r="H831" s="5">
        <v>1</v>
      </c>
      <c r="I831" s="5" t="s">
        <v>47</v>
      </c>
      <c r="J831" s="5">
        <v>1</v>
      </c>
      <c r="K831" s="5">
        <v>0.24</v>
      </c>
      <c r="L831" s="5">
        <v>0.28789999999999999</v>
      </c>
      <c r="M831" s="5">
        <v>0.65</v>
      </c>
      <c r="N831" s="5">
        <v>0</v>
      </c>
      <c r="O831" s="5">
        <v>1</v>
      </c>
      <c r="P831" s="5">
        <v>14</v>
      </c>
      <c r="Q831" s="5">
        <v>15</v>
      </c>
      <c r="R831" s="29" t="s">
        <v>68</v>
      </c>
    </row>
    <row r="832" spans="1:18" x14ac:dyDescent="0.25">
      <c r="A832" s="5">
        <v>831</v>
      </c>
      <c r="B832" s="6">
        <v>40581</v>
      </c>
      <c r="C832" s="5" t="s">
        <v>38</v>
      </c>
      <c r="D832" s="5">
        <v>0</v>
      </c>
      <c r="E832" s="5" t="s">
        <v>56</v>
      </c>
      <c r="F832" s="5">
        <v>1</v>
      </c>
      <c r="G832" s="5" t="b">
        <v>0</v>
      </c>
      <c r="H832" s="5">
        <v>1</v>
      </c>
      <c r="I832" s="5" t="s">
        <v>47</v>
      </c>
      <c r="J832" s="5">
        <v>1</v>
      </c>
      <c r="K832" s="5">
        <v>0.22</v>
      </c>
      <c r="L832" s="5">
        <v>0.2727</v>
      </c>
      <c r="M832" s="5">
        <v>0.75</v>
      </c>
      <c r="N832" s="5">
        <v>0</v>
      </c>
      <c r="O832" s="5">
        <v>1</v>
      </c>
      <c r="P832" s="5">
        <v>4</v>
      </c>
      <c r="Q832" s="5">
        <v>5</v>
      </c>
      <c r="R832" s="29" t="s">
        <v>68</v>
      </c>
    </row>
    <row r="833" spans="1:18" x14ac:dyDescent="0.25">
      <c r="A833" s="5">
        <v>832</v>
      </c>
      <c r="B833" s="6">
        <v>40581</v>
      </c>
      <c r="C833" s="5" t="s">
        <v>38</v>
      </c>
      <c r="D833" s="5">
        <v>0</v>
      </c>
      <c r="E833" s="5" t="s">
        <v>56</v>
      </c>
      <c r="F833" s="5">
        <v>2</v>
      </c>
      <c r="G833" s="5" t="b">
        <v>0</v>
      </c>
      <c r="H833" s="5">
        <v>1</v>
      </c>
      <c r="I833" s="5" t="s">
        <v>47</v>
      </c>
      <c r="J833" s="5">
        <v>1</v>
      </c>
      <c r="K833" s="5">
        <v>0.2</v>
      </c>
      <c r="L833" s="5">
        <v>0.2576</v>
      </c>
      <c r="M833" s="5">
        <v>0.8</v>
      </c>
      <c r="N833" s="5">
        <v>0</v>
      </c>
      <c r="O833" s="5">
        <v>0</v>
      </c>
      <c r="P833" s="5">
        <v>3</v>
      </c>
      <c r="Q833" s="5">
        <v>3</v>
      </c>
      <c r="R833" s="29" t="s">
        <v>68</v>
      </c>
    </row>
    <row r="834" spans="1:18" x14ac:dyDescent="0.25">
      <c r="A834" s="5">
        <v>833</v>
      </c>
      <c r="B834" s="6">
        <v>40581</v>
      </c>
      <c r="C834" s="5" t="s">
        <v>38</v>
      </c>
      <c r="D834" s="5">
        <v>0</v>
      </c>
      <c r="E834" s="5" t="s">
        <v>56</v>
      </c>
      <c r="F834" s="5">
        <v>3</v>
      </c>
      <c r="G834" s="5" t="b">
        <v>0</v>
      </c>
      <c r="H834" s="5">
        <v>1</v>
      </c>
      <c r="I834" s="5" t="s">
        <v>47</v>
      </c>
      <c r="J834" s="5">
        <v>1</v>
      </c>
      <c r="K834" s="5">
        <v>0.2</v>
      </c>
      <c r="L834" s="5">
        <v>0.2576</v>
      </c>
      <c r="M834" s="5">
        <v>0.86</v>
      </c>
      <c r="N834" s="5">
        <v>0</v>
      </c>
      <c r="O834" s="5">
        <v>0</v>
      </c>
      <c r="P834" s="5">
        <v>1</v>
      </c>
      <c r="Q834" s="5">
        <v>1</v>
      </c>
      <c r="R834" s="29" t="s">
        <v>68</v>
      </c>
    </row>
    <row r="835" spans="1:18" x14ac:dyDescent="0.25">
      <c r="A835" s="5">
        <v>834</v>
      </c>
      <c r="B835" s="6">
        <v>40581</v>
      </c>
      <c r="C835" s="5" t="s">
        <v>38</v>
      </c>
      <c r="D835" s="5">
        <v>0</v>
      </c>
      <c r="E835" s="5" t="s">
        <v>56</v>
      </c>
      <c r="F835" s="5">
        <v>4</v>
      </c>
      <c r="G835" s="5" t="b">
        <v>0</v>
      </c>
      <c r="H835" s="5">
        <v>1</v>
      </c>
      <c r="I835" s="5" t="s">
        <v>47</v>
      </c>
      <c r="J835" s="5">
        <v>1</v>
      </c>
      <c r="K835" s="5">
        <v>0.2</v>
      </c>
      <c r="L835" s="5">
        <v>0.2576</v>
      </c>
      <c r="M835" s="5">
        <v>0.86</v>
      </c>
      <c r="N835" s="5">
        <v>0</v>
      </c>
      <c r="O835" s="5">
        <v>1</v>
      </c>
      <c r="P835" s="5">
        <v>1</v>
      </c>
      <c r="Q835" s="5">
        <v>2</v>
      </c>
      <c r="R835" s="29" t="s">
        <v>68</v>
      </c>
    </row>
    <row r="836" spans="1:18" x14ac:dyDescent="0.25">
      <c r="A836" s="5">
        <v>835</v>
      </c>
      <c r="B836" s="6">
        <v>40581</v>
      </c>
      <c r="C836" s="5" t="s">
        <v>38</v>
      </c>
      <c r="D836" s="5">
        <v>0</v>
      </c>
      <c r="E836" s="5" t="s">
        <v>56</v>
      </c>
      <c r="F836" s="5">
        <v>5</v>
      </c>
      <c r="G836" s="5" t="b">
        <v>0</v>
      </c>
      <c r="H836" s="5">
        <v>1</v>
      </c>
      <c r="I836" s="5" t="s">
        <v>47</v>
      </c>
      <c r="J836" s="5">
        <v>1</v>
      </c>
      <c r="K836" s="5">
        <v>0.2</v>
      </c>
      <c r="L836" s="5">
        <v>0.2576</v>
      </c>
      <c r="M836" s="5">
        <v>0.86</v>
      </c>
      <c r="N836" s="5">
        <v>0</v>
      </c>
      <c r="O836" s="5">
        <v>1</v>
      </c>
      <c r="P836" s="5">
        <v>9</v>
      </c>
      <c r="Q836" s="5">
        <v>10</v>
      </c>
      <c r="R836" s="29" t="s">
        <v>68</v>
      </c>
    </row>
    <row r="837" spans="1:18" x14ac:dyDescent="0.25">
      <c r="A837" s="5">
        <v>836</v>
      </c>
      <c r="B837" s="6">
        <v>40581</v>
      </c>
      <c r="C837" s="5" t="s">
        <v>38</v>
      </c>
      <c r="D837" s="5">
        <v>0</v>
      </c>
      <c r="E837" s="5" t="s">
        <v>56</v>
      </c>
      <c r="F837" s="5">
        <v>6</v>
      </c>
      <c r="G837" s="5" t="b">
        <v>0</v>
      </c>
      <c r="H837" s="5">
        <v>1</v>
      </c>
      <c r="I837" s="5" t="s">
        <v>47</v>
      </c>
      <c r="J837" s="5">
        <v>1</v>
      </c>
      <c r="K837" s="5">
        <v>0.18</v>
      </c>
      <c r="L837" s="5">
        <v>0.2424</v>
      </c>
      <c r="M837" s="5">
        <v>0.93</v>
      </c>
      <c r="N837" s="5">
        <v>0</v>
      </c>
      <c r="O837" s="5">
        <v>1</v>
      </c>
      <c r="P837" s="5">
        <v>29</v>
      </c>
      <c r="Q837" s="5">
        <v>30</v>
      </c>
      <c r="R837" s="29" t="s">
        <v>68</v>
      </c>
    </row>
    <row r="838" spans="1:18" x14ac:dyDescent="0.25">
      <c r="A838" s="5">
        <v>837</v>
      </c>
      <c r="B838" s="6">
        <v>40581</v>
      </c>
      <c r="C838" s="5" t="s">
        <v>38</v>
      </c>
      <c r="D838" s="5">
        <v>0</v>
      </c>
      <c r="E838" s="5" t="s">
        <v>56</v>
      </c>
      <c r="F838" s="5">
        <v>7</v>
      </c>
      <c r="G838" s="5" t="b">
        <v>0</v>
      </c>
      <c r="H838" s="5">
        <v>1</v>
      </c>
      <c r="I838" s="5" t="s">
        <v>47</v>
      </c>
      <c r="J838" s="5">
        <v>1</v>
      </c>
      <c r="K838" s="5">
        <v>0.18</v>
      </c>
      <c r="L838" s="5">
        <v>0.2424</v>
      </c>
      <c r="M838" s="5">
        <v>0.86</v>
      </c>
      <c r="N838" s="5">
        <v>0</v>
      </c>
      <c r="O838" s="5">
        <v>6</v>
      </c>
      <c r="P838" s="5">
        <v>89</v>
      </c>
      <c r="Q838" s="5">
        <v>95</v>
      </c>
      <c r="R838" s="29" t="s">
        <v>68</v>
      </c>
    </row>
    <row r="839" spans="1:18" x14ac:dyDescent="0.25">
      <c r="A839" s="5">
        <v>838</v>
      </c>
      <c r="B839" s="6">
        <v>40581</v>
      </c>
      <c r="C839" s="5" t="s">
        <v>38</v>
      </c>
      <c r="D839" s="5">
        <v>0</v>
      </c>
      <c r="E839" s="5" t="s">
        <v>56</v>
      </c>
      <c r="F839" s="5">
        <v>8</v>
      </c>
      <c r="G839" s="5" t="b">
        <v>0</v>
      </c>
      <c r="H839" s="5">
        <v>1</v>
      </c>
      <c r="I839" s="5" t="s">
        <v>47</v>
      </c>
      <c r="J839" s="5">
        <v>2</v>
      </c>
      <c r="K839" s="5">
        <v>0.16</v>
      </c>
      <c r="L839" s="5">
        <v>0.2273</v>
      </c>
      <c r="M839" s="5">
        <v>1</v>
      </c>
      <c r="N839" s="5">
        <v>0</v>
      </c>
      <c r="O839" s="5">
        <v>7</v>
      </c>
      <c r="P839" s="5">
        <v>223</v>
      </c>
      <c r="Q839" s="5">
        <v>230</v>
      </c>
      <c r="R839" s="29" t="s">
        <v>69</v>
      </c>
    </row>
    <row r="840" spans="1:18" x14ac:dyDescent="0.25">
      <c r="A840" s="5">
        <v>839</v>
      </c>
      <c r="B840" s="6">
        <v>40581</v>
      </c>
      <c r="C840" s="5" t="s">
        <v>38</v>
      </c>
      <c r="D840" s="5">
        <v>0</v>
      </c>
      <c r="E840" s="5" t="s">
        <v>56</v>
      </c>
      <c r="F840" s="5">
        <v>9</v>
      </c>
      <c r="G840" s="5" t="b">
        <v>0</v>
      </c>
      <c r="H840" s="5">
        <v>1</v>
      </c>
      <c r="I840" s="5" t="s">
        <v>47</v>
      </c>
      <c r="J840" s="5">
        <v>1</v>
      </c>
      <c r="K840" s="5">
        <v>0.22</v>
      </c>
      <c r="L840" s="5">
        <v>0.2727</v>
      </c>
      <c r="M840" s="5">
        <v>0.8</v>
      </c>
      <c r="N840" s="5">
        <v>0</v>
      </c>
      <c r="O840" s="5">
        <v>3</v>
      </c>
      <c r="P840" s="5">
        <v>115</v>
      </c>
      <c r="Q840" s="5">
        <v>118</v>
      </c>
      <c r="R840" s="29" t="s">
        <v>68</v>
      </c>
    </row>
    <row r="841" spans="1:18" x14ac:dyDescent="0.25">
      <c r="A841" s="5">
        <v>840</v>
      </c>
      <c r="B841" s="6">
        <v>40581</v>
      </c>
      <c r="C841" s="5" t="s">
        <v>38</v>
      </c>
      <c r="D841" s="5">
        <v>0</v>
      </c>
      <c r="E841" s="5" t="s">
        <v>56</v>
      </c>
      <c r="F841" s="5">
        <v>10</v>
      </c>
      <c r="G841" s="5" t="b">
        <v>0</v>
      </c>
      <c r="H841" s="5">
        <v>1</v>
      </c>
      <c r="I841" s="5" t="s">
        <v>47</v>
      </c>
      <c r="J841" s="5">
        <v>1</v>
      </c>
      <c r="K841" s="5">
        <v>0.24</v>
      </c>
      <c r="L841" s="5">
        <v>0.2576</v>
      </c>
      <c r="M841" s="5">
        <v>0.75</v>
      </c>
      <c r="N841" s="5">
        <v>0.1045</v>
      </c>
      <c r="O841" s="5">
        <v>6</v>
      </c>
      <c r="P841" s="5">
        <v>49</v>
      </c>
      <c r="Q841" s="5">
        <v>55</v>
      </c>
      <c r="R841" s="29" t="s">
        <v>68</v>
      </c>
    </row>
    <row r="842" spans="1:18" x14ac:dyDescent="0.25">
      <c r="A842" s="5">
        <v>841</v>
      </c>
      <c r="B842" s="6">
        <v>40581</v>
      </c>
      <c r="C842" s="5" t="s">
        <v>38</v>
      </c>
      <c r="D842" s="5">
        <v>0</v>
      </c>
      <c r="E842" s="5" t="s">
        <v>56</v>
      </c>
      <c r="F842" s="5">
        <v>11</v>
      </c>
      <c r="G842" s="5" t="b">
        <v>0</v>
      </c>
      <c r="H842" s="5">
        <v>1</v>
      </c>
      <c r="I842" s="5" t="s">
        <v>47</v>
      </c>
      <c r="J842" s="5">
        <v>1</v>
      </c>
      <c r="K842" s="5">
        <v>0.3</v>
      </c>
      <c r="L842" s="5">
        <v>0.31819999999999998</v>
      </c>
      <c r="M842" s="5">
        <v>0.65</v>
      </c>
      <c r="N842" s="5">
        <v>8.9599999999999999E-2</v>
      </c>
      <c r="O842" s="5">
        <v>11</v>
      </c>
      <c r="P842" s="5">
        <v>36</v>
      </c>
      <c r="Q842" s="5">
        <v>47</v>
      </c>
      <c r="R842" s="29" t="s">
        <v>68</v>
      </c>
    </row>
    <row r="843" spans="1:18" x14ac:dyDescent="0.25">
      <c r="A843" s="5">
        <v>842</v>
      </c>
      <c r="B843" s="6">
        <v>40581</v>
      </c>
      <c r="C843" s="5" t="s">
        <v>38</v>
      </c>
      <c r="D843" s="5">
        <v>0</v>
      </c>
      <c r="E843" s="5" t="s">
        <v>56</v>
      </c>
      <c r="F843" s="5">
        <v>12</v>
      </c>
      <c r="G843" s="5" t="b">
        <v>0</v>
      </c>
      <c r="H843" s="5">
        <v>1</v>
      </c>
      <c r="I843" s="5" t="s">
        <v>47</v>
      </c>
      <c r="J843" s="5">
        <v>2</v>
      </c>
      <c r="K843" s="5">
        <v>0.32</v>
      </c>
      <c r="L843" s="5">
        <v>0.34849999999999998</v>
      </c>
      <c r="M843" s="5">
        <v>0.62</v>
      </c>
      <c r="N843" s="5">
        <v>0</v>
      </c>
      <c r="O843" s="5">
        <v>7</v>
      </c>
      <c r="P843" s="5">
        <v>59</v>
      </c>
      <c r="Q843" s="5">
        <v>66</v>
      </c>
      <c r="R843" s="29" t="s">
        <v>69</v>
      </c>
    </row>
    <row r="844" spans="1:18" x14ac:dyDescent="0.25">
      <c r="A844" s="5">
        <v>843</v>
      </c>
      <c r="B844" s="6">
        <v>40581</v>
      </c>
      <c r="C844" s="5" t="s">
        <v>38</v>
      </c>
      <c r="D844" s="5">
        <v>0</v>
      </c>
      <c r="E844" s="5" t="s">
        <v>56</v>
      </c>
      <c r="F844" s="5">
        <v>13</v>
      </c>
      <c r="G844" s="5" t="b">
        <v>0</v>
      </c>
      <c r="H844" s="5">
        <v>1</v>
      </c>
      <c r="I844" s="5" t="s">
        <v>47</v>
      </c>
      <c r="J844" s="5">
        <v>2</v>
      </c>
      <c r="K844" s="5">
        <v>0.36</v>
      </c>
      <c r="L844" s="5">
        <v>0.36359999999999998</v>
      </c>
      <c r="M844" s="5">
        <v>0.56999999999999995</v>
      </c>
      <c r="N844" s="5">
        <v>8.9599999999999999E-2</v>
      </c>
      <c r="O844" s="5">
        <v>10</v>
      </c>
      <c r="P844" s="5">
        <v>54</v>
      </c>
      <c r="Q844" s="5">
        <v>64</v>
      </c>
      <c r="R844" s="29" t="s">
        <v>69</v>
      </c>
    </row>
    <row r="845" spans="1:18" x14ac:dyDescent="0.25">
      <c r="A845" s="5">
        <v>844</v>
      </c>
      <c r="B845" s="6">
        <v>40581</v>
      </c>
      <c r="C845" s="5" t="s">
        <v>38</v>
      </c>
      <c r="D845" s="5">
        <v>0</v>
      </c>
      <c r="E845" s="5" t="s">
        <v>56</v>
      </c>
      <c r="F845" s="5">
        <v>14</v>
      </c>
      <c r="G845" s="5" t="b">
        <v>0</v>
      </c>
      <c r="H845" s="5">
        <v>1</v>
      </c>
      <c r="I845" s="5" t="s">
        <v>47</v>
      </c>
      <c r="J845" s="5">
        <v>2</v>
      </c>
      <c r="K845" s="5">
        <v>0.36</v>
      </c>
      <c r="L845" s="5">
        <v>0.36359999999999998</v>
      </c>
      <c r="M845" s="5">
        <v>0.56999999999999995</v>
      </c>
      <c r="N845" s="5">
        <v>8.9599999999999999E-2</v>
      </c>
      <c r="O845" s="5">
        <v>8</v>
      </c>
      <c r="P845" s="5">
        <v>52</v>
      </c>
      <c r="Q845" s="5">
        <v>60</v>
      </c>
      <c r="R845" s="29" t="s">
        <v>69</v>
      </c>
    </row>
    <row r="846" spans="1:18" x14ac:dyDescent="0.25">
      <c r="A846" s="5">
        <v>845</v>
      </c>
      <c r="B846" s="6">
        <v>40581</v>
      </c>
      <c r="C846" s="5" t="s">
        <v>38</v>
      </c>
      <c r="D846" s="5">
        <v>0</v>
      </c>
      <c r="E846" s="5" t="s">
        <v>56</v>
      </c>
      <c r="F846" s="5">
        <v>15</v>
      </c>
      <c r="G846" s="5" t="b">
        <v>0</v>
      </c>
      <c r="H846" s="5">
        <v>1</v>
      </c>
      <c r="I846" s="5" t="s">
        <v>47</v>
      </c>
      <c r="J846" s="5">
        <v>2</v>
      </c>
      <c r="K846" s="5">
        <v>0.38</v>
      </c>
      <c r="L846" s="5">
        <v>0.39389999999999997</v>
      </c>
      <c r="M846" s="5">
        <v>0.54</v>
      </c>
      <c r="N846" s="5">
        <v>8.9599999999999999E-2</v>
      </c>
      <c r="O846" s="5">
        <v>4</v>
      </c>
      <c r="P846" s="5">
        <v>46</v>
      </c>
      <c r="Q846" s="5">
        <v>50</v>
      </c>
      <c r="R846" s="29" t="s">
        <v>69</v>
      </c>
    </row>
    <row r="847" spans="1:18" x14ac:dyDescent="0.25">
      <c r="A847" s="5">
        <v>846</v>
      </c>
      <c r="B847" s="6">
        <v>40581</v>
      </c>
      <c r="C847" s="5" t="s">
        <v>38</v>
      </c>
      <c r="D847" s="5">
        <v>0</v>
      </c>
      <c r="E847" s="5" t="s">
        <v>56</v>
      </c>
      <c r="F847" s="5">
        <v>16</v>
      </c>
      <c r="G847" s="5" t="b">
        <v>0</v>
      </c>
      <c r="H847" s="5">
        <v>1</v>
      </c>
      <c r="I847" s="5" t="s">
        <v>47</v>
      </c>
      <c r="J847" s="5">
        <v>2</v>
      </c>
      <c r="K847" s="5">
        <v>0.36</v>
      </c>
      <c r="L847" s="5">
        <v>0.34849999999999998</v>
      </c>
      <c r="M847" s="5">
        <v>0.56999999999999995</v>
      </c>
      <c r="N847" s="5">
        <v>0.1343</v>
      </c>
      <c r="O847" s="5">
        <v>16</v>
      </c>
      <c r="P847" s="5">
        <v>98</v>
      </c>
      <c r="Q847" s="5">
        <v>114</v>
      </c>
      <c r="R847" s="29" t="s">
        <v>69</v>
      </c>
    </row>
    <row r="848" spans="1:18" x14ac:dyDescent="0.25">
      <c r="A848" s="5">
        <v>847</v>
      </c>
      <c r="B848" s="6">
        <v>40581</v>
      </c>
      <c r="C848" s="5" t="s">
        <v>38</v>
      </c>
      <c r="D848" s="5">
        <v>0</v>
      </c>
      <c r="E848" s="5" t="s">
        <v>56</v>
      </c>
      <c r="F848" s="5">
        <v>17</v>
      </c>
      <c r="G848" s="5" t="b">
        <v>0</v>
      </c>
      <c r="H848" s="5">
        <v>1</v>
      </c>
      <c r="I848" s="5" t="s">
        <v>47</v>
      </c>
      <c r="J848" s="5">
        <v>2</v>
      </c>
      <c r="K848" s="5">
        <v>0.32</v>
      </c>
      <c r="L848" s="5">
        <v>0.31819999999999998</v>
      </c>
      <c r="M848" s="5">
        <v>0.7</v>
      </c>
      <c r="N848" s="5">
        <v>0.16420000000000001</v>
      </c>
      <c r="O848" s="5">
        <v>9</v>
      </c>
      <c r="P848" s="5">
        <v>207</v>
      </c>
      <c r="Q848" s="5">
        <v>216</v>
      </c>
      <c r="R848" s="29" t="s">
        <v>69</v>
      </c>
    </row>
    <row r="849" spans="1:18" x14ac:dyDescent="0.25">
      <c r="A849" s="5">
        <v>848</v>
      </c>
      <c r="B849" s="6">
        <v>40581</v>
      </c>
      <c r="C849" s="5" t="s">
        <v>38</v>
      </c>
      <c r="D849" s="5">
        <v>0</v>
      </c>
      <c r="E849" s="5" t="s">
        <v>56</v>
      </c>
      <c r="F849" s="5">
        <v>18</v>
      </c>
      <c r="G849" s="5" t="b">
        <v>0</v>
      </c>
      <c r="H849" s="5">
        <v>1</v>
      </c>
      <c r="I849" s="5" t="s">
        <v>47</v>
      </c>
      <c r="J849" s="5">
        <v>2</v>
      </c>
      <c r="K849" s="5">
        <v>0.34</v>
      </c>
      <c r="L849" s="5">
        <v>0.33329999999999999</v>
      </c>
      <c r="M849" s="5">
        <v>0.66</v>
      </c>
      <c r="N849" s="5">
        <v>0.1343</v>
      </c>
      <c r="O849" s="5">
        <v>5</v>
      </c>
      <c r="P849" s="5">
        <v>170</v>
      </c>
      <c r="Q849" s="5">
        <v>175</v>
      </c>
      <c r="R849" s="29" t="s">
        <v>69</v>
      </c>
    </row>
    <row r="850" spans="1:18" x14ac:dyDescent="0.25">
      <c r="A850" s="5">
        <v>849</v>
      </c>
      <c r="B850" s="6">
        <v>40581</v>
      </c>
      <c r="C850" s="5" t="s">
        <v>38</v>
      </c>
      <c r="D850" s="5">
        <v>0</v>
      </c>
      <c r="E850" s="5" t="s">
        <v>56</v>
      </c>
      <c r="F850" s="5">
        <v>19</v>
      </c>
      <c r="G850" s="5" t="b">
        <v>0</v>
      </c>
      <c r="H850" s="5">
        <v>1</v>
      </c>
      <c r="I850" s="5" t="s">
        <v>47</v>
      </c>
      <c r="J850" s="5">
        <v>2</v>
      </c>
      <c r="K850" s="5">
        <v>0.32</v>
      </c>
      <c r="L850" s="5">
        <v>0.34849999999999998</v>
      </c>
      <c r="M850" s="5">
        <v>0.7</v>
      </c>
      <c r="N850" s="5">
        <v>0</v>
      </c>
      <c r="O850" s="5">
        <v>5</v>
      </c>
      <c r="P850" s="5">
        <v>123</v>
      </c>
      <c r="Q850" s="5">
        <v>128</v>
      </c>
      <c r="R850" s="29" t="s">
        <v>69</v>
      </c>
    </row>
    <row r="851" spans="1:18" x14ac:dyDescent="0.25">
      <c r="A851" s="5">
        <v>850</v>
      </c>
      <c r="B851" s="6">
        <v>40581</v>
      </c>
      <c r="C851" s="5" t="s">
        <v>38</v>
      </c>
      <c r="D851" s="5">
        <v>0</v>
      </c>
      <c r="E851" s="5" t="s">
        <v>56</v>
      </c>
      <c r="F851" s="5">
        <v>20</v>
      </c>
      <c r="G851" s="5" t="b">
        <v>0</v>
      </c>
      <c r="H851" s="5">
        <v>1</v>
      </c>
      <c r="I851" s="5" t="s">
        <v>47</v>
      </c>
      <c r="J851" s="5">
        <v>2</v>
      </c>
      <c r="K851" s="5">
        <v>0.32</v>
      </c>
      <c r="L851" s="5">
        <v>0.33329999999999999</v>
      </c>
      <c r="M851" s="5">
        <v>0.7</v>
      </c>
      <c r="N851" s="5">
        <v>0.1045</v>
      </c>
      <c r="O851" s="5">
        <v>6</v>
      </c>
      <c r="P851" s="5">
        <v>82</v>
      </c>
      <c r="Q851" s="5">
        <v>88</v>
      </c>
      <c r="R851" s="29" t="s">
        <v>69</v>
      </c>
    </row>
    <row r="852" spans="1:18" x14ac:dyDescent="0.25">
      <c r="A852" s="5">
        <v>851</v>
      </c>
      <c r="B852" s="6">
        <v>40581</v>
      </c>
      <c r="C852" s="5" t="s">
        <v>38</v>
      </c>
      <c r="D852" s="5">
        <v>0</v>
      </c>
      <c r="E852" s="5" t="s">
        <v>56</v>
      </c>
      <c r="F852" s="5">
        <v>21</v>
      </c>
      <c r="G852" s="5" t="b">
        <v>0</v>
      </c>
      <c r="H852" s="5">
        <v>1</v>
      </c>
      <c r="I852" s="5" t="s">
        <v>47</v>
      </c>
      <c r="J852" s="5">
        <v>1</v>
      </c>
      <c r="K852" s="5">
        <v>0.32</v>
      </c>
      <c r="L852" s="5">
        <v>0.34849999999999998</v>
      </c>
      <c r="M852" s="5">
        <v>0.7</v>
      </c>
      <c r="N852" s="5">
        <v>0</v>
      </c>
      <c r="O852" s="5">
        <v>3</v>
      </c>
      <c r="P852" s="5">
        <v>75</v>
      </c>
      <c r="Q852" s="5">
        <v>78</v>
      </c>
      <c r="R852" s="29" t="s">
        <v>68</v>
      </c>
    </row>
    <row r="853" spans="1:18" x14ac:dyDescent="0.25">
      <c r="A853" s="5">
        <v>852</v>
      </c>
      <c r="B853" s="6">
        <v>40581</v>
      </c>
      <c r="C853" s="5" t="s">
        <v>38</v>
      </c>
      <c r="D853" s="5">
        <v>0</v>
      </c>
      <c r="E853" s="5" t="s">
        <v>56</v>
      </c>
      <c r="F853" s="5">
        <v>22</v>
      </c>
      <c r="G853" s="5" t="b">
        <v>0</v>
      </c>
      <c r="H853" s="5">
        <v>1</v>
      </c>
      <c r="I853" s="5" t="s">
        <v>47</v>
      </c>
      <c r="J853" s="5">
        <v>1</v>
      </c>
      <c r="K853" s="5">
        <v>0.28000000000000003</v>
      </c>
      <c r="L853" s="5">
        <v>0.30299999999999999</v>
      </c>
      <c r="M853" s="5">
        <v>0.81</v>
      </c>
      <c r="N853" s="5">
        <v>8.9599999999999999E-2</v>
      </c>
      <c r="O853" s="5">
        <v>3</v>
      </c>
      <c r="P853" s="5">
        <v>34</v>
      </c>
      <c r="Q853" s="5">
        <v>37</v>
      </c>
      <c r="R853" s="29" t="s">
        <v>68</v>
      </c>
    </row>
    <row r="854" spans="1:18" x14ac:dyDescent="0.25">
      <c r="A854" s="5">
        <v>853</v>
      </c>
      <c r="B854" s="6">
        <v>40581</v>
      </c>
      <c r="C854" s="5" t="s">
        <v>38</v>
      </c>
      <c r="D854" s="5">
        <v>0</v>
      </c>
      <c r="E854" s="5" t="s">
        <v>56</v>
      </c>
      <c r="F854" s="5">
        <v>23</v>
      </c>
      <c r="G854" s="5" t="b">
        <v>0</v>
      </c>
      <c r="H854" s="5">
        <v>1</v>
      </c>
      <c r="I854" s="5" t="s">
        <v>47</v>
      </c>
      <c r="J854" s="5">
        <v>2</v>
      </c>
      <c r="K854" s="5">
        <v>0.3</v>
      </c>
      <c r="L854" s="5">
        <v>0.33329999999999999</v>
      </c>
      <c r="M854" s="5">
        <v>0.81</v>
      </c>
      <c r="N854" s="5">
        <v>0</v>
      </c>
      <c r="O854" s="5">
        <v>6</v>
      </c>
      <c r="P854" s="5">
        <v>19</v>
      </c>
      <c r="Q854" s="5">
        <v>25</v>
      </c>
      <c r="R854" s="29" t="s">
        <v>69</v>
      </c>
    </row>
    <row r="855" spans="1:18" x14ac:dyDescent="0.25">
      <c r="A855" s="5">
        <v>854</v>
      </c>
      <c r="B855" s="6">
        <v>40582</v>
      </c>
      <c r="C855" s="5" t="s">
        <v>38</v>
      </c>
      <c r="D855" s="5">
        <v>0</v>
      </c>
      <c r="E855" s="5" t="s">
        <v>56</v>
      </c>
      <c r="F855" s="5">
        <v>0</v>
      </c>
      <c r="G855" s="5" t="b">
        <v>0</v>
      </c>
      <c r="H855" s="5">
        <v>2</v>
      </c>
      <c r="I855" s="5" t="s">
        <v>48</v>
      </c>
      <c r="J855" s="5">
        <v>2</v>
      </c>
      <c r="K855" s="5">
        <v>0.28000000000000003</v>
      </c>
      <c r="L855" s="5">
        <v>0.31819999999999998</v>
      </c>
      <c r="M855" s="5">
        <v>0.87</v>
      </c>
      <c r="N855" s="5">
        <v>0</v>
      </c>
      <c r="O855" s="5">
        <v>4</v>
      </c>
      <c r="P855" s="5">
        <v>6</v>
      </c>
      <c r="Q855" s="5">
        <v>10</v>
      </c>
      <c r="R855" s="29" t="s">
        <v>69</v>
      </c>
    </row>
    <row r="856" spans="1:18" x14ac:dyDescent="0.25">
      <c r="A856" s="5">
        <v>855</v>
      </c>
      <c r="B856" s="6">
        <v>40582</v>
      </c>
      <c r="C856" s="5" t="s">
        <v>38</v>
      </c>
      <c r="D856" s="5">
        <v>0</v>
      </c>
      <c r="E856" s="5" t="s">
        <v>56</v>
      </c>
      <c r="F856" s="5">
        <v>1</v>
      </c>
      <c r="G856" s="5" t="b">
        <v>0</v>
      </c>
      <c r="H856" s="5">
        <v>2</v>
      </c>
      <c r="I856" s="5" t="s">
        <v>48</v>
      </c>
      <c r="J856" s="5">
        <v>2</v>
      </c>
      <c r="K856" s="5">
        <v>0.28000000000000003</v>
      </c>
      <c r="L856" s="5">
        <v>0.31819999999999998</v>
      </c>
      <c r="M856" s="5">
        <v>0.87</v>
      </c>
      <c r="N856" s="5">
        <v>0</v>
      </c>
      <c r="O856" s="5">
        <v>0</v>
      </c>
      <c r="P856" s="5">
        <v>4</v>
      </c>
      <c r="Q856" s="5">
        <v>4</v>
      </c>
      <c r="R856" s="29" t="s">
        <v>69</v>
      </c>
    </row>
    <row r="857" spans="1:18" x14ac:dyDescent="0.25">
      <c r="A857" s="5">
        <v>856</v>
      </c>
      <c r="B857" s="6">
        <v>40582</v>
      </c>
      <c r="C857" s="5" t="s">
        <v>38</v>
      </c>
      <c r="D857" s="5">
        <v>0</v>
      </c>
      <c r="E857" s="5" t="s">
        <v>56</v>
      </c>
      <c r="F857" s="5">
        <v>2</v>
      </c>
      <c r="G857" s="5" t="b">
        <v>0</v>
      </c>
      <c r="H857" s="5">
        <v>2</v>
      </c>
      <c r="I857" s="5" t="s">
        <v>48</v>
      </c>
      <c r="J857" s="5">
        <v>2</v>
      </c>
      <c r="K857" s="5">
        <v>0.26</v>
      </c>
      <c r="L857" s="5">
        <v>0.2727</v>
      </c>
      <c r="M857" s="5">
        <v>0.93</v>
      </c>
      <c r="N857" s="5">
        <v>0.1045</v>
      </c>
      <c r="O857" s="5">
        <v>1</v>
      </c>
      <c r="P857" s="5">
        <v>1</v>
      </c>
      <c r="Q857" s="5">
        <v>2</v>
      </c>
      <c r="R857" s="29" t="s">
        <v>69</v>
      </c>
    </row>
    <row r="858" spans="1:18" x14ac:dyDescent="0.25">
      <c r="A858" s="5">
        <v>857</v>
      </c>
      <c r="B858" s="6">
        <v>40582</v>
      </c>
      <c r="C858" s="5" t="s">
        <v>38</v>
      </c>
      <c r="D858" s="5">
        <v>0</v>
      </c>
      <c r="E858" s="5" t="s">
        <v>56</v>
      </c>
      <c r="F858" s="5">
        <v>3</v>
      </c>
      <c r="G858" s="5" t="b">
        <v>0</v>
      </c>
      <c r="H858" s="5">
        <v>2</v>
      </c>
      <c r="I858" s="5" t="s">
        <v>48</v>
      </c>
      <c r="J858" s="5">
        <v>3</v>
      </c>
      <c r="K858" s="5">
        <v>0.28000000000000003</v>
      </c>
      <c r="L858" s="5">
        <v>0.2727</v>
      </c>
      <c r="M858" s="5">
        <v>0.93</v>
      </c>
      <c r="N858" s="5">
        <v>0.16420000000000001</v>
      </c>
      <c r="O858" s="5">
        <v>0</v>
      </c>
      <c r="P858" s="5">
        <v>1</v>
      </c>
      <c r="Q858" s="5">
        <v>1</v>
      </c>
      <c r="R858" s="29" t="s">
        <v>70</v>
      </c>
    </row>
    <row r="859" spans="1:18" x14ac:dyDescent="0.25">
      <c r="A859" s="5">
        <v>858</v>
      </c>
      <c r="B859" s="6">
        <v>40582</v>
      </c>
      <c r="C859" s="5" t="s">
        <v>38</v>
      </c>
      <c r="D859" s="5">
        <v>0</v>
      </c>
      <c r="E859" s="5" t="s">
        <v>56</v>
      </c>
      <c r="F859" s="5">
        <v>4</v>
      </c>
      <c r="G859" s="5" t="b">
        <v>0</v>
      </c>
      <c r="H859" s="5">
        <v>2</v>
      </c>
      <c r="I859" s="5" t="s">
        <v>48</v>
      </c>
      <c r="J859" s="5">
        <v>1</v>
      </c>
      <c r="K859" s="5">
        <v>0.26</v>
      </c>
      <c r="L859" s="5">
        <v>0.2576</v>
      </c>
      <c r="M859" s="5">
        <v>0.93</v>
      </c>
      <c r="N859" s="5">
        <v>0.16420000000000001</v>
      </c>
      <c r="O859" s="5">
        <v>0</v>
      </c>
      <c r="P859" s="5">
        <v>3</v>
      </c>
      <c r="Q859" s="5">
        <v>3</v>
      </c>
      <c r="R859" s="29" t="s">
        <v>68</v>
      </c>
    </row>
    <row r="860" spans="1:18" x14ac:dyDescent="0.25">
      <c r="A860" s="5">
        <v>859</v>
      </c>
      <c r="B860" s="6">
        <v>40582</v>
      </c>
      <c r="C860" s="5" t="s">
        <v>38</v>
      </c>
      <c r="D860" s="5">
        <v>0</v>
      </c>
      <c r="E860" s="5" t="s">
        <v>56</v>
      </c>
      <c r="F860" s="5">
        <v>5</v>
      </c>
      <c r="G860" s="5" t="b">
        <v>0</v>
      </c>
      <c r="H860" s="5">
        <v>2</v>
      </c>
      <c r="I860" s="5" t="s">
        <v>48</v>
      </c>
      <c r="J860" s="5">
        <v>1</v>
      </c>
      <c r="K860" s="5">
        <v>0.26</v>
      </c>
      <c r="L860" s="5">
        <v>0.2273</v>
      </c>
      <c r="M860" s="5">
        <v>0.81</v>
      </c>
      <c r="N860" s="5">
        <v>0.32840000000000003</v>
      </c>
      <c r="O860" s="5">
        <v>0</v>
      </c>
      <c r="P860" s="5">
        <v>2</v>
      </c>
      <c r="Q860" s="5">
        <v>2</v>
      </c>
      <c r="R860" s="29" t="s">
        <v>68</v>
      </c>
    </row>
    <row r="861" spans="1:18" x14ac:dyDescent="0.25">
      <c r="A861" s="5">
        <v>860</v>
      </c>
      <c r="B861" s="6">
        <v>40582</v>
      </c>
      <c r="C861" s="5" t="s">
        <v>38</v>
      </c>
      <c r="D861" s="5">
        <v>0</v>
      </c>
      <c r="E861" s="5" t="s">
        <v>56</v>
      </c>
      <c r="F861" s="5">
        <v>6</v>
      </c>
      <c r="G861" s="5" t="b">
        <v>0</v>
      </c>
      <c r="H861" s="5">
        <v>2</v>
      </c>
      <c r="I861" s="5" t="s">
        <v>48</v>
      </c>
      <c r="J861" s="5">
        <v>1</v>
      </c>
      <c r="K861" s="5">
        <v>0.26</v>
      </c>
      <c r="L861" s="5">
        <v>0.2273</v>
      </c>
      <c r="M861" s="5">
        <v>0.7</v>
      </c>
      <c r="N861" s="5">
        <v>0.32840000000000003</v>
      </c>
      <c r="O861" s="5">
        <v>0</v>
      </c>
      <c r="P861" s="5">
        <v>39</v>
      </c>
      <c r="Q861" s="5">
        <v>39</v>
      </c>
      <c r="R861" s="29" t="s">
        <v>68</v>
      </c>
    </row>
    <row r="862" spans="1:18" x14ac:dyDescent="0.25">
      <c r="A862" s="5">
        <v>861</v>
      </c>
      <c r="B862" s="6">
        <v>40582</v>
      </c>
      <c r="C862" s="5" t="s">
        <v>38</v>
      </c>
      <c r="D862" s="5">
        <v>0</v>
      </c>
      <c r="E862" s="5" t="s">
        <v>56</v>
      </c>
      <c r="F862" s="5">
        <v>7</v>
      </c>
      <c r="G862" s="5" t="b">
        <v>0</v>
      </c>
      <c r="H862" s="5">
        <v>2</v>
      </c>
      <c r="I862" s="5" t="s">
        <v>48</v>
      </c>
      <c r="J862" s="5">
        <v>1</v>
      </c>
      <c r="K862" s="5">
        <v>0.24</v>
      </c>
      <c r="L862" s="5">
        <v>0.19700000000000001</v>
      </c>
      <c r="M862" s="5">
        <v>0.65</v>
      </c>
      <c r="N862" s="5">
        <v>0.41789999999999999</v>
      </c>
      <c r="O862" s="5">
        <v>3</v>
      </c>
      <c r="P862" s="5">
        <v>97</v>
      </c>
      <c r="Q862" s="5">
        <v>100</v>
      </c>
      <c r="R862" s="29" t="s">
        <v>68</v>
      </c>
    </row>
    <row r="863" spans="1:18" x14ac:dyDescent="0.25">
      <c r="A863" s="5">
        <v>862</v>
      </c>
      <c r="B863" s="6">
        <v>40582</v>
      </c>
      <c r="C863" s="5" t="s">
        <v>38</v>
      </c>
      <c r="D863" s="5">
        <v>0</v>
      </c>
      <c r="E863" s="5" t="s">
        <v>56</v>
      </c>
      <c r="F863" s="5">
        <v>8</v>
      </c>
      <c r="G863" s="5" t="b">
        <v>0</v>
      </c>
      <c r="H863" s="5">
        <v>2</v>
      </c>
      <c r="I863" s="5" t="s">
        <v>48</v>
      </c>
      <c r="J863" s="5">
        <v>1</v>
      </c>
      <c r="K863" s="5">
        <v>0.24</v>
      </c>
      <c r="L863" s="5">
        <v>0.19700000000000001</v>
      </c>
      <c r="M863" s="5">
        <v>0.56000000000000005</v>
      </c>
      <c r="N863" s="5">
        <v>0.49249999999999999</v>
      </c>
      <c r="O863" s="5">
        <v>7</v>
      </c>
      <c r="P863" s="5">
        <v>236</v>
      </c>
      <c r="Q863" s="5">
        <v>243</v>
      </c>
      <c r="R863" s="29" t="s">
        <v>68</v>
      </c>
    </row>
    <row r="864" spans="1:18" x14ac:dyDescent="0.25">
      <c r="A864" s="5">
        <v>863</v>
      </c>
      <c r="B864" s="6">
        <v>40582</v>
      </c>
      <c r="C864" s="5" t="s">
        <v>38</v>
      </c>
      <c r="D864" s="5">
        <v>0</v>
      </c>
      <c r="E864" s="5" t="s">
        <v>56</v>
      </c>
      <c r="F864" s="5">
        <v>9</v>
      </c>
      <c r="G864" s="5" t="b">
        <v>0</v>
      </c>
      <c r="H864" s="5">
        <v>2</v>
      </c>
      <c r="I864" s="5" t="s">
        <v>48</v>
      </c>
      <c r="J864" s="5">
        <v>1</v>
      </c>
      <c r="K864" s="5">
        <v>0.24</v>
      </c>
      <c r="L864" s="5">
        <v>0.19700000000000001</v>
      </c>
      <c r="M864" s="5">
        <v>0.52</v>
      </c>
      <c r="N864" s="5">
        <v>0.49249999999999999</v>
      </c>
      <c r="O864" s="5">
        <v>7</v>
      </c>
      <c r="P864" s="5">
        <v>128</v>
      </c>
      <c r="Q864" s="5">
        <v>135</v>
      </c>
      <c r="R864" s="29" t="s">
        <v>68</v>
      </c>
    </row>
    <row r="865" spans="1:18" x14ac:dyDescent="0.25">
      <c r="A865" s="5">
        <v>864</v>
      </c>
      <c r="B865" s="6">
        <v>40582</v>
      </c>
      <c r="C865" s="5" t="s">
        <v>38</v>
      </c>
      <c r="D865" s="5">
        <v>0</v>
      </c>
      <c r="E865" s="5" t="s">
        <v>56</v>
      </c>
      <c r="F865" s="5">
        <v>10</v>
      </c>
      <c r="G865" s="5" t="b">
        <v>0</v>
      </c>
      <c r="H865" s="5">
        <v>2</v>
      </c>
      <c r="I865" s="5" t="s">
        <v>48</v>
      </c>
      <c r="J865" s="5">
        <v>1</v>
      </c>
      <c r="K865" s="5">
        <v>0.22</v>
      </c>
      <c r="L865" s="5">
        <v>0.18179999999999999</v>
      </c>
      <c r="M865" s="5">
        <v>0.47</v>
      </c>
      <c r="N865" s="5">
        <v>0.55220000000000002</v>
      </c>
      <c r="O865" s="5">
        <v>4</v>
      </c>
      <c r="P865" s="5">
        <v>44</v>
      </c>
      <c r="Q865" s="5">
        <v>48</v>
      </c>
      <c r="R865" s="29" t="s">
        <v>68</v>
      </c>
    </row>
    <row r="866" spans="1:18" x14ac:dyDescent="0.25">
      <c r="A866" s="5">
        <v>865</v>
      </c>
      <c r="B866" s="6">
        <v>40582</v>
      </c>
      <c r="C866" s="5" t="s">
        <v>38</v>
      </c>
      <c r="D866" s="5">
        <v>0</v>
      </c>
      <c r="E866" s="5" t="s">
        <v>56</v>
      </c>
      <c r="F866" s="5">
        <v>11</v>
      </c>
      <c r="G866" s="5" t="b">
        <v>0</v>
      </c>
      <c r="H866" s="5">
        <v>2</v>
      </c>
      <c r="I866" s="5" t="s">
        <v>48</v>
      </c>
      <c r="J866" s="5">
        <v>1</v>
      </c>
      <c r="K866" s="5">
        <v>0.22</v>
      </c>
      <c r="L866" s="5">
        <v>0.18179999999999999</v>
      </c>
      <c r="M866" s="5">
        <v>0.47</v>
      </c>
      <c r="N866" s="5">
        <v>0.4627</v>
      </c>
      <c r="O866" s="5">
        <v>1</v>
      </c>
      <c r="P866" s="5">
        <v>49</v>
      </c>
      <c r="Q866" s="5">
        <v>50</v>
      </c>
      <c r="R866" s="29" t="s">
        <v>68</v>
      </c>
    </row>
    <row r="867" spans="1:18" x14ac:dyDescent="0.25">
      <c r="A867" s="5">
        <v>866</v>
      </c>
      <c r="B867" s="6">
        <v>40582</v>
      </c>
      <c r="C867" s="5" t="s">
        <v>38</v>
      </c>
      <c r="D867" s="5">
        <v>0</v>
      </c>
      <c r="E867" s="5" t="s">
        <v>56</v>
      </c>
      <c r="F867" s="5">
        <v>12</v>
      </c>
      <c r="G867" s="5" t="b">
        <v>0</v>
      </c>
      <c r="H867" s="5">
        <v>2</v>
      </c>
      <c r="I867" s="5" t="s">
        <v>48</v>
      </c>
      <c r="J867" s="5">
        <v>1</v>
      </c>
      <c r="K867" s="5">
        <v>0.24</v>
      </c>
      <c r="L867" s="5">
        <v>0.19700000000000001</v>
      </c>
      <c r="M867" s="5">
        <v>0.38</v>
      </c>
      <c r="N867" s="5">
        <v>0.49249999999999999</v>
      </c>
      <c r="O867" s="5">
        <v>2</v>
      </c>
      <c r="P867" s="5">
        <v>63</v>
      </c>
      <c r="Q867" s="5">
        <v>65</v>
      </c>
      <c r="R867" s="29" t="s">
        <v>68</v>
      </c>
    </row>
    <row r="868" spans="1:18" x14ac:dyDescent="0.25">
      <c r="A868" s="5">
        <v>867</v>
      </c>
      <c r="B868" s="6">
        <v>40582</v>
      </c>
      <c r="C868" s="5" t="s">
        <v>38</v>
      </c>
      <c r="D868" s="5">
        <v>0</v>
      </c>
      <c r="E868" s="5" t="s">
        <v>56</v>
      </c>
      <c r="F868" s="5">
        <v>13</v>
      </c>
      <c r="G868" s="5" t="b">
        <v>0</v>
      </c>
      <c r="H868" s="5">
        <v>2</v>
      </c>
      <c r="I868" s="5" t="s">
        <v>48</v>
      </c>
      <c r="J868" s="5">
        <v>2</v>
      </c>
      <c r="K868" s="5">
        <v>0.24</v>
      </c>
      <c r="L868" s="5">
        <v>0.19700000000000001</v>
      </c>
      <c r="M868" s="5">
        <v>0.32</v>
      </c>
      <c r="N868" s="5">
        <v>0.44779999999999998</v>
      </c>
      <c r="O868" s="5">
        <v>2</v>
      </c>
      <c r="P868" s="5">
        <v>48</v>
      </c>
      <c r="Q868" s="5">
        <v>50</v>
      </c>
      <c r="R868" s="29" t="s">
        <v>69</v>
      </c>
    </row>
    <row r="869" spans="1:18" x14ac:dyDescent="0.25">
      <c r="A869" s="5">
        <v>868</v>
      </c>
      <c r="B869" s="6">
        <v>40582</v>
      </c>
      <c r="C869" s="5" t="s">
        <v>38</v>
      </c>
      <c r="D869" s="5">
        <v>0</v>
      </c>
      <c r="E869" s="5" t="s">
        <v>56</v>
      </c>
      <c r="F869" s="5">
        <v>14</v>
      </c>
      <c r="G869" s="5" t="b">
        <v>0</v>
      </c>
      <c r="H869" s="5">
        <v>2</v>
      </c>
      <c r="I869" s="5" t="s">
        <v>48</v>
      </c>
      <c r="J869" s="5">
        <v>1</v>
      </c>
      <c r="K869" s="5">
        <v>0.22</v>
      </c>
      <c r="L869" s="5">
        <v>0.19700000000000001</v>
      </c>
      <c r="M869" s="5">
        <v>0.37</v>
      </c>
      <c r="N869" s="5">
        <v>0.41789999999999999</v>
      </c>
      <c r="O869" s="5">
        <v>3</v>
      </c>
      <c r="P869" s="5">
        <v>61</v>
      </c>
      <c r="Q869" s="5">
        <v>64</v>
      </c>
      <c r="R869" s="29" t="s">
        <v>68</v>
      </c>
    </row>
    <row r="870" spans="1:18" x14ac:dyDescent="0.25">
      <c r="A870" s="5">
        <v>869</v>
      </c>
      <c r="B870" s="6">
        <v>40582</v>
      </c>
      <c r="C870" s="5" t="s">
        <v>38</v>
      </c>
      <c r="D870" s="5">
        <v>0</v>
      </c>
      <c r="E870" s="5" t="s">
        <v>56</v>
      </c>
      <c r="F870" s="5">
        <v>15</v>
      </c>
      <c r="G870" s="5" t="b">
        <v>0</v>
      </c>
      <c r="H870" s="5">
        <v>2</v>
      </c>
      <c r="I870" s="5" t="s">
        <v>48</v>
      </c>
      <c r="J870" s="5">
        <v>1</v>
      </c>
      <c r="K870" s="5">
        <v>0.22</v>
      </c>
      <c r="L870" s="5">
        <v>0.19700000000000001</v>
      </c>
      <c r="M870" s="5">
        <v>0.35</v>
      </c>
      <c r="N870" s="5">
        <v>0.3881</v>
      </c>
      <c r="O870" s="5">
        <v>6</v>
      </c>
      <c r="P870" s="5">
        <v>45</v>
      </c>
      <c r="Q870" s="5">
        <v>51</v>
      </c>
      <c r="R870" s="29" t="s">
        <v>68</v>
      </c>
    </row>
    <row r="871" spans="1:18" x14ac:dyDescent="0.25">
      <c r="A871" s="5">
        <v>870</v>
      </c>
      <c r="B871" s="6">
        <v>40582</v>
      </c>
      <c r="C871" s="5" t="s">
        <v>38</v>
      </c>
      <c r="D871" s="5">
        <v>0</v>
      </c>
      <c r="E871" s="5" t="s">
        <v>56</v>
      </c>
      <c r="F871" s="5">
        <v>16</v>
      </c>
      <c r="G871" s="5" t="b">
        <v>0</v>
      </c>
      <c r="H871" s="5">
        <v>2</v>
      </c>
      <c r="I871" s="5" t="s">
        <v>48</v>
      </c>
      <c r="J871" s="5">
        <v>1</v>
      </c>
      <c r="K871" s="5">
        <v>0.22</v>
      </c>
      <c r="L871" s="5">
        <v>0.18179999999999999</v>
      </c>
      <c r="M871" s="5">
        <v>0.35</v>
      </c>
      <c r="N871" s="5">
        <v>0.52239999999999998</v>
      </c>
      <c r="O871" s="5">
        <v>4</v>
      </c>
      <c r="P871" s="5">
        <v>79</v>
      </c>
      <c r="Q871" s="5">
        <v>83</v>
      </c>
      <c r="R871" s="29" t="s">
        <v>68</v>
      </c>
    </row>
    <row r="872" spans="1:18" x14ac:dyDescent="0.25">
      <c r="A872" s="5">
        <v>871</v>
      </c>
      <c r="B872" s="6">
        <v>40582</v>
      </c>
      <c r="C872" s="5" t="s">
        <v>38</v>
      </c>
      <c r="D872" s="5">
        <v>0</v>
      </c>
      <c r="E872" s="5" t="s">
        <v>56</v>
      </c>
      <c r="F872" s="5">
        <v>17</v>
      </c>
      <c r="G872" s="5" t="b">
        <v>0</v>
      </c>
      <c r="H872" s="5">
        <v>2</v>
      </c>
      <c r="I872" s="5" t="s">
        <v>48</v>
      </c>
      <c r="J872" s="5">
        <v>1</v>
      </c>
      <c r="K872" s="5">
        <v>0.22</v>
      </c>
      <c r="L872" s="5">
        <v>0.18179999999999999</v>
      </c>
      <c r="M872" s="5">
        <v>0.32</v>
      </c>
      <c r="N872" s="5">
        <v>0.58209999999999995</v>
      </c>
      <c r="O872" s="5">
        <v>4</v>
      </c>
      <c r="P872" s="5">
        <v>172</v>
      </c>
      <c r="Q872" s="5">
        <v>176</v>
      </c>
      <c r="R872" s="29" t="s">
        <v>68</v>
      </c>
    </row>
    <row r="873" spans="1:18" x14ac:dyDescent="0.25">
      <c r="A873" s="5">
        <v>872</v>
      </c>
      <c r="B873" s="6">
        <v>40582</v>
      </c>
      <c r="C873" s="5" t="s">
        <v>38</v>
      </c>
      <c r="D873" s="5">
        <v>0</v>
      </c>
      <c r="E873" s="5" t="s">
        <v>56</v>
      </c>
      <c r="F873" s="5">
        <v>18</v>
      </c>
      <c r="G873" s="5" t="b">
        <v>0</v>
      </c>
      <c r="H873" s="5">
        <v>2</v>
      </c>
      <c r="I873" s="5" t="s">
        <v>48</v>
      </c>
      <c r="J873" s="5">
        <v>1</v>
      </c>
      <c r="K873" s="5">
        <v>0.2</v>
      </c>
      <c r="L873" s="5">
        <v>0.18179999999999999</v>
      </c>
      <c r="M873" s="5">
        <v>0.32</v>
      </c>
      <c r="N873" s="5">
        <v>0.3881</v>
      </c>
      <c r="O873" s="5">
        <v>1</v>
      </c>
      <c r="P873" s="5">
        <v>151</v>
      </c>
      <c r="Q873" s="5">
        <v>152</v>
      </c>
      <c r="R873" s="29" t="s">
        <v>68</v>
      </c>
    </row>
    <row r="874" spans="1:18" x14ac:dyDescent="0.25">
      <c r="A874" s="5">
        <v>873</v>
      </c>
      <c r="B874" s="6">
        <v>40582</v>
      </c>
      <c r="C874" s="5" t="s">
        <v>38</v>
      </c>
      <c r="D874" s="5">
        <v>0</v>
      </c>
      <c r="E874" s="5" t="s">
        <v>56</v>
      </c>
      <c r="F874" s="5">
        <v>19</v>
      </c>
      <c r="G874" s="5" t="b">
        <v>0</v>
      </c>
      <c r="H874" s="5">
        <v>2</v>
      </c>
      <c r="I874" s="5" t="s">
        <v>48</v>
      </c>
      <c r="J874" s="5">
        <v>1</v>
      </c>
      <c r="K874" s="5">
        <v>0.16</v>
      </c>
      <c r="L874" s="5">
        <v>0.1212</v>
      </c>
      <c r="M874" s="5">
        <v>0.4</v>
      </c>
      <c r="N874" s="5">
        <v>0.4627</v>
      </c>
      <c r="O874" s="5">
        <v>1</v>
      </c>
      <c r="P874" s="5">
        <v>100</v>
      </c>
      <c r="Q874" s="5">
        <v>101</v>
      </c>
      <c r="R874" s="29" t="s">
        <v>68</v>
      </c>
    </row>
    <row r="875" spans="1:18" x14ac:dyDescent="0.25">
      <c r="A875" s="5">
        <v>874</v>
      </c>
      <c r="B875" s="6">
        <v>40582</v>
      </c>
      <c r="C875" s="5" t="s">
        <v>38</v>
      </c>
      <c r="D875" s="5">
        <v>0</v>
      </c>
      <c r="E875" s="5" t="s">
        <v>56</v>
      </c>
      <c r="F875" s="5">
        <v>20</v>
      </c>
      <c r="G875" s="5" t="b">
        <v>0</v>
      </c>
      <c r="H875" s="5">
        <v>2</v>
      </c>
      <c r="I875" s="5" t="s">
        <v>48</v>
      </c>
      <c r="J875" s="5">
        <v>1</v>
      </c>
      <c r="K875" s="5">
        <v>0.16</v>
      </c>
      <c r="L875" s="5">
        <v>0.13639999999999999</v>
      </c>
      <c r="M875" s="5">
        <v>0.4</v>
      </c>
      <c r="N875" s="5">
        <v>0.32840000000000003</v>
      </c>
      <c r="O875" s="5">
        <v>3</v>
      </c>
      <c r="P875" s="5">
        <v>53</v>
      </c>
      <c r="Q875" s="5">
        <v>56</v>
      </c>
      <c r="R875" s="29" t="s">
        <v>68</v>
      </c>
    </row>
    <row r="876" spans="1:18" x14ac:dyDescent="0.25">
      <c r="A876" s="5">
        <v>875</v>
      </c>
      <c r="B876" s="6">
        <v>40582</v>
      </c>
      <c r="C876" s="5" t="s">
        <v>38</v>
      </c>
      <c r="D876" s="5">
        <v>0</v>
      </c>
      <c r="E876" s="5" t="s">
        <v>56</v>
      </c>
      <c r="F876" s="5">
        <v>21</v>
      </c>
      <c r="G876" s="5" t="b">
        <v>0</v>
      </c>
      <c r="H876" s="5">
        <v>2</v>
      </c>
      <c r="I876" s="5" t="s">
        <v>48</v>
      </c>
      <c r="J876" s="5">
        <v>1</v>
      </c>
      <c r="K876" s="5">
        <v>0.14000000000000001</v>
      </c>
      <c r="L876" s="5">
        <v>0.1061</v>
      </c>
      <c r="M876" s="5">
        <v>0.33</v>
      </c>
      <c r="N876" s="5">
        <v>0.4627</v>
      </c>
      <c r="O876" s="5">
        <v>8</v>
      </c>
      <c r="P876" s="5">
        <v>46</v>
      </c>
      <c r="Q876" s="5">
        <v>54</v>
      </c>
      <c r="R876" s="29" t="s">
        <v>68</v>
      </c>
    </row>
    <row r="877" spans="1:18" x14ac:dyDescent="0.25">
      <c r="A877" s="5">
        <v>876</v>
      </c>
      <c r="B877" s="6">
        <v>40582</v>
      </c>
      <c r="C877" s="5" t="s">
        <v>38</v>
      </c>
      <c r="D877" s="5">
        <v>0</v>
      </c>
      <c r="E877" s="5" t="s">
        <v>56</v>
      </c>
      <c r="F877" s="5">
        <v>22</v>
      </c>
      <c r="G877" s="5" t="b">
        <v>0</v>
      </c>
      <c r="H877" s="5">
        <v>2</v>
      </c>
      <c r="I877" s="5" t="s">
        <v>48</v>
      </c>
      <c r="J877" s="5">
        <v>1</v>
      </c>
      <c r="K877" s="5">
        <v>0.12</v>
      </c>
      <c r="L877" s="5">
        <v>0.1061</v>
      </c>
      <c r="M877" s="5">
        <v>0.33</v>
      </c>
      <c r="N877" s="5">
        <v>0.35820000000000002</v>
      </c>
      <c r="O877" s="5">
        <v>0</v>
      </c>
      <c r="P877" s="5">
        <v>29</v>
      </c>
      <c r="Q877" s="5">
        <v>29</v>
      </c>
      <c r="R877" s="29" t="s">
        <v>68</v>
      </c>
    </row>
    <row r="878" spans="1:18" x14ac:dyDescent="0.25">
      <c r="A878" s="5">
        <v>877</v>
      </c>
      <c r="B878" s="6">
        <v>40582</v>
      </c>
      <c r="C878" s="5" t="s">
        <v>38</v>
      </c>
      <c r="D878" s="5">
        <v>0</v>
      </c>
      <c r="E878" s="5" t="s">
        <v>56</v>
      </c>
      <c r="F878" s="5">
        <v>23</v>
      </c>
      <c r="G878" s="5" t="b">
        <v>0</v>
      </c>
      <c r="H878" s="5">
        <v>2</v>
      </c>
      <c r="I878" s="5" t="s">
        <v>48</v>
      </c>
      <c r="J878" s="5">
        <v>1</v>
      </c>
      <c r="K878" s="5">
        <v>0.12</v>
      </c>
      <c r="L878" s="5">
        <v>0.1061</v>
      </c>
      <c r="M878" s="5">
        <v>0.33</v>
      </c>
      <c r="N878" s="5">
        <v>0.32840000000000003</v>
      </c>
      <c r="O878" s="5">
        <v>3</v>
      </c>
      <c r="P878" s="5">
        <v>9</v>
      </c>
      <c r="Q878" s="5">
        <v>12</v>
      </c>
      <c r="R878" s="29" t="s">
        <v>68</v>
      </c>
    </row>
    <row r="879" spans="1:18" x14ac:dyDescent="0.25">
      <c r="A879" s="5">
        <v>878</v>
      </c>
      <c r="B879" s="6">
        <v>40583</v>
      </c>
      <c r="C879" s="5" t="s">
        <v>38</v>
      </c>
      <c r="D879" s="5">
        <v>0</v>
      </c>
      <c r="E879" s="5" t="s">
        <v>56</v>
      </c>
      <c r="F879" s="5">
        <v>0</v>
      </c>
      <c r="G879" s="5" t="b">
        <v>0</v>
      </c>
      <c r="H879" s="5">
        <v>3</v>
      </c>
      <c r="I879" s="5" t="s">
        <v>49</v>
      </c>
      <c r="J879" s="5">
        <v>1</v>
      </c>
      <c r="K879" s="5">
        <v>0.1</v>
      </c>
      <c r="L879" s="5">
        <v>7.5800000000000006E-2</v>
      </c>
      <c r="M879" s="5">
        <v>0.36</v>
      </c>
      <c r="N879" s="5">
        <v>0.35820000000000002</v>
      </c>
      <c r="O879" s="5">
        <v>0</v>
      </c>
      <c r="P879" s="5">
        <v>17</v>
      </c>
      <c r="Q879" s="5">
        <v>17</v>
      </c>
      <c r="R879" s="29" t="s">
        <v>68</v>
      </c>
    </row>
    <row r="880" spans="1:18" x14ac:dyDescent="0.25">
      <c r="A880" s="5">
        <v>879</v>
      </c>
      <c r="B880" s="6">
        <v>40583</v>
      </c>
      <c r="C880" s="5" t="s">
        <v>38</v>
      </c>
      <c r="D880" s="5">
        <v>0</v>
      </c>
      <c r="E880" s="5" t="s">
        <v>56</v>
      </c>
      <c r="F880" s="5">
        <v>1</v>
      </c>
      <c r="G880" s="5" t="b">
        <v>0</v>
      </c>
      <c r="H880" s="5">
        <v>3</v>
      </c>
      <c r="I880" s="5" t="s">
        <v>49</v>
      </c>
      <c r="J880" s="5">
        <v>1</v>
      </c>
      <c r="K880" s="5">
        <v>0.1</v>
      </c>
      <c r="L880" s="5">
        <v>0.1061</v>
      </c>
      <c r="M880" s="5">
        <v>0.36</v>
      </c>
      <c r="N880" s="5">
        <v>0.22389999999999999</v>
      </c>
      <c r="O880" s="5">
        <v>0</v>
      </c>
      <c r="P880" s="5">
        <v>7</v>
      </c>
      <c r="Q880" s="5">
        <v>7</v>
      </c>
      <c r="R880" s="29" t="s">
        <v>68</v>
      </c>
    </row>
    <row r="881" spans="1:18" x14ac:dyDescent="0.25">
      <c r="A881" s="5">
        <v>880</v>
      </c>
      <c r="B881" s="6">
        <v>40583</v>
      </c>
      <c r="C881" s="5" t="s">
        <v>38</v>
      </c>
      <c r="D881" s="5">
        <v>0</v>
      </c>
      <c r="E881" s="5" t="s">
        <v>56</v>
      </c>
      <c r="F881" s="5">
        <v>2</v>
      </c>
      <c r="G881" s="5" t="b">
        <v>0</v>
      </c>
      <c r="H881" s="5">
        <v>3</v>
      </c>
      <c r="I881" s="5" t="s">
        <v>49</v>
      </c>
      <c r="J881" s="5">
        <v>1</v>
      </c>
      <c r="K881" s="5">
        <v>0.08</v>
      </c>
      <c r="L881" s="5">
        <v>7.5800000000000006E-2</v>
      </c>
      <c r="M881" s="5">
        <v>0.38</v>
      </c>
      <c r="N881" s="5">
        <v>0.28360000000000002</v>
      </c>
      <c r="O881" s="5">
        <v>1</v>
      </c>
      <c r="P881" s="5">
        <v>2</v>
      </c>
      <c r="Q881" s="5">
        <v>3</v>
      </c>
      <c r="R881" s="29" t="s">
        <v>68</v>
      </c>
    </row>
    <row r="882" spans="1:18" x14ac:dyDescent="0.25">
      <c r="A882" s="5">
        <v>881</v>
      </c>
      <c r="B882" s="6">
        <v>40583</v>
      </c>
      <c r="C882" s="5" t="s">
        <v>38</v>
      </c>
      <c r="D882" s="5">
        <v>0</v>
      </c>
      <c r="E882" s="5" t="s">
        <v>56</v>
      </c>
      <c r="F882" s="5">
        <v>3</v>
      </c>
      <c r="G882" s="5" t="b">
        <v>0</v>
      </c>
      <c r="H882" s="5">
        <v>3</v>
      </c>
      <c r="I882" s="5" t="s">
        <v>49</v>
      </c>
      <c r="J882" s="5">
        <v>1</v>
      </c>
      <c r="K882" s="5">
        <v>0.06</v>
      </c>
      <c r="L882" s="5">
        <v>7.5800000000000006E-2</v>
      </c>
      <c r="M882" s="5">
        <v>0.45</v>
      </c>
      <c r="N882" s="5">
        <v>0.1343</v>
      </c>
      <c r="O882" s="5">
        <v>0</v>
      </c>
      <c r="P882" s="5">
        <v>2</v>
      </c>
      <c r="Q882" s="5">
        <v>2</v>
      </c>
      <c r="R882" s="29" t="s">
        <v>68</v>
      </c>
    </row>
    <row r="883" spans="1:18" x14ac:dyDescent="0.25">
      <c r="A883" s="5">
        <v>882</v>
      </c>
      <c r="B883" s="6">
        <v>40583</v>
      </c>
      <c r="C883" s="5" t="s">
        <v>38</v>
      </c>
      <c r="D883" s="5">
        <v>0</v>
      </c>
      <c r="E883" s="5" t="s">
        <v>56</v>
      </c>
      <c r="F883" s="5">
        <v>5</v>
      </c>
      <c r="G883" s="5" t="b">
        <v>0</v>
      </c>
      <c r="H883" s="5">
        <v>3</v>
      </c>
      <c r="I883" s="5" t="s">
        <v>49</v>
      </c>
      <c r="J883" s="5">
        <v>1</v>
      </c>
      <c r="K883" s="5">
        <v>0.06</v>
      </c>
      <c r="L883" s="5">
        <v>0.1061</v>
      </c>
      <c r="M883" s="5">
        <v>0.45</v>
      </c>
      <c r="N883" s="5">
        <v>0.1045</v>
      </c>
      <c r="O883" s="5">
        <v>0</v>
      </c>
      <c r="P883" s="5">
        <v>7</v>
      </c>
      <c r="Q883" s="5">
        <v>7</v>
      </c>
      <c r="R883" s="29" t="s">
        <v>68</v>
      </c>
    </row>
    <row r="884" spans="1:18" x14ac:dyDescent="0.25">
      <c r="A884" s="5">
        <v>883</v>
      </c>
      <c r="B884" s="6">
        <v>40583</v>
      </c>
      <c r="C884" s="5" t="s">
        <v>38</v>
      </c>
      <c r="D884" s="5">
        <v>0</v>
      </c>
      <c r="E884" s="5" t="s">
        <v>56</v>
      </c>
      <c r="F884" s="5">
        <v>6</v>
      </c>
      <c r="G884" s="5" t="b">
        <v>0</v>
      </c>
      <c r="H884" s="5">
        <v>3</v>
      </c>
      <c r="I884" s="5" t="s">
        <v>49</v>
      </c>
      <c r="J884" s="5">
        <v>1</v>
      </c>
      <c r="K884" s="5">
        <v>0.06</v>
      </c>
      <c r="L884" s="5">
        <v>0.1515</v>
      </c>
      <c r="M884" s="5">
        <v>0.45</v>
      </c>
      <c r="N884" s="5">
        <v>0</v>
      </c>
      <c r="O884" s="5">
        <v>0</v>
      </c>
      <c r="P884" s="5">
        <v>43</v>
      </c>
      <c r="Q884" s="5">
        <v>43</v>
      </c>
      <c r="R884" s="29" t="s">
        <v>68</v>
      </c>
    </row>
    <row r="885" spans="1:18" x14ac:dyDescent="0.25">
      <c r="A885" s="5">
        <v>884</v>
      </c>
      <c r="B885" s="6">
        <v>40583</v>
      </c>
      <c r="C885" s="5" t="s">
        <v>38</v>
      </c>
      <c r="D885" s="5">
        <v>0</v>
      </c>
      <c r="E885" s="5" t="s">
        <v>56</v>
      </c>
      <c r="F885" s="5">
        <v>7</v>
      </c>
      <c r="G885" s="5" t="b">
        <v>0</v>
      </c>
      <c r="H885" s="5">
        <v>3</v>
      </c>
      <c r="I885" s="5" t="s">
        <v>49</v>
      </c>
      <c r="J885" s="5">
        <v>1</v>
      </c>
      <c r="K885" s="5">
        <v>0.06</v>
      </c>
      <c r="L885" s="5">
        <v>0.1061</v>
      </c>
      <c r="M885" s="5">
        <v>0.49</v>
      </c>
      <c r="N885" s="5">
        <v>0.1045</v>
      </c>
      <c r="O885" s="5">
        <v>4</v>
      </c>
      <c r="P885" s="5">
        <v>95</v>
      </c>
      <c r="Q885" s="5">
        <v>99</v>
      </c>
      <c r="R885" s="29" t="s">
        <v>68</v>
      </c>
    </row>
    <row r="886" spans="1:18" x14ac:dyDescent="0.25">
      <c r="A886" s="5">
        <v>885</v>
      </c>
      <c r="B886" s="6">
        <v>40583</v>
      </c>
      <c r="C886" s="5" t="s">
        <v>38</v>
      </c>
      <c r="D886" s="5">
        <v>0</v>
      </c>
      <c r="E886" s="5" t="s">
        <v>56</v>
      </c>
      <c r="F886" s="5">
        <v>8</v>
      </c>
      <c r="G886" s="5" t="b">
        <v>0</v>
      </c>
      <c r="H886" s="5">
        <v>3</v>
      </c>
      <c r="I886" s="5" t="s">
        <v>49</v>
      </c>
      <c r="J886" s="5">
        <v>1</v>
      </c>
      <c r="K886" s="5">
        <v>0.1</v>
      </c>
      <c r="L886" s="5">
        <v>0.13639999999999999</v>
      </c>
      <c r="M886" s="5">
        <v>0.42</v>
      </c>
      <c r="N886" s="5">
        <v>0</v>
      </c>
      <c r="O886" s="5">
        <v>1</v>
      </c>
      <c r="P886" s="5">
        <v>198</v>
      </c>
      <c r="Q886" s="5">
        <v>199</v>
      </c>
      <c r="R886" s="29" t="s">
        <v>68</v>
      </c>
    </row>
    <row r="887" spans="1:18" x14ac:dyDescent="0.25">
      <c r="A887" s="5">
        <v>886</v>
      </c>
      <c r="B887" s="6">
        <v>40583</v>
      </c>
      <c r="C887" s="5" t="s">
        <v>38</v>
      </c>
      <c r="D887" s="5">
        <v>0</v>
      </c>
      <c r="E887" s="5" t="s">
        <v>56</v>
      </c>
      <c r="F887" s="5">
        <v>9</v>
      </c>
      <c r="G887" s="5" t="b">
        <v>0</v>
      </c>
      <c r="H887" s="5">
        <v>3</v>
      </c>
      <c r="I887" s="5" t="s">
        <v>49</v>
      </c>
      <c r="J887" s="5">
        <v>1</v>
      </c>
      <c r="K887" s="5">
        <v>0.12</v>
      </c>
      <c r="L887" s="5">
        <v>0.13639999999999999</v>
      </c>
      <c r="M887" s="5">
        <v>0.39</v>
      </c>
      <c r="N887" s="5">
        <v>0.16420000000000001</v>
      </c>
      <c r="O887" s="5">
        <v>4</v>
      </c>
      <c r="P887" s="5">
        <v>119</v>
      </c>
      <c r="Q887" s="5">
        <v>123</v>
      </c>
      <c r="R887" s="29" t="s">
        <v>68</v>
      </c>
    </row>
    <row r="888" spans="1:18" x14ac:dyDescent="0.25">
      <c r="A888" s="5">
        <v>887</v>
      </c>
      <c r="B888" s="6">
        <v>40583</v>
      </c>
      <c r="C888" s="5" t="s">
        <v>38</v>
      </c>
      <c r="D888" s="5">
        <v>0</v>
      </c>
      <c r="E888" s="5" t="s">
        <v>56</v>
      </c>
      <c r="F888" s="5">
        <v>10</v>
      </c>
      <c r="G888" s="5" t="b">
        <v>0</v>
      </c>
      <c r="H888" s="5">
        <v>3</v>
      </c>
      <c r="I888" s="5" t="s">
        <v>49</v>
      </c>
      <c r="J888" s="5">
        <v>1</v>
      </c>
      <c r="K888" s="5">
        <v>0.14000000000000001</v>
      </c>
      <c r="L888" s="5">
        <v>0.18179999999999999</v>
      </c>
      <c r="M888" s="5">
        <v>0.36</v>
      </c>
      <c r="N888" s="5">
        <v>0</v>
      </c>
      <c r="O888" s="5">
        <v>8</v>
      </c>
      <c r="P888" s="5">
        <v>51</v>
      </c>
      <c r="Q888" s="5">
        <v>59</v>
      </c>
      <c r="R888" s="29" t="s">
        <v>68</v>
      </c>
    </row>
    <row r="889" spans="1:18" x14ac:dyDescent="0.25">
      <c r="A889" s="5">
        <v>888</v>
      </c>
      <c r="B889" s="6">
        <v>40583</v>
      </c>
      <c r="C889" s="5" t="s">
        <v>38</v>
      </c>
      <c r="D889" s="5">
        <v>0</v>
      </c>
      <c r="E889" s="5" t="s">
        <v>56</v>
      </c>
      <c r="F889" s="5">
        <v>11</v>
      </c>
      <c r="G889" s="5" t="b">
        <v>0</v>
      </c>
      <c r="H889" s="5">
        <v>3</v>
      </c>
      <c r="I889" s="5" t="s">
        <v>49</v>
      </c>
      <c r="J889" s="5">
        <v>2</v>
      </c>
      <c r="K889" s="5">
        <v>0.14000000000000001</v>
      </c>
      <c r="L889" s="5">
        <v>0.1515</v>
      </c>
      <c r="M889" s="5">
        <v>0.43</v>
      </c>
      <c r="N889" s="5">
        <v>0.16420000000000001</v>
      </c>
      <c r="O889" s="5">
        <v>1</v>
      </c>
      <c r="P889" s="5">
        <v>40</v>
      </c>
      <c r="Q889" s="5">
        <v>41</v>
      </c>
      <c r="R889" s="29" t="s">
        <v>69</v>
      </c>
    </row>
    <row r="890" spans="1:18" x14ac:dyDescent="0.25">
      <c r="A890" s="5">
        <v>889</v>
      </c>
      <c r="B890" s="6">
        <v>40583</v>
      </c>
      <c r="C890" s="5" t="s">
        <v>38</v>
      </c>
      <c r="D890" s="5">
        <v>0</v>
      </c>
      <c r="E890" s="5" t="s">
        <v>56</v>
      </c>
      <c r="F890" s="5">
        <v>12</v>
      </c>
      <c r="G890" s="5" t="b">
        <v>0</v>
      </c>
      <c r="H890" s="5">
        <v>3</v>
      </c>
      <c r="I890" s="5" t="s">
        <v>49</v>
      </c>
      <c r="J890" s="5">
        <v>2</v>
      </c>
      <c r="K890" s="5">
        <v>0.18</v>
      </c>
      <c r="L890" s="5">
        <v>0.18179999999999999</v>
      </c>
      <c r="M890" s="5">
        <v>0.4</v>
      </c>
      <c r="N890" s="5">
        <v>0.22389999999999999</v>
      </c>
      <c r="O890" s="5">
        <v>4</v>
      </c>
      <c r="P890" s="5">
        <v>57</v>
      </c>
      <c r="Q890" s="5">
        <v>61</v>
      </c>
      <c r="R890" s="29" t="s">
        <v>69</v>
      </c>
    </row>
    <row r="891" spans="1:18" x14ac:dyDescent="0.25">
      <c r="A891" s="5">
        <v>890</v>
      </c>
      <c r="B891" s="6">
        <v>40583</v>
      </c>
      <c r="C891" s="5" t="s">
        <v>38</v>
      </c>
      <c r="D891" s="5">
        <v>0</v>
      </c>
      <c r="E891" s="5" t="s">
        <v>56</v>
      </c>
      <c r="F891" s="5">
        <v>13</v>
      </c>
      <c r="G891" s="5" t="b">
        <v>0</v>
      </c>
      <c r="H891" s="5">
        <v>3</v>
      </c>
      <c r="I891" s="5" t="s">
        <v>49</v>
      </c>
      <c r="J891" s="5">
        <v>1</v>
      </c>
      <c r="K891" s="5">
        <v>0.18</v>
      </c>
      <c r="L891" s="5">
        <v>0.16669999999999999</v>
      </c>
      <c r="M891" s="5">
        <v>0.4</v>
      </c>
      <c r="N891" s="5">
        <v>0.25369999999999998</v>
      </c>
      <c r="O891" s="5">
        <v>2</v>
      </c>
      <c r="P891" s="5">
        <v>67</v>
      </c>
      <c r="Q891" s="5">
        <v>69</v>
      </c>
      <c r="R891" s="29" t="s">
        <v>68</v>
      </c>
    </row>
    <row r="892" spans="1:18" x14ac:dyDescent="0.25">
      <c r="A892" s="5">
        <v>891</v>
      </c>
      <c r="B892" s="6">
        <v>40583</v>
      </c>
      <c r="C892" s="5" t="s">
        <v>38</v>
      </c>
      <c r="D892" s="5">
        <v>0</v>
      </c>
      <c r="E892" s="5" t="s">
        <v>56</v>
      </c>
      <c r="F892" s="5">
        <v>14</v>
      </c>
      <c r="G892" s="5" t="b">
        <v>0</v>
      </c>
      <c r="H892" s="5">
        <v>3</v>
      </c>
      <c r="I892" s="5" t="s">
        <v>49</v>
      </c>
      <c r="J892" s="5">
        <v>1</v>
      </c>
      <c r="K892" s="5">
        <v>0.2</v>
      </c>
      <c r="L892" s="5">
        <v>0.18179999999999999</v>
      </c>
      <c r="M892" s="5">
        <v>0.34</v>
      </c>
      <c r="N892" s="5">
        <v>0.29849999999999999</v>
      </c>
      <c r="O892" s="5">
        <v>2</v>
      </c>
      <c r="P892" s="5">
        <v>56</v>
      </c>
      <c r="Q892" s="5">
        <v>58</v>
      </c>
      <c r="R892" s="29" t="s">
        <v>68</v>
      </c>
    </row>
    <row r="893" spans="1:18" x14ac:dyDescent="0.25">
      <c r="A893" s="5">
        <v>892</v>
      </c>
      <c r="B893" s="6">
        <v>40583</v>
      </c>
      <c r="C893" s="5" t="s">
        <v>38</v>
      </c>
      <c r="D893" s="5">
        <v>0</v>
      </c>
      <c r="E893" s="5" t="s">
        <v>56</v>
      </c>
      <c r="F893" s="5">
        <v>15</v>
      </c>
      <c r="G893" s="5" t="b">
        <v>0</v>
      </c>
      <c r="H893" s="5">
        <v>3</v>
      </c>
      <c r="I893" s="5" t="s">
        <v>49</v>
      </c>
      <c r="J893" s="5">
        <v>2</v>
      </c>
      <c r="K893" s="5">
        <v>0.2</v>
      </c>
      <c r="L893" s="5">
        <v>0.18179999999999999</v>
      </c>
      <c r="M893" s="5">
        <v>0.34</v>
      </c>
      <c r="N893" s="5">
        <v>0.28360000000000002</v>
      </c>
      <c r="O893" s="5">
        <v>3</v>
      </c>
      <c r="P893" s="5">
        <v>61</v>
      </c>
      <c r="Q893" s="5">
        <v>64</v>
      </c>
      <c r="R893" s="29" t="s">
        <v>69</v>
      </c>
    </row>
    <row r="894" spans="1:18" x14ac:dyDescent="0.25">
      <c r="A894" s="5">
        <v>893</v>
      </c>
      <c r="B894" s="6">
        <v>40583</v>
      </c>
      <c r="C894" s="5" t="s">
        <v>38</v>
      </c>
      <c r="D894" s="5">
        <v>0</v>
      </c>
      <c r="E894" s="5" t="s">
        <v>56</v>
      </c>
      <c r="F894" s="5">
        <v>16</v>
      </c>
      <c r="G894" s="5" t="b">
        <v>0</v>
      </c>
      <c r="H894" s="5">
        <v>3</v>
      </c>
      <c r="I894" s="5" t="s">
        <v>49</v>
      </c>
      <c r="J894" s="5">
        <v>2</v>
      </c>
      <c r="K894" s="5">
        <v>0.2</v>
      </c>
      <c r="L894" s="5">
        <v>0.19700000000000001</v>
      </c>
      <c r="M894" s="5">
        <v>0.37</v>
      </c>
      <c r="N894" s="5">
        <v>0.25369999999999998</v>
      </c>
      <c r="O894" s="5">
        <v>7</v>
      </c>
      <c r="P894" s="5">
        <v>72</v>
      </c>
      <c r="Q894" s="5">
        <v>79</v>
      </c>
      <c r="R894" s="29" t="s">
        <v>69</v>
      </c>
    </row>
    <row r="895" spans="1:18" x14ac:dyDescent="0.25">
      <c r="A895" s="5">
        <v>894</v>
      </c>
      <c r="B895" s="6">
        <v>40583</v>
      </c>
      <c r="C895" s="5" t="s">
        <v>38</v>
      </c>
      <c r="D895" s="5">
        <v>0</v>
      </c>
      <c r="E895" s="5" t="s">
        <v>56</v>
      </c>
      <c r="F895" s="5">
        <v>17</v>
      </c>
      <c r="G895" s="5" t="b">
        <v>0</v>
      </c>
      <c r="H895" s="5">
        <v>3</v>
      </c>
      <c r="I895" s="5" t="s">
        <v>49</v>
      </c>
      <c r="J895" s="5">
        <v>2</v>
      </c>
      <c r="K895" s="5">
        <v>0.2</v>
      </c>
      <c r="L895" s="5">
        <v>0.19700000000000001</v>
      </c>
      <c r="M895" s="5">
        <v>0.34</v>
      </c>
      <c r="N895" s="5">
        <v>0.25369999999999998</v>
      </c>
      <c r="O895" s="5">
        <v>9</v>
      </c>
      <c r="P895" s="5">
        <v>157</v>
      </c>
      <c r="Q895" s="5">
        <v>166</v>
      </c>
      <c r="R895" s="29" t="s">
        <v>69</v>
      </c>
    </row>
    <row r="896" spans="1:18" x14ac:dyDescent="0.25">
      <c r="A896" s="5">
        <v>895</v>
      </c>
      <c r="B896" s="6">
        <v>40583</v>
      </c>
      <c r="C896" s="5" t="s">
        <v>38</v>
      </c>
      <c r="D896" s="5">
        <v>0</v>
      </c>
      <c r="E896" s="5" t="s">
        <v>56</v>
      </c>
      <c r="F896" s="5">
        <v>18</v>
      </c>
      <c r="G896" s="5" t="b">
        <v>0</v>
      </c>
      <c r="H896" s="5">
        <v>3</v>
      </c>
      <c r="I896" s="5" t="s">
        <v>49</v>
      </c>
      <c r="J896" s="5">
        <v>2</v>
      </c>
      <c r="K896" s="5">
        <v>0.18</v>
      </c>
      <c r="L896" s="5">
        <v>0.16669999999999999</v>
      </c>
      <c r="M896" s="5">
        <v>0.47</v>
      </c>
      <c r="N896" s="5">
        <v>0.29849999999999999</v>
      </c>
      <c r="O896" s="5">
        <v>2</v>
      </c>
      <c r="P896" s="5">
        <v>168</v>
      </c>
      <c r="Q896" s="5">
        <v>170</v>
      </c>
      <c r="R896" s="29" t="s">
        <v>69</v>
      </c>
    </row>
    <row r="897" spans="1:18" x14ac:dyDescent="0.25">
      <c r="A897" s="5">
        <v>896</v>
      </c>
      <c r="B897" s="6">
        <v>40583</v>
      </c>
      <c r="C897" s="5" t="s">
        <v>38</v>
      </c>
      <c r="D897" s="5">
        <v>0</v>
      </c>
      <c r="E897" s="5" t="s">
        <v>56</v>
      </c>
      <c r="F897" s="5">
        <v>19</v>
      </c>
      <c r="G897" s="5" t="b">
        <v>0</v>
      </c>
      <c r="H897" s="5">
        <v>3</v>
      </c>
      <c r="I897" s="5" t="s">
        <v>49</v>
      </c>
      <c r="J897" s="5">
        <v>3</v>
      </c>
      <c r="K897" s="5">
        <v>0.14000000000000001</v>
      </c>
      <c r="L897" s="5">
        <v>0.1212</v>
      </c>
      <c r="M897" s="5">
        <v>0.86</v>
      </c>
      <c r="N897" s="5">
        <v>0.25369999999999998</v>
      </c>
      <c r="O897" s="5">
        <v>1</v>
      </c>
      <c r="P897" s="5">
        <v>87</v>
      </c>
      <c r="Q897" s="5">
        <v>88</v>
      </c>
      <c r="R897" s="29" t="s">
        <v>70</v>
      </c>
    </row>
    <row r="898" spans="1:18" x14ac:dyDescent="0.25">
      <c r="A898" s="5">
        <v>897</v>
      </c>
      <c r="B898" s="6">
        <v>40583</v>
      </c>
      <c r="C898" s="5" t="s">
        <v>38</v>
      </c>
      <c r="D898" s="5">
        <v>0</v>
      </c>
      <c r="E898" s="5" t="s">
        <v>56</v>
      </c>
      <c r="F898" s="5">
        <v>20</v>
      </c>
      <c r="G898" s="5" t="b">
        <v>0</v>
      </c>
      <c r="H898" s="5">
        <v>3</v>
      </c>
      <c r="I898" s="5" t="s">
        <v>49</v>
      </c>
      <c r="J898" s="5">
        <v>3</v>
      </c>
      <c r="K898" s="5">
        <v>0.14000000000000001</v>
      </c>
      <c r="L898" s="5">
        <v>0.1515</v>
      </c>
      <c r="M898" s="5">
        <v>0.86</v>
      </c>
      <c r="N898" s="5">
        <v>0.16420000000000001</v>
      </c>
      <c r="O898" s="5">
        <v>0</v>
      </c>
      <c r="P898" s="5">
        <v>84</v>
      </c>
      <c r="Q898" s="5">
        <v>84</v>
      </c>
      <c r="R898" s="29" t="s">
        <v>70</v>
      </c>
    </row>
    <row r="899" spans="1:18" x14ac:dyDescent="0.25">
      <c r="A899" s="5">
        <v>898</v>
      </c>
      <c r="B899" s="6">
        <v>40583</v>
      </c>
      <c r="C899" s="5" t="s">
        <v>38</v>
      </c>
      <c r="D899" s="5">
        <v>0</v>
      </c>
      <c r="E899" s="5" t="s">
        <v>56</v>
      </c>
      <c r="F899" s="5">
        <v>21</v>
      </c>
      <c r="G899" s="5" t="b">
        <v>0</v>
      </c>
      <c r="H899" s="5">
        <v>3</v>
      </c>
      <c r="I899" s="5" t="s">
        <v>49</v>
      </c>
      <c r="J899" s="5">
        <v>2</v>
      </c>
      <c r="K899" s="5">
        <v>0.14000000000000001</v>
      </c>
      <c r="L899" s="5">
        <v>0.1515</v>
      </c>
      <c r="M899" s="5">
        <v>0.86</v>
      </c>
      <c r="N899" s="5">
        <v>0.16420000000000001</v>
      </c>
      <c r="O899" s="5">
        <v>0</v>
      </c>
      <c r="P899" s="5">
        <v>83</v>
      </c>
      <c r="Q899" s="5">
        <v>83</v>
      </c>
      <c r="R899" s="29" t="s">
        <v>69</v>
      </c>
    </row>
    <row r="900" spans="1:18" x14ac:dyDescent="0.25">
      <c r="A900" s="5">
        <v>899</v>
      </c>
      <c r="B900" s="6">
        <v>40583</v>
      </c>
      <c r="C900" s="5" t="s">
        <v>38</v>
      </c>
      <c r="D900" s="5">
        <v>0</v>
      </c>
      <c r="E900" s="5" t="s">
        <v>56</v>
      </c>
      <c r="F900" s="5">
        <v>22</v>
      </c>
      <c r="G900" s="5" t="b">
        <v>0</v>
      </c>
      <c r="H900" s="5">
        <v>3</v>
      </c>
      <c r="I900" s="5" t="s">
        <v>49</v>
      </c>
      <c r="J900" s="5">
        <v>3</v>
      </c>
      <c r="K900" s="5">
        <v>0.16</v>
      </c>
      <c r="L900" s="5">
        <v>0.16669999999999999</v>
      </c>
      <c r="M900" s="5">
        <v>0.8</v>
      </c>
      <c r="N900" s="5">
        <v>0.16420000000000001</v>
      </c>
      <c r="O900" s="5">
        <v>4</v>
      </c>
      <c r="P900" s="5">
        <v>42</v>
      </c>
      <c r="Q900" s="5">
        <v>46</v>
      </c>
      <c r="R900" s="29" t="s">
        <v>70</v>
      </c>
    </row>
    <row r="901" spans="1:18" x14ac:dyDescent="0.25">
      <c r="A901" s="5">
        <v>900</v>
      </c>
      <c r="B901" s="6">
        <v>40583</v>
      </c>
      <c r="C901" s="5" t="s">
        <v>38</v>
      </c>
      <c r="D901" s="5">
        <v>0</v>
      </c>
      <c r="E901" s="5" t="s">
        <v>56</v>
      </c>
      <c r="F901" s="5">
        <v>23</v>
      </c>
      <c r="G901" s="5" t="b">
        <v>0</v>
      </c>
      <c r="H901" s="5">
        <v>3</v>
      </c>
      <c r="I901" s="5" t="s">
        <v>49</v>
      </c>
      <c r="J901" s="5">
        <v>3</v>
      </c>
      <c r="K901" s="5">
        <v>0.16</v>
      </c>
      <c r="L901" s="5">
        <v>0.1515</v>
      </c>
      <c r="M901" s="5">
        <v>0.8</v>
      </c>
      <c r="N901" s="5">
        <v>0.19400000000000001</v>
      </c>
      <c r="O901" s="5">
        <v>0</v>
      </c>
      <c r="P901" s="5">
        <v>37</v>
      </c>
      <c r="Q901" s="5">
        <v>37</v>
      </c>
      <c r="R901" s="29" t="s">
        <v>70</v>
      </c>
    </row>
    <row r="902" spans="1:18" x14ac:dyDescent="0.25">
      <c r="A902" s="5">
        <v>901</v>
      </c>
      <c r="B902" s="6">
        <v>40584</v>
      </c>
      <c r="C902" s="5" t="s">
        <v>38</v>
      </c>
      <c r="D902" s="5">
        <v>0</v>
      </c>
      <c r="E902" s="5" t="s">
        <v>56</v>
      </c>
      <c r="F902" s="5">
        <v>0</v>
      </c>
      <c r="G902" s="5" t="b">
        <v>0</v>
      </c>
      <c r="H902" s="5">
        <v>4</v>
      </c>
      <c r="I902" s="5" t="s">
        <v>50</v>
      </c>
      <c r="J902" s="5">
        <v>3</v>
      </c>
      <c r="K902" s="5">
        <v>0.14000000000000001</v>
      </c>
      <c r="L902" s="5">
        <v>0.13639999999999999</v>
      </c>
      <c r="M902" s="5">
        <v>0.86</v>
      </c>
      <c r="N902" s="5">
        <v>0.19400000000000001</v>
      </c>
      <c r="O902" s="5">
        <v>0</v>
      </c>
      <c r="P902" s="5">
        <v>16</v>
      </c>
      <c r="Q902" s="5">
        <v>16</v>
      </c>
      <c r="R902" s="29" t="s">
        <v>70</v>
      </c>
    </row>
    <row r="903" spans="1:18" x14ac:dyDescent="0.25">
      <c r="A903" s="5">
        <v>902</v>
      </c>
      <c r="B903" s="6">
        <v>40584</v>
      </c>
      <c r="C903" s="5" t="s">
        <v>38</v>
      </c>
      <c r="D903" s="5">
        <v>0</v>
      </c>
      <c r="E903" s="5" t="s">
        <v>56</v>
      </c>
      <c r="F903" s="5">
        <v>1</v>
      </c>
      <c r="G903" s="5" t="b">
        <v>0</v>
      </c>
      <c r="H903" s="5">
        <v>4</v>
      </c>
      <c r="I903" s="5" t="s">
        <v>50</v>
      </c>
      <c r="J903" s="5">
        <v>3</v>
      </c>
      <c r="K903" s="5">
        <v>0.14000000000000001</v>
      </c>
      <c r="L903" s="5">
        <v>0.1515</v>
      </c>
      <c r="M903" s="5">
        <v>0.8</v>
      </c>
      <c r="N903" s="5">
        <v>0.1343</v>
      </c>
      <c r="O903" s="5">
        <v>0</v>
      </c>
      <c r="P903" s="5">
        <v>7</v>
      </c>
      <c r="Q903" s="5">
        <v>7</v>
      </c>
      <c r="R903" s="29" t="s">
        <v>70</v>
      </c>
    </row>
    <row r="904" spans="1:18" x14ac:dyDescent="0.25">
      <c r="A904" s="5">
        <v>903</v>
      </c>
      <c r="B904" s="6">
        <v>40584</v>
      </c>
      <c r="C904" s="5" t="s">
        <v>38</v>
      </c>
      <c r="D904" s="5">
        <v>0</v>
      </c>
      <c r="E904" s="5" t="s">
        <v>56</v>
      </c>
      <c r="F904" s="5">
        <v>2</v>
      </c>
      <c r="G904" s="5" t="b">
        <v>0</v>
      </c>
      <c r="H904" s="5">
        <v>4</v>
      </c>
      <c r="I904" s="5" t="s">
        <v>50</v>
      </c>
      <c r="J904" s="5">
        <v>3</v>
      </c>
      <c r="K904" s="5">
        <v>0.14000000000000001</v>
      </c>
      <c r="L904" s="5">
        <v>0.1515</v>
      </c>
      <c r="M904" s="5">
        <v>0.8</v>
      </c>
      <c r="N904" s="5">
        <v>0.1343</v>
      </c>
      <c r="O904" s="5">
        <v>0</v>
      </c>
      <c r="P904" s="5">
        <v>3</v>
      </c>
      <c r="Q904" s="5">
        <v>3</v>
      </c>
      <c r="R904" s="29" t="s">
        <v>70</v>
      </c>
    </row>
    <row r="905" spans="1:18" x14ac:dyDescent="0.25">
      <c r="A905" s="5">
        <v>904</v>
      </c>
      <c r="B905" s="6">
        <v>40584</v>
      </c>
      <c r="C905" s="5" t="s">
        <v>38</v>
      </c>
      <c r="D905" s="5">
        <v>0</v>
      </c>
      <c r="E905" s="5" t="s">
        <v>56</v>
      </c>
      <c r="F905" s="5">
        <v>4</v>
      </c>
      <c r="G905" s="5" t="b">
        <v>0</v>
      </c>
      <c r="H905" s="5">
        <v>4</v>
      </c>
      <c r="I905" s="5" t="s">
        <v>50</v>
      </c>
      <c r="J905" s="5">
        <v>2</v>
      </c>
      <c r="K905" s="5">
        <v>0.14000000000000001</v>
      </c>
      <c r="L905" s="5">
        <v>0.13639999999999999</v>
      </c>
      <c r="M905" s="5">
        <v>0.59</v>
      </c>
      <c r="N905" s="5">
        <v>0.22389999999999999</v>
      </c>
      <c r="O905" s="5">
        <v>0</v>
      </c>
      <c r="P905" s="5">
        <v>1</v>
      </c>
      <c r="Q905" s="5">
        <v>1</v>
      </c>
      <c r="R905" s="29" t="s">
        <v>69</v>
      </c>
    </row>
    <row r="906" spans="1:18" x14ac:dyDescent="0.25">
      <c r="A906" s="5">
        <v>905</v>
      </c>
      <c r="B906" s="6">
        <v>40584</v>
      </c>
      <c r="C906" s="5" t="s">
        <v>38</v>
      </c>
      <c r="D906" s="5">
        <v>0</v>
      </c>
      <c r="E906" s="5" t="s">
        <v>56</v>
      </c>
      <c r="F906" s="5">
        <v>5</v>
      </c>
      <c r="G906" s="5" t="b">
        <v>0</v>
      </c>
      <c r="H906" s="5">
        <v>4</v>
      </c>
      <c r="I906" s="5" t="s">
        <v>50</v>
      </c>
      <c r="J906" s="5">
        <v>2</v>
      </c>
      <c r="K906" s="5">
        <v>0.12</v>
      </c>
      <c r="L906" s="5">
        <v>0.1212</v>
      </c>
      <c r="M906" s="5">
        <v>0.5</v>
      </c>
      <c r="N906" s="5">
        <v>0.22389999999999999</v>
      </c>
      <c r="O906" s="5">
        <v>0</v>
      </c>
      <c r="P906" s="5">
        <v>6</v>
      </c>
      <c r="Q906" s="5">
        <v>6</v>
      </c>
      <c r="R906" s="29" t="s">
        <v>69</v>
      </c>
    </row>
    <row r="907" spans="1:18" x14ac:dyDescent="0.25">
      <c r="A907" s="5">
        <v>906</v>
      </c>
      <c r="B907" s="6">
        <v>40584</v>
      </c>
      <c r="C907" s="5" t="s">
        <v>38</v>
      </c>
      <c r="D907" s="5">
        <v>0</v>
      </c>
      <c r="E907" s="5" t="s">
        <v>56</v>
      </c>
      <c r="F907" s="5">
        <v>6</v>
      </c>
      <c r="G907" s="5" t="b">
        <v>0</v>
      </c>
      <c r="H907" s="5">
        <v>4</v>
      </c>
      <c r="I907" s="5" t="s">
        <v>50</v>
      </c>
      <c r="J907" s="5">
        <v>2</v>
      </c>
      <c r="K907" s="5">
        <v>0.12</v>
      </c>
      <c r="L907" s="5">
        <v>0.1212</v>
      </c>
      <c r="M907" s="5">
        <v>0.54</v>
      </c>
      <c r="N907" s="5">
        <v>0.28360000000000002</v>
      </c>
      <c r="O907" s="5">
        <v>0</v>
      </c>
      <c r="P907" s="5">
        <v>26</v>
      </c>
      <c r="Q907" s="5">
        <v>26</v>
      </c>
      <c r="R907" s="29" t="s">
        <v>69</v>
      </c>
    </row>
    <row r="908" spans="1:18" x14ac:dyDescent="0.25">
      <c r="A908" s="5">
        <v>907</v>
      </c>
      <c r="B908" s="6">
        <v>40584</v>
      </c>
      <c r="C908" s="5" t="s">
        <v>38</v>
      </c>
      <c r="D908" s="5">
        <v>0</v>
      </c>
      <c r="E908" s="5" t="s">
        <v>56</v>
      </c>
      <c r="F908" s="5">
        <v>7</v>
      </c>
      <c r="G908" s="5" t="b">
        <v>0</v>
      </c>
      <c r="H908" s="5">
        <v>4</v>
      </c>
      <c r="I908" s="5" t="s">
        <v>50</v>
      </c>
      <c r="J908" s="5">
        <v>1</v>
      </c>
      <c r="K908" s="5">
        <v>0.1</v>
      </c>
      <c r="L908" s="5">
        <v>7.5800000000000006E-2</v>
      </c>
      <c r="M908" s="5">
        <v>0.5</v>
      </c>
      <c r="N908" s="5">
        <v>0.41789999999999999</v>
      </c>
      <c r="O908" s="5">
        <v>0</v>
      </c>
      <c r="P908" s="5">
        <v>99</v>
      </c>
      <c r="Q908" s="5">
        <v>99</v>
      </c>
      <c r="R908" s="29" t="s">
        <v>68</v>
      </c>
    </row>
    <row r="909" spans="1:18" x14ac:dyDescent="0.25">
      <c r="A909" s="5">
        <v>908</v>
      </c>
      <c r="B909" s="6">
        <v>40584</v>
      </c>
      <c r="C909" s="5" t="s">
        <v>38</v>
      </c>
      <c r="D909" s="5">
        <v>0</v>
      </c>
      <c r="E909" s="5" t="s">
        <v>56</v>
      </c>
      <c r="F909" s="5">
        <v>8</v>
      </c>
      <c r="G909" s="5" t="b">
        <v>0</v>
      </c>
      <c r="H909" s="5">
        <v>4</v>
      </c>
      <c r="I909" s="5" t="s">
        <v>50</v>
      </c>
      <c r="J909" s="5">
        <v>1</v>
      </c>
      <c r="K909" s="5">
        <v>0.1</v>
      </c>
      <c r="L909" s="5">
        <v>7.5800000000000006E-2</v>
      </c>
      <c r="M909" s="5">
        <v>0.49</v>
      </c>
      <c r="N909" s="5">
        <v>0.32840000000000003</v>
      </c>
      <c r="O909" s="5">
        <v>5</v>
      </c>
      <c r="P909" s="5">
        <v>173</v>
      </c>
      <c r="Q909" s="5">
        <v>178</v>
      </c>
      <c r="R909" s="29" t="s">
        <v>68</v>
      </c>
    </row>
    <row r="910" spans="1:18" x14ac:dyDescent="0.25">
      <c r="A910" s="5">
        <v>909</v>
      </c>
      <c r="B910" s="6">
        <v>40584</v>
      </c>
      <c r="C910" s="5" t="s">
        <v>38</v>
      </c>
      <c r="D910" s="5">
        <v>0</v>
      </c>
      <c r="E910" s="5" t="s">
        <v>56</v>
      </c>
      <c r="F910" s="5">
        <v>9</v>
      </c>
      <c r="G910" s="5" t="b">
        <v>0</v>
      </c>
      <c r="H910" s="5">
        <v>4</v>
      </c>
      <c r="I910" s="5" t="s">
        <v>50</v>
      </c>
      <c r="J910" s="5">
        <v>1</v>
      </c>
      <c r="K910" s="5">
        <v>0.12</v>
      </c>
      <c r="L910" s="5">
        <v>0.1061</v>
      </c>
      <c r="M910" s="5">
        <v>0.42</v>
      </c>
      <c r="N910" s="5">
        <v>0.35820000000000002</v>
      </c>
      <c r="O910" s="5">
        <v>1</v>
      </c>
      <c r="P910" s="5">
        <v>121</v>
      </c>
      <c r="Q910" s="5">
        <v>122</v>
      </c>
      <c r="R910" s="29" t="s">
        <v>68</v>
      </c>
    </row>
    <row r="911" spans="1:18" x14ac:dyDescent="0.25">
      <c r="A911" s="5">
        <v>910</v>
      </c>
      <c r="B911" s="6">
        <v>40584</v>
      </c>
      <c r="C911" s="5" t="s">
        <v>38</v>
      </c>
      <c r="D911" s="5">
        <v>0</v>
      </c>
      <c r="E911" s="5" t="s">
        <v>56</v>
      </c>
      <c r="F911" s="5">
        <v>10</v>
      </c>
      <c r="G911" s="5" t="b">
        <v>0</v>
      </c>
      <c r="H911" s="5">
        <v>4</v>
      </c>
      <c r="I911" s="5" t="s">
        <v>50</v>
      </c>
      <c r="J911" s="5">
        <v>1</v>
      </c>
      <c r="K911" s="5">
        <v>0.12</v>
      </c>
      <c r="L911" s="5">
        <v>0.1061</v>
      </c>
      <c r="M911" s="5">
        <v>0.42</v>
      </c>
      <c r="N911" s="5">
        <v>0.29849999999999999</v>
      </c>
      <c r="O911" s="5">
        <v>1</v>
      </c>
      <c r="P911" s="5">
        <v>34</v>
      </c>
      <c r="Q911" s="5">
        <v>35</v>
      </c>
      <c r="R911" s="29" t="s">
        <v>68</v>
      </c>
    </row>
    <row r="912" spans="1:18" x14ac:dyDescent="0.25">
      <c r="A912" s="5">
        <v>911</v>
      </c>
      <c r="B912" s="6">
        <v>40584</v>
      </c>
      <c r="C912" s="5" t="s">
        <v>38</v>
      </c>
      <c r="D912" s="5">
        <v>0</v>
      </c>
      <c r="E912" s="5" t="s">
        <v>56</v>
      </c>
      <c r="F912" s="5">
        <v>11</v>
      </c>
      <c r="G912" s="5" t="b">
        <v>0</v>
      </c>
      <c r="H912" s="5">
        <v>4</v>
      </c>
      <c r="I912" s="5" t="s">
        <v>50</v>
      </c>
      <c r="J912" s="5">
        <v>1</v>
      </c>
      <c r="K912" s="5">
        <v>0.14000000000000001</v>
      </c>
      <c r="L912" s="5">
        <v>0.1212</v>
      </c>
      <c r="M912" s="5">
        <v>0.39</v>
      </c>
      <c r="N912" s="5">
        <v>0.35820000000000002</v>
      </c>
      <c r="O912" s="5">
        <v>1</v>
      </c>
      <c r="P912" s="5">
        <v>44</v>
      </c>
      <c r="Q912" s="5">
        <v>45</v>
      </c>
      <c r="R912" s="29" t="s">
        <v>68</v>
      </c>
    </row>
    <row r="913" spans="1:18" x14ac:dyDescent="0.25">
      <c r="A913" s="5">
        <v>912</v>
      </c>
      <c r="B913" s="6">
        <v>40584</v>
      </c>
      <c r="C913" s="5" t="s">
        <v>38</v>
      </c>
      <c r="D913" s="5">
        <v>0</v>
      </c>
      <c r="E913" s="5" t="s">
        <v>56</v>
      </c>
      <c r="F913" s="5">
        <v>12</v>
      </c>
      <c r="G913" s="5" t="b">
        <v>0</v>
      </c>
      <c r="H913" s="5">
        <v>4</v>
      </c>
      <c r="I913" s="5" t="s">
        <v>50</v>
      </c>
      <c r="J913" s="5">
        <v>1</v>
      </c>
      <c r="K913" s="5">
        <v>0.16</v>
      </c>
      <c r="L913" s="5">
        <v>0.13639999999999999</v>
      </c>
      <c r="M913" s="5">
        <v>0.34</v>
      </c>
      <c r="N913" s="5">
        <v>0.3881</v>
      </c>
      <c r="O913" s="5">
        <v>4</v>
      </c>
      <c r="P913" s="5">
        <v>65</v>
      </c>
      <c r="Q913" s="5">
        <v>69</v>
      </c>
      <c r="R913" s="29" t="s">
        <v>68</v>
      </c>
    </row>
    <row r="914" spans="1:18" x14ac:dyDescent="0.25">
      <c r="A914" s="5">
        <v>913</v>
      </c>
      <c r="B914" s="6">
        <v>40584</v>
      </c>
      <c r="C914" s="5" t="s">
        <v>38</v>
      </c>
      <c r="D914" s="5">
        <v>0</v>
      </c>
      <c r="E914" s="5" t="s">
        <v>56</v>
      </c>
      <c r="F914" s="5">
        <v>13</v>
      </c>
      <c r="G914" s="5" t="b">
        <v>0</v>
      </c>
      <c r="H914" s="5">
        <v>4</v>
      </c>
      <c r="I914" s="5" t="s">
        <v>50</v>
      </c>
      <c r="J914" s="5">
        <v>1</v>
      </c>
      <c r="K914" s="5">
        <v>0.18</v>
      </c>
      <c r="L914" s="5">
        <v>0.16669999999999999</v>
      </c>
      <c r="M914" s="5">
        <v>0.28999999999999998</v>
      </c>
      <c r="N914" s="5">
        <v>0.29849999999999999</v>
      </c>
      <c r="O914" s="5">
        <v>3</v>
      </c>
      <c r="P914" s="5">
        <v>59</v>
      </c>
      <c r="Q914" s="5">
        <v>62</v>
      </c>
      <c r="R914" s="29" t="s">
        <v>68</v>
      </c>
    </row>
    <row r="915" spans="1:18" x14ac:dyDescent="0.25">
      <c r="A915" s="5">
        <v>914</v>
      </c>
      <c r="B915" s="6">
        <v>40584</v>
      </c>
      <c r="C915" s="5" t="s">
        <v>38</v>
      </c>
      <c r="D915" s="5">
        <v>0</v>
      </c>
      <c r="E915" s="5" t="s">
        <v>56</v>
      </c>
      <c r="F915" s="5">
        <v>14</v>
      </c>
      <c r="G915" s="5" t="b">
        <v>0</v>
      </c>
      <c r="H915" s="5">
        <v>4</v>
      </c>
      <c r="I915" s="5" t="s">
        <v>50</v>
      </c>
      <c r="J915" s="5">
        <v>1</v>
      </c>
      <c r="K915" s="5">
        <v>0.2</v>
      </c>
      <c r="L915" s="5">
        <v>0.18179999999999999</v>
      </c>
      <c r="M915" s="5">
        <v>0.27</v>
      </c>
      <c r="N915" s="5">
        <v>0.28360000000000002</v>
      </c>
      <c r="O915" s="5">
        <v>6</v>
      </c>
      <c r="P915" s="5">
        <v>42</v>
      </c>
      <c r="Q915" s="5">
        <v>48</v>
      </c>
      <c r="R915" s="29" t="s">
        <v>68</v>
      </c>
    </row>
    <row r="916" spans="1:18" x14ac:dyDescent="0.25">
      <c r="A916" s="5">
        <v>915</v>
      </c>
      <c r="B916" s="6">
        <v>40584</v>
      </c>
      <c r="C916" s="5" t="s">
        <v>38</v>
      </c>
      <c r="D916" s="5">
        <v>0</v>
      </c>
      <c r="E916" s="5" t="s">
        <v>56</v>
      </c>
      <c r="F916" s="5">
        <v>15</v>
      </c>
      <c r="G916" s="5" t="b">
        <v>0</v>
      </c>
      <c r="H916" s="5">
        <v>4</v>
      </c>
      <c r="I916" s="5" t="s">
        <v>50</v>
      </c>
      <c r="J916" s="5">
        <v>1</v>
      </c>
      <c r="K916" s="5">
        <v>0.2</v>
      </c>
      <c r="L916" s="5">
        <v>0.19700000000000001</v>
      </c>
      <c r="M916" s="5">
        <v>0.25</v>
      </c>
      <c r="N916" s="5">
        <v>0.25369999999999998</v>
      </c>
      <c r="O916" s="5">
        <v>0</v>
      </c>
      <c r="P916" s="5">
        <v>50</v>
      </c>
      <c r="Q916" s="5">
        <v>50</v>
      </c>
      <c r="R916" s="29" t="s">
        <v>68</v>
      </c>
    </row>
    <row r="917" spans="1:18" x14ac:dyDescent="0.25">
      <c r="A917" s="5">
        <v>916</v>
      </c>
      <c r="B917" s="6">
        <v>40584</v>
      </c>
      <c r="C917" s="5" t="s">
        <v>38</v>
      </c>
      <c r="D917" s="5">
        <v>0</v>
      </c>
      <c r="E917" s="5" t="s">
        <v>56</v>
      </c>
      <c r="F917" s="5">
        <v>16</v>
      </c>
      <c r="G917" s="5" t="b">
        <v>0</v>
      </c>
      <c r="H917" s="5">
        <v>4</v>
      </c>
      <c r="I917" s="5" t="s">
        <v>50</v>
      </c>
      <c r="J917" s="5">
        <v>1</v>
      </c>
      <c r="K917" s="5">
        <v>0.2</v>
      </c>
      <c r="L917" s="5">
        <v>0.18179999999999999</v>
      </c>
      <c r="M917" s="5">
        <v>0.27</v>
      </c>
      <c r="N917" s="5">
        <v>0.29849999999999999</v>
      </c>
      <c r="O917" s="5">
        <v>4</v>
      </c>
      <c r="P917" s="5">
        <v>76</v>
      </c>
      <c r="Q917" s="5">
        <v>80</v>
      </c>
      <c r="R917" s="29" t="s">
        <v>68</v>
      </c>
    </row>
    <row r="918" spans="1:18" x14ac:dyDescent="0.25">
      <c r="A918" s="5">
        <v>917</v>
      </c>
      <c r="B918" s="6">
        <v>40584</v>
      </c>
      <c r="C918" s="5" t="s">
        <v>38</v>
      </c>
      <c r="D918" s="5">
        <v>0</v>
      </c>
      <c r="E918" s="5" t="s">
        <v>56</v>
      </c>
      <c r="F918" s="5">
        <v>17</v>
      </c>
      <c r="G918" s="5" t="b">
        <v>0</v>
      </c>
      <c r="H918" s="5">
        <v>4</v>
      </c>
      <c r="I918" s="5" t="s">
        <v>50</v>
      </c>
      <c r="J918" s="5">
        <v>1</v>
      </c>
      <c r="K918" s="5">
        <v>0.18</v>
      </c>
      <c r="L918" s="5">
        <v>0.18179999999999999</v>
      </c>
      <c r="M918" s="5">
        <v>0.26</v>
      </c>
      <c r="N918" s="5">
        <v>0.19400000000000001</v>
      </c>
      <c r="O918" s="5">
        <v>6</v>
      </c>
      <c r="P918" s="5">
        <v>159</v>
      </c>
      <c r="Q918" s="5">
        <v>165</v>
      </c>
      <c r="R918" s="29" t="s">
        <v>68</v>
      </c>
    </row>
    <row r="919" spans="1:18" x14ac:dyDescent="0.25">
      <c r="A919" s="5">
        <v>918</v>
      </c>
      <c r="B919" s="6">
        <v>40584</v>
      </c>
      <c r="C919" s="5" t="s">
        <v>38</v>
      </c>
      <c r="D919" s="5">
        <v>0</v>
      </c>
      <c r="E919" s="5" t="s">
        <v>56</v>
      </c>
      <c r="F919" s="5">
        <v>18</v>
      </c>
      <c r="G919" s="5" t="b">
        <v>0</v>
      </c>
      <c r="H919" s="5">
        <v>4</v>
      </c>
      <c r="I919" s="5" t="s">
        <v>50</v>
      </c>
      <c r="J919" s="5">
        <v>1</v>
      </c>
      <c r="K919" s="5">
        <v>0.16</v>
      </c>
      <c r="L919" s="5">
        <v>0.18179999999999999</v>
      </c>
      <c r="M919" s="5">
        <v>0.28000000000000003</v>
      </c>
      <c r="N919" s="5">
        <v>0.1343</v>
      </c>
      <c r="O919" s="5">
        <v>3</v>
      </c>
      <c r="P919" s="5">
        <v>157</v>
      </c>
      <c r="Q919" s="5">
        <v>160</v>
      </c>
      <c r="R919" s="29" t="s">
        <v>68</v>
      </c>
    </row>
    <row r="920" spans="1:18" x14ac:dyDescent="0.25">
      <c r="A920" s="5">
        <v>919</v>
      </c>
      <c r="B920" s="6">
        <v>40584</v>
      </c>
      <c r="C920" s="5" t="s">
        <v>38</v>
      </c>
      <c r="D920" s="5">
        <v>0</v>
      </c>
      <c r="E920" s="5" t="s">
        <v>56</v>
      </c>
      <c r="F920" s="5">
        <v>19</v>
      </c>
      <c r="G920" s="5" t="b">
        <v>0</v>
      </c>
      <c r="H920" s="5">
        <v>4</v>
      </c>
      <c r="I920" s="5" t="s">
        <v>50</v>
      </c>
      <c r="J920" s="5">
        <v>1</v>
      </c>
      <c r="K920" s="5">
        <v>0.14000000000000001</v>
      </c>
      <c r="L920" s="5">
        <v>0.16669999999999999</v>
      </c>
      <c r="M920" s="5">
        <v>0.28000000000000003</v>
      </c>
      <c r="N920" s="5">
        <v>0.1045</v>
      </c>
      <c r="O920" s="5">
        <v>2</v>
      </c>
      <c r="P920" s="5">
        <v>110</v>
      </c>
      <c r="Q920" s="5">
        <v>112</v>
      </c>
      <c r="R920" s="29" t="s">
        <v>68</v>
      </c>
    </row>
    <row r="921" spans="1:18" x14ac:dyDescent="0.25">
      <c r="A921" s="5">
        <v>920</v>
      </c>
      <c r="B921" s="6">
        <v>40584</v>
      </c>
      <c r="C921" s="5" t="s">
        <v>38</v>
      </c>
      <c r="D921" s="5">
        <v>0</v>
      </c>
      <c r="E921" s="5" t="s">
        <v>56</v>
      </c>
      <c r="F921" s="5">
        <v>20</v>
      </c>
      <c r="G921" s="5" t="b">
        <v>0</v>
      </c>
      <c r="H921" s="5">
        <v>4</v>
      </c>
      <c r="I921" s="5" t="s">
        <v>50</v>
      </c>
      <c r="J921" s="5">
        <v>1</v>
      </c>
      <c r="K921" s="5">
        <v>0.14000000000000001</v>
      </c>
      <c r="L921" s="5">
        <v>0.18179999999999999</v>
      </c>
      <c r="M921" s="5">
        <v>0.31</v>
      </c>
      <c r="N921" s="5">
        <v>8.9599999999999999E-2</v>
      </c>
      <c r="O921" s="5">
        <v>4</v>
      </c>
      <c r="P921" s="5">
        <v>93</v>
      </c>
      <c r="Q921" s="5">
        <v>97</v>
      </c>
      <c r="R921" s="29" t="s">
        <v>68</v>
      </c>
    </row>
    <row r="922" spans="1:18" x14ac:dyDescent="0.25">
      <c r="A922" s="5">
        <v>921</v>
      </c>
      <c r="B922" s="6">
        <v>40584</v>
      </c>
      <c r="C922" s="5" t="s">
        <v>38</v>
      </c>
      <c r="D922" s="5">
        <v>0</v>
      </c>
      <c r="E922" s="5" t="s">
        <v>56</v>
      </c>
      <c r="F922" s="5">
        <v>21</v>
      </c>
      <c r="G922" s="5" t="b">
        <v>0</v>
      </c>
      <c r="H922" s="5">
        <v>4</v>
      </c>
      <c r="I922" s="5" t="s">
        <v>50</v>
      </c>
      <c r="J922" s="5">
        <v>1</v>
      </c>
      <c r="K922" s="5">
        <v>0.14000000000000001</v>
      </c>
      <c r="L922" s="5">
        <v>0.21210000000000001</v>
      </c>
      <c r="M922" s="5">
        <v>0.39</v>
      </c>
      <c r="N922" s="5">
        <v>0</v>
      </c>
      <c r="O922" s="5">
        <v>2</v>
      </c>
      <c r="P922" s="5">
        <v>70</v>
      </c>
      <c r="Q922" s="5">
        <v>72</v>
      </c>
      <c r="R922" s="29" t="s">
        <v>68</v>
      </c>
    </row>
    <row r="923" spans="1:18" x14ac:dyDescent="0.25">
      <c r="A923" s="5">
        <v>922</v>
      </c>
      <c r="B923" s="6">
        <v>40584</v>
      </c>
      <c r="C923" s="5" t="s">
        <v>38</v>
      </c>
      <c r="D923" s="5">
        <v>0</v>
      </c>
      <c r="E923" s="5" t="s">
        <v>56</v>
      </c>
      <c r="F923" s="5">
        <v>22</v>
      </c>
      <c r="G923" s="5" t="b">
        <v>0</v>
      </c>
      <c r="H923" s="5">
        <v>4</v>
      </c>
      <c r="I923" s="5" t="s">
        <v>50</v>
      </c>
      <c r="J923" s="5">
        <v>1</v>
      </c>
      <c r="K923" s="5">
        <v>0.12</v>
      </c>
      <c r="L923" s="5">
        <v>0.19700000000000001</v>
      </c>
      <c r="M923" s="5">
        <v>0.39</v>
      </c>
      <c r="N923" s="5">
        <v>0</v>
      </c>
      <c r="O923" s="5">
        <v>4</v>
      </c>
      <c r="P923" s="5">
        <v>47</v>
      </c>
      <c r="Q923" s="5">
        <v>51</v>
      </c>
      <c r="R923" s="29" t="s">
        <v>68</v>
      </c>
    </row>
    <row r="924" spans="1:18" x14ac:dyDescent="0.25">
      <c r="A924" s="5">
        <v>923</v>
      </c>
      <c r="B924" s="6">
        <v>40584</v>
      </c>
      <c r="C924" s="5" t="s">
        <v>38</v>
      </c>
      <c r="D924" s="5">
        <v>0</v>
      </c>
      <c r="E924" s="5" t="s">
        <v>56</v>
      </c>
      <c r="F924" s="5">
        <v>23</v>
      </c>
      <c r="G924" s="5" t="b">
        <v>0</v>
      </c>
      <c r="H924" s="5">
        <v>4</v>
      </c>
      <c r="I924" s="5" t="s">
        <v>50</v>
      </c>
      <c r="J924" s="5">
        <v>1</v>
      </c>
      <c r="K924" s="5">
        <v>0.12</v>
      </c>
      <c r="L924" s="5">
        <v>0.1515</v>
      </c>
      <c r="M924" s="5">
        <v>0.42</v>
      </c>
      <c r="N924" s="5">
        <v>0.1045</v>
      </c>
      <c r="O924" s="5">
        <v>1</v>
      </c>
      <c r="P924" s="5">
        <v>33</v>
      </c>
      <c r="Q924" s="5">
        <v>34</v>
      </c>
      <c r="R924" s="29" t="s">
        <v>68</v>
      </c>
    </row>
    <row r="925" spans="1:18" x14ac:dyDescent="0.25">
      <c r="A925" s="5">
        <v>924</v>
      </c>
      <c r="B925" s="6">
        <v>40585</v>
      </c>
      <c r="C925" s="5" t="s">
        <v>38</v>
      </c>
      <c r="D925" s="5">
        <v>0</v>
      </c>
      <c r="E925" s="5" t="s">
        <v>56</v>
      </c>
      <c r="F925" s="5">
        <v>0</v>
      </c>
      <c r="G925" s="5" t="b">
        <v>0</v>
      </c>
      <c r="H925" s="5">
        <v>5</v>
      </c>
      <c r="I925" s="5" t="s">
        <v>51</v>
      </c>
      <c r="J925" s="5">
        <v>1</v>
      </c>
      <c r="K925" s="5">
        <v>0.1</v>
      </c>
      <c r="L925" s="5">
        <v>0.13639999999999999</v>
      </c>
      <c r="M925" s="5">
        <v>0.49</v>
      </c>
      <c r="N925" s="5">
        <v>0.1045</v>
      </c>
      <c r="O925" s="5">
        <v>2</v>
      </c>
      <c r="P925" s="5">
        <v>12</v>
      </c>
      <c r="Q925" s="5">
        <v>14</v>
      </c>
      <c r="R925" s="29" t="s">
        <v>68</v>
      </c>
    </row>
    <row r="926" spans="1:18" x14ac:dyDescent="0.25">
      <c r="A926" s="5">
        <v>925</v>
      </c>
      <c r="B926" s="6">
        <v>40585</v>
      </c>
      <c r="C926" s="5" t="s">
        <v>38</v>
      </c>
      <c r="D926" s="5">
        <v>0</v>
      </c>
      <c r="E926" s="5" t="s">
        <v>56</v>
      </c>
      <c r="F926" s="5">
        <v>1</v>
      </c>
      <c r="G926" s="5" t="b">
        <v>0</v>
      </c>
      <c r="H926" s="5">
        <v>5</v>
      </c>
      <c r="I926" s="5" t="s">
        <v>51</v>
      </c>
      <c r="J926" s="5">
        <v>1</v>
      </c>
      <c r="K926" s="5">
        <v>0.1</v>
      </c>
      <c r="L926" s="5">
        <v>0.13639999999999999</v>
      </c>
      <c r="M926" s="5">
        <v>0.54</v>
      </c>
      <c r="N926" s="5">
        <v>8.9599999999999999E-2</v>
      </c>
      <c r="O926" s="5">
        <v>1</v>
      </c>
      <c r="P926" s="5">
        <v>6</v>
      </c>
      <c r="Q926" s="5">
        <v>7</v>
      </c>
      <c r="R926" s="29" t="s">
        <v>68</v>
      </c>
    </row>
    <row r="927" spans="1:18" x14ac:dyDescent="0.25">
      <c r="A927" s="5">
        <v>926</v>
      </c>
      <c r="B927" s="6">
        <v>40585</v>
      </c>
      <c r="C927" s="5" t="s">
        <v>38</v>
      </c>
      <c r="D927" s="5">
        <v>0</v>
      </c>
      <c r="E927" s="5" t="s">
        <v>56</v>
      </c>
      <c r="F927" s="5">
        <v>2</v>
      </c>
      <c r="G927" s="5" t="b">
        <v>0</v>
      </c>
      <c r="H927" s="5">
        <v>5</v>
      </c>
      <c r="I927" s="5" t="s">
        <v>51</v>
      </c>
      <c r="J927" s="5">
        <v>1</v>
      </c>
      <c r="K927" s="5">
        <v>0.1</v>
      </c>
      <c r="L927" s="5">
        <v>0.13639999999999999</v>
      </c>
      <c r="M927" s="5">
        <v>0.54</v>
      </c>
      <c r="N927" s="5">
        <v>8.9599999999999999E-2</v>
      </c>
      <c r="O927" s="5">
        <v>0</v>
      </c>
      <c r="P927" s="5">
        <v>3</v>
      </c>
      <c r="Q927" s="5">
        <v>3</v>
      </c>
      <c r="R927" s="29" t="s">
        <v>68</v>
      </c>
    </row>
    <row r="928" spans="1:18" x14ac:dyDescent="0.25">
      <c r="A928" s="5">
        <v>927</v>
      </c>
      <c r="B928" s="6">
        <v>40585</v>
      </c>
      <c r="C928" s="5" t="s">
        <v>38</v>
      </c>
      <c r="D928" s="5">
        <v>0</v>
      </c>
      <c r="E928" s="5" t="s">
        <v>56</v>
      </c>
      <c r="F928" s="5">
        <v>5</v>
      </c>
      <c r="G928" s="5" t="b">
        <v>0</v>
      </c>
      <c r="H928" s="5">
        <v>5</v>
      </c>
      <c r="I928" s="5" t="s">
        <v>51</v>
      </c>
      <c r="J928" s="5">
        <v>1</v>
      </c>
      <c r="K928" s="5">
        <v>0.08</v>
      </c>
      <c r="L928" s="5">
        <v>0.1212</v>
      </c>
      <c r="M928" s="5">
        <v>0.63</v>
      </c>
      <c r="N928" s="5">
        <v>8.9599999999999999E-2</v>
      </c>
      <c r="O928" s="5">
        <v>0</v>
      </c>
      <c r="P928" s="5">
        <v>4</v>
      </c>
      <c r="Q928" s="5">
        <v>4</v>
      </c>
      <c r="R928" s="29" t="s">
        <v>68</v>
      </c>
    </row>
    <row r="929" spans="1:18" x14ac:dyDescent="0.25">
      <c r="A929" s="5">
        <v>928</v>
      </c>
      <c r="B929" s="6">
        <v>40585</v>
      </c>
      <c r="C929" s="5" t="s">
        <v>38</v>
      </c>
      <c r="D929" s="5">
        <v>0</v>
      </c>
      <c r="E929" s="5" t="s">
        <v>56</v>
      </c>
      <c r="F929" s="5">
        <v>6</v>
      </c>
      <c r="G929" s="5" t="b">
        <v>0</v>
      </c>
      <c r="H929" s="5">
        <v>5</v>
      </c>
      <c r="I929" s="5" t="s">
        <v>51</v>
      </c>
      <c r="J929" s="5">
        <v>1</v>
      </c>
      <c r="K929" s="5">
        <v>0.1</v>
      </c>
      <c r="L929" s="5">
        <v>0.18179999999999999</v>
      </c>
      <c r="M929" s="5">
        <v>0.68</v>
      </c>
      <c r="N929" s="5">
        <v>0</v>
      </c>
      <c r="O929" s="5">
        <v>1</v>
      </c>
      <c r="P929" s="5">
        <v>23</v>
      </c>
      <c r="Q929" s="5">
        <v>24</v>
      </c>
      <c r="R929" s="29" t="s">
        <v>68</v>
      </c>
    </row>
    <row r="930" spans="1:18" x14ac:dyDescent="0.25">
      <c r="A930" s="5">
        <v>929</v>
      </c>
      <c r="B930" s="6">
        <v>40585</v>
      </c>
      <c r="C930" s="5" t="s">
        <v>38</v>
      </c>
      <c r="D930" s="5">
        <v>0</v>
      </c>
      <c r="E930" s="5" t="s">
        <v>56</v>
      </c>
      <c r="F930" s="5">
        <v>7</v>
      </c>
      <c r="G930" s="5" t="b">
        <v>0</v>
      </c>
      <c r="H930" s="5">
        <v>5</v>
      </c>
      <c r="I930" s="5" t="s">
        <v>51</v>
      </c>
      <c r="J930" s="5">
        <v>1</v>
      </c>
      <c r="K930" s="5">
        <v>0.08</v>
      </c>
      <c r="L930" s="5">
        <v>0.16669999999999999</v>
      </c>
      <c r="M930" s="5">
        <v>0.73</v>
      </c>
      <c r="N930" s="5">
        <v>0</v>
      </c>
      <c r="O930" s="5">
        <v>1</v>
      </c>
      <c r="P930" s="5">
        <v>73</v>
      </c>
      <c r="Q930" s="5">
        <v>74</v>
      </c>
      <c r="R930" s="29" t="s">
        <v>68</v>
      </c>
    </row>
    <row r="931" spans="1:18" x14ac:dyDescent="0.25">
      <c r="A931" s="5">
        <v>930</v>
      </c>
      <c r="B931" s="6">
        <v>40585</v>
      </c>
      <c r="C931" s="5" t="s">
        <v>38</v>
      </c>
      <c r="D931" s="5">
        <v>0</v>
      </c>
      <c r="E931" s="5" t="s">
        <v>56</v>
      </c>
      <c r="F931" s="5">
        <v>8</v>
      </c>
      <c r="G931" s="5" t="b">
        <v>0</v>
      </c>
      <c r="H931" s="5">
        <v>5</v>
      </c>
      <c r="I931" s="5" t="s">
        <v>51</v>
      </c>
      <c r="J931" s="5">
        <v>1</v>
      </c>
      <c r="K931" s="5">
        <v>0.1</v>
      </c>
      <c r="L931" s="5">
        <v>0.1212</v>
      </c>
      <c r="M931" s="5">
        <v>0.74</v>
      </c>
      <c r="N931" s="5">
        <v>0.16420000000000001</v>
      </c>
      <c r="O931" s="5">
        <v>4</v>
      </c>
      <c r="P931" s="5">
        <v>212</v>
      </c>
      <c r="Q931" s="5">
        <v>216</v>
      </c>
      <c r="R931" s="29" t="s">
        <v>68</v>
      </c>
    </row>
    <row r="932" spans="1:18" x14ac:dyDescent="0.25">
      <c r="A932" s="5">
        <v>931</v>
      </c>
      <c r="B932" s="6">
        <v>40585</v>
      </c>
      <c r="C932" s="5" t="s">
        <v>38</v>
      </c>
      <c r="D932" s="5">
        <v>0</v>
      </c>
      <c r="E932" s="5" t="s">
        <v>56</v>
      </c>
      <c r="F932" s="5">
        <v>9</v>
      </c>
      <c r="G932" s="5" t="b">
        <v>0</v>
      </c>
      <c r="H932" s="5">
        <v>5</v>
      </c>
      <c r="I932" s="5" t="s">
        <v>51</v>
      </c>
      <c r="J932" s="5">
        <v>1</v>
      </c>
      <c r="K932" s="5">
        <v>0.12</v>
      </c>
      <c r="L932" s="5">
        <v>0.1212</v>
      </c>
      <c r="M932" s="5">
        <v>0.74</v>
      </c>
      <c r="N932" s="5">
        <v>0.22389999999999999</v>
      </c>
      <c r="O932" s="5">
        <v>8</v>
      </c>
      <c r="P932" s="5">
        <v>132</v>
      </c>
      <c r="Q932" s="5">
        <v>140</v>
      </c>
      <c r="R932" s="29" t="s">
        <v>68</v>
      </c>
    </row>
    <row r="933" spans="1:18" x14ac:dyDescent="0.25">
      <c r="A933" s="5">
        <v>932</v>
      </c>
      <c r="B933" s="6">
        <v>40585</v>
      </c>
      <c r="C933" s="5" t="s">
        <v>38</v>
      </c>
      <c r="D933" s="5">
        <v>0</v>
      </c>
      <c r="E933" s="5" t="s">
        <v>56</v>
      </c>
      <c r="F933" s="5">
        <v>10</v>
      </c>
      <c r="G933" s="5" t="b">
        <v>0</v>
      </c>
      <c r="H933" s="5">
        <v>5</v>
      </c>
      <c r="I933" s="5" t="s">
        <v>51</v>
      </c>
      <c r="J933" s="5">
        <v>1</v>
      </c>
      <c r="K933" s="5">
        <v>0.14000000000000001</v>
      </c>
      <c r="L933" s="5">
        <v>0.13639999999999999</v>
      </c>
      <c r="M933" s="5">
        <v>0.69</v>
      </c>
      <c r="N933" s="5">
        <v>0.19400000000000001</v>
      </c>
      <c r="O933" s="5">
        <v>5</v>
      </c>
      <c r="P933" s="5">
        <v>39</v>
      </c>
      <c r="Q933" s="5">
        <v>44</v>
      </c>
      <c r="R933" s="29" t="s">
        <v>68</v>
      </c>
    </row>
    <row r="934" spans="1:18" x14ac:dyDescent="0.25">
      <c r="A934" s="5">
        <v>933</v>
      </c>
      <c r="B934" s="6">
        <v>40585</v>
      </c>
      <c r="C934" s="5" t="s">
        <v>38</v>
      </c>
      <c r="D934" s="5">
        <v>0</v>
      </c>
      <c r="E934" s="5" t="s">
        <v>56</v>
      </c>
      <c r="F934" s="5">
        <v>11</v>
      </c>
      <c r="G934" s="5" t="b">
        <v>0</v>
      </c>
      <c r="H934" s="5">
        <v>5</v>
      </c>
      <c r="I934" s="5" t="s">
        <v>51</v>
      </c>
      <c r="J934" s="5">
        <v>1</v>
      </c>
      <c r="K934" s="5">
        <v>0.22</v>
      </c>
      <c r="L934" s="5">
        <v>0.2273</v>
      </c>
      <c r="M934" s="5">
        <v>0.47</v>
      </c>
      <c r="N934" s="5">
        <v>0.1343</v>
      </c>
      <c r="O934" s="5">
        <v>12</v>
      </c>
      <c r="P934" s="5">
        <v>52</v>
      </c>
      <c r="Q934" s="5">
        <v>64</v>
      </c>
      <c r="R934" s="29" t="s">
        <v>68</v>
      </c>
    </row>
    <row r="935" spans="1:18" x14ac:dyDescent="0.25">
      <c r="A935" s="5">
        <v>934</v>
      </c>
      <c r="B935" s="6">
        <v>40585</v>
      </c>
      <c r="C935" s="5" t="s">
        <v>38</v>
      </c>
      <c r="D935" s="5">
        <v>0</v>
      </c>
      <c r="E935" s="5" t="s">
        <v>56</v>
      </c>
      <c r="F935" s="5">
        <v>12</v>
      </c>
      <c r="G935" s="5" t="b">
        <v>0</v>
      </c>
      <c r="H935" s="5">
        <v>5</v>
      </c>
      <c r="I935" s="5" t="s">
        <v>51</v>
      </c>
      <c r="J935" s="5">
        <v>1</v>
      </c>
      <c r="K935" s="5">
        <v>0.22</v>
      </c>
      <c r="L935" s="5">
        <v>0.2273</v>
      </c>
      <c r="M935" s="5">
        <v>0.47</v>
      </c>
      <c r="N935" s="5">
        <v>0.1343</v>
      </c>
      <c r="O935" s="5">
        <v>7</v>
      </c>
      <c r="P935" s="5">
        <v>64</v>
      </c>
      <c r="Q935" s="5">
        <v>71</v>
      </c>
      <c r="R935" s="29" t="s">
        <v>68</v>
      </c>
    </row>
    <row r="936" spans="1:18" x14ac:dyDescent="0.25">
      <c r="A936" s="5">
        <v>935</v>
      </c>
      <c r="B936" s="6">
        <v>40585</v>
      </c>
      <c r="C936" s="5" t="s">
        <v>38</v>
      </c>
      <c r="D936" s="5">
        <v>0</v>
      </c>
      <c r="E936" s="5" t="s">
        <v>56</v>
      </c>
      <c r="F936" s="5">
        <v>13</v>
      </c>
      <c r="G936" s="5" t="b">
        <v>0</v>
      </c>
      <c r="H936" s="5">
        <v>5</v>
      </c>
      <c r="I936" s="5" t="s">
        <v>51</v>
      </c>
      <c r="J936" s="5">
        <v>1</v>
      </c>
      <c r="K936" s="5">
        <v>0.24</v>
      </c>
      <c r="L936" s="5">
        <v>0.2273</v>
      </c>
      <c r="M936" s="5">
        <v>0.35</v>
      </c>
      <c r="N936" s="5">
        <v>0.19400000000000001</v>
      </c>
      <c r="O936" s="5">
        <v>21</v>
      </c>
      <c r="P936" s="5">
        <v>89</v>
      </c>
      <c r="Q936" s="5">
        <v>110</v>
      </c>
      <c r="R936" s="29" t="s">
        <v>68</v>
      </c>
    </row>
    <row r="937" spans="1:18" x14ac:dyDescent="0.25">
      <c r="A937" s="5">
        <v>936</v>
      </c>
      <c r="B937" s="6">
        <v>40585</v>
      </c>
      <c r="C937" s="5" t="s">
        <v>38</v>
      </c>
      <c r="D937" s="5">
        <v>0</v>
      </c>
      <c r="E937" s="5" t="s">
        <v>56</v>
      </c>
      <c r="F937" s="5">
        <v>14</v>
      </c>
      <c r="G937" s="5" t="b">
        <v>0</v>
      </c>
      <c r="H937" s="5">
        <v>5</v>
      </c>
      <c r="I937" s="5" t="s">
        <v>51</v>
      </c>
      <c r="J937" s="5">
        <v>1</v>
      </c>
      <c r="K937" s="5">
        <v>0.3</v>
      </c>
      <c r="L937" s="5">
        <v>0.28789999999999999</v>
      </c>
      <c r="M937" s="5">
        <v>0.26</v>
      </c>
      <c r="N937" s="5">
        <v>0.25369999999999998</v>
      </c>
      <c r="O937" s="5">
        <v>17</v>
      </c>
      <c r="P937" s="5">
        <v>67</v>
      </c>
      <c r="Q937" s="5">
        <v>84</v>
      </c>
      <c r="R937" s="29" t="s">
        <v>68</v>
      </c>
    </row>
    <row r="938" spans="1:18" x14ac:dyDescent="0.25">
      <c r="A938" s="5">
        <v>937</v>
      </c>
      <c r="B938" s="6">
        <v>40585</v>
      </c>
      <c r="C938" s="5" t="s">
        <v>38</v>
      </c>
      <c r="D938" s="5">
        <v>0</v>
      </c>
      <c r="E938" s="5" t="s">
        <v>56</v>
      </c>
      <c r="F938" s="5">
        <v>15</v>
      </c>
      <c r="G938" s="5" t="b">
        <v>0</v>
      </c>
      <c r="H938" s="5">
        <v>5</v>
      </c>
      <c r="I938" s="5" t="s">
        <v>51</v>
      </c>
      <c r="J938" s="5">
        <v>1</v>
      </c>
      <c r="K938" s="5">
        <v>0.32</v>
      </c>
      <c r="L938" s="5">
        <v>0.31819999999999998</v>
      </c>
      <c r="M938" s="5">
        <v>0.21</v>
      </c>
      <c r="N938" s="5">
        <v>0.16420000000000001</v>
      </c>
      <c r="O938" s="5">
        <v>12</v>
      </c>
      <c r="P938" s="5">
        <v>62</v>
      </c>
      <c r="Q938" s="5">
        <v>74</v>
      </c>
      <c r="R938" s="29" t="s">
        <v>68</v>
      </c>
    </row>
    <row r="939" spans="1:18" x14ac:dyDescent="0.25">
      <c r="A939" s="5">
        <v>938</v>
      </c>
      <c r="B939" s="6">
        <v>40585</v>
      </c>
      <c r="C939" s="5" t="s">
        <v>38</v>
      </c>
      <c r="D939" s="5">
        <v>0</v>
      </c>
      <c r="E939" s="5" t="s">
        <v>56</v>
      </c>
      <c r="F939" s="5">
        <v>16</v>
      </c>
      <c r="G939" s="5" t="b">
        <v>0</v>
      </c>
      <c r="H939" s="5">
        <v>5</v>
      </c>
      <c r="I939" s="5" t="s">
        <v>51</v>
      </c>
      <c r="J939" s="5">
        <v>1</v>
      </c>
      <c r="K939" s="5">
        <v>0.3</v>
      </c>
      <c r="L939" s="5">
        <v>0.28789999999999999</v>
      </c>
      <c r="M939" s="5">
        <v>0.28000000000000003</v>
      </c>
      <c r="N939" s="5">
        <v>0.19400000000000001</v>
      </c>
      <c r="O939" s="5">
        <v>14</v>
      </c>
      <c r="P939" s="5">
        <v>111</v>
      </c>
      <c r="Q939" s="5">
        <v>125</v>
      </c>
      <c r="R939" s="29" t="s">
        <v>68</v>
      </c>
    </row>
    <row r="940" spans="1:18" x14ac:dyDescent="0.25">
      <c r="A940" s="5">
        <v>939</v>
      </c>
      <c r="B940" s="6">
        <v>40585</v>
      </c>
      <c r="C940" s="5" t="s">
        <v>38</v>
      </c>
      <c r="D940" s="5">
        <v>0</v>
      </c>
      <c r="E940" s="5" t="s">
        <v>56</v>
      </c>
      <c r="F940" s="5">
        <v>17</v>
      </c>
      <c r="G940" s="5" t="b">
        <v>0</v>
      </c>
      <c r="H940" s="5">
        <v>5</v>
      </c>
      <c r="I940" s="5" t="s">
        <v>51</v>
      </c>
      <c r="J940" s="5">
        <v>1</v>
      </c>
      <c r="K940" s="5">
        <v>0.3</v>
      </c>
      <c r="L940" s="5">
        <v>0.33329999999999999</v>
      </c>
      <c r="M940" s="5">
        <v>0.24</v>
      </c>
      <c r="N940" s="5">
        <v>0</v>
      </c>
      <c r="O940" s="5">
        <v>18</v>
      </c>
      <c r="P940" s="5">
        <v>193</v>
      </c>
      <c r="Q940" s="5">
        <v>211</v>
      </c>
      <c r="R940" s="29" t="s">
        <v>68</v>
      </c>
    </row>
    <row r="941" spans="1:18" x14ac:dyDescent="0.25">
      <c r="A941" s="5">
        <v>940</v>
      </c>
      <c r="B941" s="6">
        <v>40585</v>
      </c>
      <c r="C941" s="5" t="s">
        <v>38</v>
      </c>
      <c r="D941" s="5">
        <v>0</v>
      </c>
      <c r="E941" s="5" t="s">
        <v>56</v>
      </c>
      <c r="F941" s="5">
        <v>18</v>
      </c>
      <c r="G941" s="5" t="b">
        <v>0</v>
      </c>
      <c r="H941" s="5">
        <v>5</v>
      </c>
      <c r="I941" s="5" t="s">
        <v>51</v>
      </c>
      <c r="J941" s="5">
        <v>1</v>
      </c>
      <c r="K941" s="5">
        <v>0.28000000000000003</v>
      </c>
      <c r="L941" s="5">
        <v>0.31819999999999998</v>
      </c>
      <c r="M941" s="5">
        <v>0.28000000000000003</v>
      </c>
      <c r="N941" s="5">
        <v>0</v>
      </c>
      <c r="O941" s="5">
        <v>9</v>
      </c>
      <c r="P941" s="5">
        <v>165</v>
      </c>
      <c r="Q941" s="5">
        <v>174</v>
      </c>
      <c r="R941" s="29" t="s">
        <v>68</v>
      </c>
    </row>
    <row r="942" spans="1:18" x14ac:dyDescent="0.25">
      <c r="A942" s="5">
        <v>941</v>
      </c>
      <c r="B942" s="6">
        <v>40585</v>
      </c>
      <c r="C942" s="5" t="s">
        <v>38</v>
      </c>
      <c r="D942" s="5">
        <v>0</v>
      </c>
      <c r="E942" s="5" t="s">
        <v>56</v>
      </c>
      <c r="F942" s="5">
        <v>19</v>
      </c>
      <c r="G942" s="5" t="b">
        <v>0</v>
      </c>
      <c r="H942" s="5">
        <v>5</v>
      </c>
      <c r="I942" s="5" t="s">
        <v>51</v>
      </c>
      <c r="J942" s="5">
        <v>1</v>
      </c>
      <c r="K942" s="5">
        <v>0.26</v>
      </c>
      <c r="L942" s="5">
        <v>0.30299999999999999</v>
      </c>
      <c r="M942" s="5">
        <v>0.33</v>
      </c>
      <c r="N942" s="5">
        <v>0</v>
      </c>
      <c r="O942" s="5">
        <v>7</v>
      </c>
      <c r="P942" s="5">
        <v>94</v>
      </c>
      <c r="Q942" s="5">
        <v>101</v>
      </c>
      <c r="R942" s="29" t="s">
        <v>68</v>
      </c>
    </row>
    <row r="943" spans="1:18" x14ac:dyDescent="0.25">
      <c r="A943" s="5">
        <v>942</v>
      </c>
      <c r="B943" s="6">
        <v>40585</v>
      </c>
      <c r="C943" s="5" t="s">
        <v>38</v>
      </c>
      <c r="D943" s="5">
        <v>0</v>
      </c>
      <c r="E943" s="5" t="s">
        <v>56</v>
      </c>
      <c r="F943" s="5">
        <v>20</v>
      </c>
      <c r="G943" s="5" t="b">
        <v>0</v>
      </c>
      <c r="H943" s="5">
        <v>5</v>
      </c>
      <c r="I943" s="5" t="s">
        <v>51</v>
      </c>
      <c r="J943" s="5">
        <v>1</v>
      </c>
      <c r="K943" s="5">
        <v>0.22</v>
      </c>
      <c r="L943" s="5">
        <v>0.2273</v>
      </c>
      <c r="M943" s="5">
        <v>0.55000000000000004</v>
      </c>
      <c r="N943" s="5">
        <v>0.1343</v>
      </c>
      <c r="O943" s="5">
        <v>2</v>
      </c>
      <c r="P943" s="5">
        <v>61</v>
      </c>
      <c r="Q943" s="5">
        <v>63</v>
      </c>
      <c r="R943" s="29" t="s">
        <v>68</v>
      </c>
    </row>
    <row r="944" spans="1:18" x14ac:dyDescent="0.25">
      <c r="A944" s="5">
        <v>943</v>
      </c>
      <c r="B944" s="6">
        <v>40585</v>
      </c>
      <c r="C944" s="5" t="s">
        <v>38</v>
      </c>
      <c r="D944" s="5">
        <v>0</v>
      </c>
      <c r="E944" s="5" t="s">
        <v>56</v>
      </c>
      <c r="F944" s="5">
        <v>21</v>
      </c>
      <c r="G944" s="5" t="b">
        <v>0</v>
      </c>
      <c r="H944" s="5">
        <v>5</v>
      </c>
      <c r="I944" s="5" t="s">
        <v>51</v>
      </c>
      <c r="J944" s="5">
        <v>1</v>
      </c>
      <c r="K944" s="5">
        <v>0.2</v>
      </c>
      <c r="L944" s="5">
        <v>0.21210000000000001</v>
      </c>
      <c r="M944" s="5">
        <v>0.59</v>
      </c>
      <c r="N944" s="5">
        <v>0.1343</v>
      </c>
      <c r="O944" s="5">
        <v>1</v>
      </c>
      <c r="P944" s="5">
        <v>46</v>
      </c>
      <c r="Q944" s="5">
        <v>47</v>
      </c>
      <c r="R944" s="29" t="s">
        <v>68</v>
      </c>
    </row>
    <row r="945" spans="1:18" x14ac:dyDescent="0.25">
      <c r="A945" s="5">
        <v>944</v>
      </c>
      <c r="B945" s="6">
        <v>40585</v>
      </c>
      <c r="C945" s="5" t="s">
        <v>38</v>
      </c>
      <c r="D945" s="5">
        <v>0</v>
      </c>
      <c r="E945" s="5" t="s">
        <v>56</v>
      </c>
      <c r="F945" s="5">
        <v>22</v>
      </c>
      <c r="G945" s="5" t="b">
        <v>0</v>
      </c>
      <c r="H945" s="5">
        <v>5</v>
      </c>
      <c r="I945" s="5" t="s">
        <v>51</v>
      </c>
      <c r="J945" s="5">
        <v>1</v>
      </c>
      <c r="K945" s="5">
        <v>0.2</v>
      </c>
      <c r="L945" s="5">
        <v>0.2273</v>
      </c>
      <c r="M945" s="5">
        <v>0.64</v>
      </c>
      <c r="N945" s="5">
        <v>8.9599999999999999E-2</v>
      </c>
      <c r="O945" s="5">
        <v>2</v>
      </c>
      <c r="P945" s="5">
        <v>41</v>
      </c>
      <c r="Q945" s="5">
        <v>43</v>
      </c>
      <c r="R945" s="29" t="s">
        <v>68</v>
      </c>
    </row>
    <row r="946" spans="1:18" x14ac:dyDescent="0.25">
      <c r="A946" s="5">
        <v>945</v>
      </c>
      <c r="B946" s="6">
        <v>40585</v>
      </c>
      <c r="C946" s="5" t="s">
        <v>38</v>
      </c>
      <c r="D946" s="5">
        <v>0</v>
      </c>
      <c r="E946" s="5" t="s">
        <v>56</v>
      </c>
      <c r="F946" s="5">
        <v>23</v>
      </c>
      <c r="G946" s="5" t="b">
        <v>0</v>
      </c>
      <c r="H946" s="5">
        <v>5</v>
      </c>
      <c r="I946" s="5" t="s">
        <v>51</v>
      </c>
      <c r="J946" s="5">
        <v>1</v>
      </c>
      <c r="K946" s="5">
        <v>0.18</v>
      </c>
      <c r="L946" s="5">
        <v>0.2424</v>
      </c>
      <c r="M946" s="5">
        <v>0.69</v>
      </c>
      <c r="N946" s="5">
        <v>0</v>
      </c>
      <c r="O946" s="5">
        <v>5</v>
      </c>
      <c r="P946" s="5">
        <v>48</v>
      </c>
      <c r="Q946" s="5">
        <v>53</v>
      </c>
      <c r="R946" s="29" t="s">
        <v>68</v>
      </c>
    </row>
    <row r="947" spans="1:18" x14ac:dyDescent="0.25">
      <c r="A947" s="5">
        <v>946</v>
      </c>
      <c r="B947" s="6">
        <v>40586</v>
      </c>
      <c r="C947" s="5" t="s">
        <v>38</v>
      </c>
      <c r="D947" s="5">
        <v>0</v>
      </c>
      <c r="E947" s="5" t="s">
        <v>56</v>
      </c>
      <c r="F947" s="5">
        <v>0</v>
      </c>
      <c r="G947" s="5" t="b">
        <v>0</v>
      </c>
      <c r="H947" s="5">
        <v>6</v>
      </c>
      <c r="I947" s="5" t="s">
        <v>52</v>
      </c>
      <c r="J947" s="5">
        <v>1</v>
      </c>
      <c r="K947" s="5">
        <v>0.16</v>
      </c>
      <c r="L947" s="5">
        <v>0.19700000000000001</v>
      </c>
      <c r="M947" s="5">
        <v>0.69</v>
      </c>
      <c r="N947" s="5">
        <v>8.9599999999999999E-2</v>
      </c>
      <c r="O947" s="5">
        <v>3</v>
      </c>
      <c r="P947" s="5">
        <v>27</v>
      </c>
      <c r="Q947" s="5">
        <v>30</v>
      </c>
      <c r="R947" s="29" t="s">
        <v>68</v>
      </c>
    </row>
    <row r="948" spans="1:18" x14ac:dyDescent="0.25">
      <c r="A948" s="5">
        <v>947</v>
      </c>
      <c r="B948" s="6">
        <v>40586</v>
      </c>
      <c r="C948" s="5" t="s">
        <v>38</v>
      </c>
      <c r="D948" s="5">
        <v>0</v>
      </c>
      <c r="E948" s="5" t="s">
        <v>56</v>
      </c>
      <c r="F948" s="5">
        <v>1</v>
      </c>
      <c r="G948" s="5" t="b">
        <v>0</v>
      </c>
      <c r="H948" s="5">
        <v>6</v>
      </c>
      <c r="I948" s="5" t="s">
        <v>52</v>
      </c>
      <c r="J948" s="5">
        <v>1</v>
      </c>
      <c r="K948" s="5">
        <v>0.14000000000000001</v>
      </c>
      <c r="L948" s="5">
        <v>0.21210000000000001</v>
      </c>
      <c r="M948" s="5">
        <v>0.86</v>
      </c>
      <c r="N948" s="5">
        <v>0</v>
      </c>
      <c r="O948" s="5">
        <v>2</v>
      </c>
      <c r="P948" s="5">
        <v>22</v>
      </c>
      <c r="Q948" s="5">
        <v>24</v>
      </c>
      <c r="R948" s="29" t="s">
        <v>68</v>
      </c>
    </row>
    <row r="949" spans="1:18" x14ac:dyDescent="0.25">
      <c r="A949" s="5">
        <v>948</v>
      </c>
      <c r="B949" s="6">
        <v>40586</v>
      </c>
      <c r="C949" s="5" t="s">
        <v>38</v>
      </c>
      <c r="D949" s="5">
        <v>0</v>
      </c>
      <c r="E949" s="5" t="s">
        <v>56</v>
      </c>
      <c r="F949" s="5">
        <v>2</v>
      </c>
      <c r="G949" s="5" t="b">
        <v>0</v>
      </c>
      <c r="H949" s="5">
        <v>6</v>
      </c>
      <c r="I949" s="5" t="s">
        <v>52</v>
      </c>
      <c r="J949" s="5">
        <v>1</v>
      </c>
      <c r="K949" s="5">
        <v>0.14000000000000001</v>
      </c>
      <c r="L949" s="5">
        <v>0.21210000000000001</v>
      </c>
      <c r="M949" s="5">
        <v>0.8</v>
      </c>
      <c r="N949" s="5">
        <v>0</v>
      </c>
      <c r="O949" s="5">
        <v>2</v>
      </c>
      <c r="P949" s="5">
        <v>13</v>
      </c>
      <c r="Q949" s="5">
        <v>15</v>
      </c>
      <c r="R949" s="29" t="s">
        <v>68</v>
      </c>
    </row>
    <row r="950" spans="1:18" x14ac:dyDescent="0.25">
      <c r="A950" s="5">
        <v>949</v>
      </c>
      <c r="B950" s="6">
        <v>40586</v>
      </c>
      <c r="C950" s="5" t="s">
        <v>38</v>
      </c>
      <c r="D950" s="5">
        <v>0</v>
      </c>
      <c r="E950" s="5" t="s">
        <v>56</v>
      </c>
      <c r="F950" s="5">
        <v>3</v>
      </c>
      <c r="G950" s="5" t="b">
        <v>0</v>
      </c>
      <c r="H950" s="5">
        <v>6</v>
      </c>
      <c r="I950" s="5" t="s">
        <v>52</v>
      </c>
      <c r="J950" s="5">
        <v>1</v>
      </c>
      <c r="K950" s="5">
        <v>0.12</v>
      </c>
      <c r="L950" s="5">
        <v>0.19700000000000001</v>
      </c>
      <c r="M950" s="5">
        <v>0.8</v>
      </c>
      <c r="N950" s="5">
        <v>0</v>
      </c>
      <c r="O950" s="5">
        <v>3</v>
      </c>
      <c r="P950" s="5">
        <v>7</v>
      </c>
      <c r="Q950" s="5">
        <v>10</v>
      </c>
      <c r="R950" s="29" t="s">
        <v>68</v>
      </c>
    </row>
    <row r="951" spans="1:18" x14ac:dyDescent="0.25">
      <c r="A951" s="5">
        <v>950</v>
      </c>
      <c r="B951" s="6">
        <v>40586</v>
      </c>
      <c r="C951" s="5" t="s">
        <v>38</v>
      </c>
      <c r="D951" s="5">
        <v>0</v>
      </c>
      <c r="E951" s="5" t="s">
        <v>56</v>
      </c>
      <c r="F951" s="5">
        <v>4</v>
      </c>
      <c r="G951" s="5" t="b">
        <v>0</v>
      </c>
      <c r="H951" s="5">
        <v>6</v>
      </c>
      <c r="I951" s="5" t="s">
        <v>52</v>
      </c>
      <c r="J951" s="5">
        <v>1</v>
      </c>
      <c r="K951" s="5">
        <v>0.12</v>
      </c>
      <c r="L951" s="5">
        <v>0.16669999999999999</v>
      </c>
      <c r="M951" s="5">
        <v>0.74</v>
      </c>
      <c r="N951" s="5">
        <v>8.9599999999999999E-2</v>
      </c>
      <c r="O951" s="5">
        <v>0</v>
      </c>
      <c r="P951" s="5">
        <v>4</v>
      </c>
      <c r="Q951" s="5">
        <v>4</v>
      </c>
      <c r="R951" s="29" t="s">
        <v>68</v>
      </c>
    </row>
    <row r="952" spans="1:18" x14ac:dyDescent="0.25">
      <c r="A952" s="5">
        <v>951</v>
      </c>
      <c r="B952" s="6">
        <v>40586</v>
      </c>
      <c r="C952" s="5" t="s">
        <v>38</v>
      </c>
      <c r="D952" s="5">
        <v>0</v>
      </c>
      <c r="E952" s="5" t="s">
        <v>56</v>
      </c>
      <c r="F952" s="5">
        <v>5</v>
      </c>
      <c r="G952" s="5" t="b">
        <v>0</v>
      </c>
      <c r="H952" s="5">
        <v>6</v>
      </c>
      <c r="I952" s="5" t="s">
        <v>52</v>
      </c>
      <c r="J952" s="5">
        <v>1</v>
      </c>
      <c r="K952" s="5">
        <v>0.12</v>
      </c>
      <c r="L952" s="5">
        <v>0.16669999999999999</v>
      </c>
      <c r="M952" s="5">
        <v>0.74</v>
      </c>
      <c r="N952" s="5">
        <v>8.9599999999999999E-2</v>
      </c>
      <c r="O952" s="5">
        <v>0</v>
      </c>
      <c r="P952" s="5">
        <v>1</v>
      </c>
      <c r="Q952" s="5">
        <v>1</v>
      </c>
      <c r="R952" s="29" t="s">
        <v>68</v>
      </c>
    </row>
    <row r="953" spans="1:18" x14ac:dyDescent="0.25">
      <c r="A953" s="5">
        <v>952</v>
      </c>
      <c r="B953" s="6">
        <v>40586</v>
      </c>
      <c r="C953" s="5" t="s">
        <v>38</v>
      </c>
      <c r="D953" s="5">
        <v>0</v>
      </c>
      <c r="E953" s="5" t="s">
        <v>56</v>
      </c>
      <c r="F953" s="5">
        <v>6</v>
      </c>
      <c r="G953" s="5" t="b">
        <v>0</v>
      </c>
      <c r="H953" s="5">
        <v>6</v>
      </c>
      <c r="I953" s="5" t="s">
        <v>52</v>
      </c>
      <c r="J953" s="5">
        <v>1</v>
      </c>
      <c r="K953" s="5">
        <v>0.12</v>
      </c>
      <c r="L953" s="5">
        <v>0.13639999999999999</v>
      </c>
      <c r="M953" s="5">
        <v>0.93</v>
      </c>
      <c r="N953" s="5">
        <v>0.19400000000000001</v>
      </c>
      <c r="O953" s="5">
        <v>1</v>
      </c>
      <c r="P953" s="5">
        <v>1</v>
      </c>
      <c r="Q953" s="5">
        <v>2</v>
      </c>
      <c r="R953" s="29" t="s">
        <v>68</v>
      </c>
    </row>
    <row r="954" spans="1:18" x14ac:dyDescent="0.25">
      <c r="A954" s="5">
        <v>953</v>
      </c>
      <c r="B954" s="6">
        <v>40586</v>
      </c>
      <c r="C954" s="5" t="s">
        <v>38</v>
      </c>
      <c r="D954" s="5">
        <v>0</v>
      </c>
      <c r="E954" s="5" t="s">
        <v>56</v>
      </c>
      <c r="F954" s="5">
        <v>7</v>
      </c>
      <c r="G954" s="5" t="b">
        <v>0</v>
      </c>
      <c r="H954" s="5">
        <v>6</v>
      </c>
      <c r="I954" s="5" t="s">
        <v>52</v>
      </c>
      <c r="J954" s="5">
        <v>1</v>
      </c>
      <c r="K954" s="5">
        <v>0.12</v>
      </c>
      <c r="L954" s="5">
        <v>0.1515</v>
      </c>
      <c r="M954" s="5">
        <v>0.8</v>
      </c>
      <c r="N954" s="5">
        <v>0.1045</v>
      </c>
      <c r="O954" s="5">
        <v>2</v>
      </c>
      <c r="P954" s="5">
        <v>9</v>
      </c>
      <c r="Q954" s="5">
        <v>11</v>
      </c>
      <c r="R954" s="29" t="s">
        <v>68</v>
      </c>
    </row>
    <row r="955" spans="1:18" x14ac:dyDescent="0.25">
      <c r="A955" s="5">
        <v>954</v>
      </c>
      <c r="B955" s="6">
        <v>40586</v>
      </c>
      <c r="C955" s="5" t="s">
        <v>38</v>
      </c>
      <c r="D955" s="5">
        <v>0</v>
      </c>
      <c r="E955" s="5" t="s">
        <v>56</v>
      </c>
      <c r="F955" s="5">
        <v>8</v>
      </c>
      <c r="G955" s="5" t="b">
        <v>0</v>
      </c>
      <c r="H955" s="5">
        <v>6</v>
      </c>
      <c r="I955" s="5" t="s">
        <v>52</v>
      </c>
      <c r="J955" s="5">
        <v>1</v>
      </c>
      <c r="K955" s="5">
        <v>0.14000000000000001</v>
      </c>
      <c r="L955" s="5">
        <v>0.1515</v>
      </c>
      <c r="M955" s="5">
        <v>0.86</v>
      </c>
      <c r="N955" s="5">
        <v>0.1343</v>
      </c>
      <c r="O955" s="5">
        <v>2</v>
      </c>
      <c r="P955" s="5">
        <v>28</v>
      </c>
      <c r="Q955" s="5">
        <v>30</v>
      </c>
      <c r="R955" s="29" t="s">
        <v>68</v>
      </c>
    </row>
    <row r="956" spans="1:18" x14ac:dyDescent="0.25">
      <c r="A956" s="5">
        <v>955</v>
      </c>
      <c r="B956" s="6">
        <v>40586</v>
      </c>
      <c r="C956" s="5" t="s">
        <v>38</v>
      </c>
      <c r="D956" s="5">
        <v>0</v>
      </c>
      <c r="E956" s="5" t="s">
        <v>56</v>
      </c>
      <c r="F956" s="5">
        <v>9</v>
      </c>
      <c r="G956" s="5" t="b">
        <v>0</v>
      </c>
      <c r="H956" s="5">
        <v>6</v>
      </c>
      <c r="I956" s="5" t="s">
        <v>52</v>
      </c>
      <c r="J956" s="5">
        <v>1</v>
      </c>
      <c r="K956" s="5">
        <v>0.16</v>
      </c>
      <c r="L956" s="5">
        <v>0.18179999999999999</v>
      </c>
      <c r="M956" s="5">
        <v>0.64</v>
      </c>
      <c r="N956" s="5">
        <v>0.1343</v>
      </c>
      <c r="O956" s="5">
        <v>5</v>
      </c>
      <c r="P956" s="5">
        <v>38</v>
      </c>
      <c r="Q956" s="5">
        <v>43</v>
      </c>
      <c r="R956" s="29" t="s">
        <v>68</v>
      </c>
    </row>
    <row r="957" spans="1:18" x14ac:dyDescent="0.25">
      <c r="A957" s="5">
        <v>956</v>
      </c>
      <c r="B957" s="6">
        <v>40586</v>
      </c>
      <c r="C957" s="5" t="s">
        <v>38</v>
      </c>
      <c r="D957" s="5">
        <v>0</v>
      </c>
      <c r="E957" s="5" t="s">
        <v>56</v>
      </c>
      <c r="F957" s="5">
        <v>10</v>
      </c>
      <c r="G957" s="5" t="b">
        <v>0</v>
      </c>
      <c r="H957" s="5">
        <v>6</v>
      </c>
      <c r="I957" s="5" t="s">
        <v>52</v>
      </c>
      <c r="J957" s="5">
        <v>1</v>
      </c>
      <c r="K957" s="5">
        <v>0.22</v>
      </c>
      <c r="L957" s="5">
        <v>0.21210000000000001</v>
      </c>
      <c r="M957" s="5">
        <v>0.41</v>
      </c>
      <c r="N957" s="5">
        <v>0.25369999999999998</v>
      </c>
      <c r="O957" s="5">
        <v>13</v>
      </c>
      <c r="P957" s="5">
        <v>71</v>
      </c>
      <c r="Q957" s="5">
        <v>84</v>
      </c>
      <c r="R957" s="29" t="s">
        <v>68</v>
      </c>
    </row>
    <row r="958" spans="1:18" x14ac:dyDescent="0.25">
      <c r="A958" s="5">
        <v>957</v>
      </c>
      <c r="B958" s="6">
        <v>40586</v>
      </c>
      <c r="C958" s="5" t="s">
        <v>38</v>
      </c>
      <c r="D958" s="5">
        <v>0</v>
      </c>
      <c r="E958" s="5" t="s">
        <v>56</v>
      </c>
      <c r="F958" s="5">
        <v>11</v>
      </c>
      <c r="G958" s="5" t="b">
        <v>0</v>
      </c>
      <c r="H958" s="5">
        <v>6</v>
      </c>
      <c r="I958" s="5" t="s">
        <v>52</v>
      </c>
      <c r="J958" s="5">
        <v>1</v>
      </c>
      <c r="K958" s="5">
        <v>0.3</v>
      </c>
      <c r="L958" s="5">
        <v>0.2727</v>
      </c>
      <c r="M958" s="5">
        <v>0.28000000000000003</v>
      </c>
      <c r="N958" s="5">
        <v>0.32840000000000003</v>
      </c>
      <c r="O958" s="5">
        <v>30</v>
      </c>
      <c r="P958" s="5">
        <v>84</v>
      </c>
      <c r="Q958" s="5">
        <v>114</v>
      </c>
      <c r="R958" s="29" t="s">
        <v>68</v>
      </c>
    </row>
    <row r="959" spans="1:18" x14ac:dyDescent="0.25">
      <c r="A959" s="5">
        <v>958</v>
      </c>
      <c r="B959" s="6">
        <v>40586</v>
      </c>
      <c r="C959" s="5" t="s">
        <v>38</v>
      </c>
      <c r="D959" s="5">
        <v>0</v>
      </c>
      <c r="E959" s="5" t="s">
        <v>56</v>
      </c>
      <c r="F959" s="5">
        <v>12</v>
      </c>
      <c r="G959" s="5" t="b">
        <v>0</v>
      </c>
      <c r="H959" s="5">
        <v>6</v>
      </c>
      <c r="I959" s="5" t="s">
        <v>52</v>
      </c>
      <c r="J959" s="5">
        <v>1</v>
      </c>
      <c r="K959" s="5">
        <v>0.3</v>
      </c>
      <c r="L959" s="5">
        <v>0.2727</v>
      </c>
      <c r="M959" s="5">
        <v>0.39</v>
      </c>
      <c r="N959" s="5">
        <v>0.4627</v>
      </c>
      <c r="O959" s="5">
        <v>27</v>
      </c>
      <c r="P959" s="5">
        <v>93</v>
      </c>
      <c r="Q959" s="5">
        <v>120</v>
      </c>
      <c r="R959" s="29" t="s">
        <v>68</v>
      </c>
    </row>
    <row r="960" spans="1:18" x14ac:dyDescent="0.25">
      <c r="A960" s="5">
        <v>959</v>
      </c>
      <c r="B960" s="6">
        <v>40586</v>
      </c>
      <c r="C960" s="5" t="s">
        <v>38</v>
      </c>
      <c r="D960" s="5">
        <v>0</v>
      </c>
      <c r="E960" s="5" t="s">
        <v>56</v>
      </c>
      <c r="F960" s="5">
        <v>13</v>
      </c>
      <c r="G960" s="5" t="b">
        <v>0</v>
      </c>
      <c r="H960" s="5">
        <v>6</v>
      </c>
      <c r="I960" s="5" t="s">
        <v>52</v>
      </c>
      <c r="J960" s="5">
        <v>1</v>
      </c>
      <c r="K960" s="5">
        <v>0.3</v>
      </c>
      <c r="L960" s="5">
        <v>0.2727</v>
      </c>
      <c r="M960" s="5">
        <v>0.39</v>
      </c>
      <c r="N960" s="5">
        <v>0.41789999999999999</v>
      </c>
      <c r="O960" s="5">
        <v>32</v>
      </c>
      <c r="P960" s="5">
        <v>103</v>
      </c>
      <c r="Q960" s="5">
        <v>135</v>
      </c>
      <c r="R960" s="29" t="s">
        <v>68</v>
      </c>
    </row>
    <row r="961" spans="1:18" x14ac:dyDescent="0.25">
      <c r="A961" s="5">
        <v>960</v>
      </c>
      <c r="B961" s="6">
        <v>40586</v>
      </c>
      <c r="C961" s="5" t="s">
        <v>38</v>
      </c>
      <c r="D961" s="5">
        <v>0</v>
      </c>
      <c r="E961" s="5" t="s">
        <v>56</v>
      </c>
      <c r="F961" s="5">
        <v>14</v>
      </c>
      <c r="G961" s="5" t="b">
        <v>0</v>
      </c>
      <c r="H961" s="5">
        <v>6</v>
      </c>
      <c r="I961" s="5" t="s">
        <v>52</v>
      </c>
      <c r="J961" s="5">
        <v>1</v>
      </c>
      <c r="K961" s="5">
        <v>0.34</v>
      </c>
      <c r="L961" s="5">
        <v>0.31819999999999998</v>
      </c>
      <c r="M961" s="5">
        <v>0.31</v>
      </c>
      <c r="N961" s="5">
        <v>0.28360000000000002</v>
      </c>
      <c r="O961" s="5">
        <v>30</v>
      </c>
      <c r="P961" s="5">
        <v>90</v>
      </c>
      <c r="Q961" s="5">
        <v>120</v>
      </c>
      <c r="R961" s="29" t="s">
        <v>68</v>
      </c>
    </row>
    <row r="962" spans="1:18" x14ac:dyDescent="0.25">
      <c r="A962" s="5">
        <v>961</v>
      </c>
      <c r="B962" s="6">
        <v>40586</v>
      </c>
      <c r="C962" s="5" t="s">
        <v>38</v>
      </c>
      <c r="D962" s="5">
        <v>0</v>
      </c>
      <c r="E962" s="5" t="s">
        <v>56</v>
      </c>
      <c r="F962" s="5">
        <v>15</v>
      </c>
      <c r="G962" s="5" t="b">
        <v>0</v>
      </c>
      <c r="H962" s="5">
        <v>6</v>
      </c>
      <c r="I962" s="5" t="s">
        <v>52</v>
      </c>
      <c r="J962" s="5">
        <v>1</v>
      </c>
      <c r="K962" s="5">
        <v>0.34</v>
      </c>
      <c r="L962" s="5">
        <v>0.30299999999999999</v>
      </c>
      <c r="M962" s="5">
        <v>0.28999999999999998</v>
      </c>
      <c r="N962" s="5">
        <v>0.41789999999999999</v>
      </c>
      <c r="O962" s="5">
        <v>47</v>
      </c>
      <c r="P962" s="5">
        <v>127</v>
      </c>
      <c r="Q962" s="5">
        <v>174</v>
      </c>
      <c r="R962" s="29" t="s">
        <v>68</v>
      </c>
    </row>
    <row r="963" spans="1:18" x14ac:dyDescent="0.25">
      <c r="A963" s="5">
        <v>962</v>
      </c>
      <c r="B963" s="6">
        <v>40586</v>
      </c>
      <c r="C963" s="5" t="s">
        <v>38</v>
      </c>
      <c r="D963" s="5">
        <v>0</v>
      </c>
      <c r="E963" s="5" t="s">
        <v>56</v>
      </c>
      <c r="F963" s="5">
        <v>16</v>
      </c>
      <c r="G963" s="5" t="b">
        <v>0</v>
      </c>
      <c r="H963" s="5">
        <v>6</v>
      </c>
      <c r="I963" s="5" t="s">
        <v>52</v>
      </c>
      <c r="J963" s="5">
        <v>1</v>
      </c>
      <c r="K963" s="5">
        <v>0.34</v>
      </c>
      <c r="L963" s="5">
        <v>0.30299999999999999</v>
      </c>
      <c r="M963" s="5">
        <v>0.28999999999999998</v>
      </c>
      <c r="N963" s="5">
        <v>0.41789999999999999</v>
      </c>
      <c r="O963" s="5">
        <v>42</v>
      </c>
      <c r="P963" s="5">
        <v>103</v>
      </c>
      <c r="Q963" s="5">
        <v>145</v>
      </c>
      <c r="R963" s="29" t="s">
        <v>68</v>
      </c>
    </row>
    <row r="964" spans="1:18" x14ac:dyDescent="0.25">
      <c r="A964" s="5">
        <v>963</v>
      </c>
      <c r="B964" s="6">
        <v>40586</v>
      </c>
      <c r="C964" s="5" t="s">
        <v>38</v>
      </c>
      <c r="D964" s="5">
        <v>0</v>
      </c>
      <c r="E964" s="5" t="s">
        <v>56</v>
      </c>
      <c r="F964" s="5">
        <v>17</v>
      </c>
      <c r="G964" s="5" t="b">
        <v>0</v>
      </c>
      <c r="H964" s="5">
        <v>6</v>
      </c>
      <c r="I964" s="5" t="s">
        <v>52</v>
      </c>
      <c r="J964" s="5">
        <v>1</v>
      </c>
      <c r="K964" s="5">
        <v>0.32</v>
      </c>
      <c r="L964" s="5">
        <v>0.28789999999999999</v>
      </c>
      <c r="M964" s="5">
        <v>0.31</v>
      </c>
      <c r="N964" s="5">
        <v>0.52239999999999998</v>
      </c>
      <c r="O964" s="5">
        <v>24</v>
      </c>
      <c r="P964" s="5">
        <v>113</v>
      </c>
      <c r="Q964" s="5">
        <v>137</v>
      </c>
      <c r="R964" s="29" t="s">
        <v>68</v>
      </c>
    </row>
    <row r="965" spans="1:18" x14ac:dyDescent="0.25">
      <c r="A965" s="5">
        <v>964</v>
      </c>
      <c r="B965" s="6">
        <v>40586</v>
      </c>
      <c r="C965" s="5" t="s">
        <v>38</v>
      </c>
      <c r="D965" s="5">
        <v>0</v>
      </c>
      <c r="E965" s="5" t="s">
        <v>56</v>
      </c>
      <c r="F965" s="5">
        <v>18</v>
      </c>
      <c r="G965" s="5" t="b">
        <v>0</v>
      </c>
      <c r="H965" s="5">
        <v>6</v>
      </c>
      <c r="I965" s="5" t="s">
        <v>52</v>
      </c>
      <c r="J965" s="5">
        <v>1</v>
      </c>
      <c r="K965" s="5">
        <v>0.28000000000000003</v>
      </c>
      <c r="L965" s="5">
        <v>0.2576</v>
      </c>
      <c r="M965" s="5">
        <v>0.38</v>
      </c>
      <c r="N965" s="5">
        <v>0.32840000000000003</v>
      </c>
      <c r="O965" s="5">
        <v>4</v>
      </c>
      <c r="P965" s="5">
        <v>60</v>
      </c>
      <c r="Q965" s="5">
        <v>64</v>
      </c>
      <c r="R965" s="29" t="s">
        <v>68</v>
      </c>
    </row>
    <row r="966" spans="1:18" x14ac:dyDescent="0.25">
      <c r="A966" s="5">
        <v>965</v>
      </c>
      <c r="B966" s="6">
        <v>40586</v>
      </c>
      <c r="C966" s="5" t="s">
        <v>38</v>
      </c>
      <c r="D966" s="5">
        <v>0</v>
      </c>
      <c r="E966" s="5" t="s">
        <v>56</v>
      </c>
      <c r="F966" s="5">
        <v>19</v>
      </c>
      <c r="G966" s="5" t="b">
        <v>0</v>
      </c>
      <c r="H966" s="5">
        <v>6</v>
      </c>
      <c r="I966" s="5" t="s">
        <v>52</v>
      </c>
      <c r="J966" s="5">
        <v>1</v>
      </c>
      <c r="K966" s="5">
        <v>0.28000000000000003</v>
      </c>
      <c r="L966" s="5">
        <v>0.2727</v>
      </c>
      <c r="M966" s="5">
        <v>0.38</v>
      </c>
      <c r="N966" s="5">
        <v>0.16420000000000001</v>
      </c>
      <c r="O966" s="5">
        <v>2</v>
      </c>
      <c r="P966" s="5">
        <v>39</v>
      </c>
      <c r="Q966" s="5">
        <v>41</v>
      </c>
      <c r="R966" s="29" t="s">
        <v>68</v>
      </c>
    </row>
    <row r="967" spans="1:18" x14ac:dyDescent="0.25">
      <c r="A967" s="5">
        <v>966</v>
      </c>
      <c r="B967" s="6">
        <v>40586</v>
      </c>
      <c r="C967" s="5" t="s">
        <v>38</v>
      </c>
      <c r="D967" s="5">
        <v>0</v>
      </c>
      <c r="E967" s="5" t="s">
        <v>56</v>
      </c>
      <c r="F967" s="5">
        <v>20</v>
      </c>
      <c r="G967" s="5" t="b">
        <v>0</v>
      </c>
      <c r="H967" s="5">
        <v>6</v>
      </c>
      <c r="I967" s="5" t="s">
        <v>52</v>
      </c>
      <c r="J967" s="5">
        <v>1</v>
      </c>
      <c r="K967" s="5">
        <v>0.26</v>
      </c>
      <c r="L967" s="5">
        <v>0.2576</v>
      </c>
      <c r="M967" s="5">
        <v>0.41</v>
      </c>
      <c r="N967" s="5">
        <v>0.22389999999999999</v>
      </c>
      <c r="O967" s="5">
        <v>1</v>
      </c>
      <c r="P967" s="5">
        <v>39</v>
      </c>
      <c r="Q967" s="5">
        <v>40</v>
      </c>
      <c r="R967" s="29" t="s">
        <v>68</v>
      </c>
    </row>
    <row r="968" spans="1:18" x14ac:dyDescent="0.25">
      <c r="A968" s="5">
        <v>967</v>
      </c>
      <c r="B968" s="6">
        <v>40586</v>
      </c>
      <c r="C968" s="5" t="s">
        <v>38</v>
      </c>
      <c r="D968" s="5">
        <v>0</v>
      </c>
      <c r="E968" s="5" t="s">
        <v>56</v>
      </c>
      <c r="F968" s="5">
        <v>21</v>
      </c>
      <c r="G968" s="5" t="b">
        <v>0</v>
      </c>
      <c r="H968" s="5">
        <v>6</v>
      </c>
      <c r="I968" s="5" t="s">
        <v>52</v>
      </c>
      <c r="J968" s="5">
        <v>1</v>
      </c>
      <c r="K968" s="5">
        <v>0.26</v>
      </c>
      <c r="L968" s="5">
        <v>0.30299999999999999</v>
      </c>
      <c r="M968" s="5">
        <v>0.41</v>
      </c>
      <c r="N968" s="5">
        <v>0</v>
      </c>
      <c r="O968" s="5">
        <v>9</v>
      </c>
      <c r="P968" s="5">
        <v>42</v>
      </c>
      <c r="Q968" s="5">
        <v>51</v>
      </c>
      <c r="R968" s="29" t="s">
        <v>68</v>
      </c>
    </row>
    <row r="969" spans="1:18" x14ac:dyDescent="0.25">
      <c r="A969" s="5">
        <v>968</v>
      </c>
      <c r="B969" s="6">
        <v>40586</v>
      </c>
      <c r="C969" s="5" t="s">
        <v>38</v>
      </c>
      <c r="D969" s="5">
        <v>0</v>
      </c>
      <c r="E969" s="5" t="s">
        <v>56</v>
      </c>
      <c r="F969" s="5">
        <v>22</v>
      </c>
      <c r="G969" s="5" t="b">
        <v>0</v>
      </c>
      <c r="H969" s="5">
        <v>6</v>
      </c>
      <c r="I969" s="5" t="s">
        <v>52</v>
      </c>
      <c r="J969" s="5">
        <v>1</v>
      </c>
      <c r="K969" s="5">
        <v>0.24</v>
      </c>
      <c r="L969" s="5">
        <v>0.2576</v>
      </c>
      <c r="M969" s="5">
        <v>0.44</v>
      </c>
      <c r="N969" s="5">
        <v>8.9599999999999999E-2</v>
      </c>
      <c r="O969" s="5">
        <v>6</v>
      </c>
      <c r="P969" s="5">
        <v>39</v>
      </c>
      <c r="Q969" s="5">
        <v>45</v>
      </c>
      <c r="R969" s="29" t="s">
        <v>68</v>
      </c>
    </row>
    <row r="970" spans="1:18" x14ac:dyDescent="0.25">
      <c r="A970" s="5">
        <v>969</v>
      </c>
      <c r="B970" s="6">
        <v>40586</v>
      </c>
      <c r="C970" s="5" t="s">
        <v>38</v>
      </c>
      <c r="D970" s="5">
        <v>0</v>
      </c>
      <c r="E970" s="5" t="s">
        <v>56</v>
      </c>
      <c r="F970" s="5">
        <v>23</v>
      </c>
      <c r="G970" s="5" t="b">
        <v>0</v>
      </c>
      <c r="H970" s="5">
        <v>6</v>
      </c>
      <c r="I970" s="5" t="s">
        <v>52</v>
      </c>
      <c r="J970" s="5">
        <v>1</v>
      </c>
      <c r="K970" s="5">
        <v>0.22</v>
      </c>
      <c r="L970" s="5">
        <v>0.2273</v>
      </c>
      <c r="M970" s="5">
        <v>0.51</v>
      </c>
      <c r="N970" s="5">
        <v>0.1343</v>
      </c>
      <c r="O970" s="5">
        <v>1</v>
      </c>
      <c r="P970" s="5">
        <v>31</v>
      </c>
      <c r="Q970" s="5">
        <v>32</v>
      </c>
      <c r="R970" s="29" t="s">
        <v>68</v>
      </c>
    </row>
    <row r="971" spans="1:18" x14ac:dyDescent="0.25">
      <c r="A971" s="5">
        <v>970</v>
      </c>
      <c r="B971" s="6">
        <v>40587</v>
      </c>
      <c r="C971" s="5" t="s">
        <v>38</v>
      </c>
      <c r="D971" s="5">
        <v>0</v>
      </c>
      <c r="E971" s="5" t="s">
        <v>56</v>
      </c>
      <c r="F971" s="5">
        <v>0</v>
      </c>
      <c r="G971" s="5" t="b">
        <v>0</v>
      </c>
      <c r="H971" s="5">
        <v>0</v>
      </c>
      <c r="I971" s="5" t="s">
        <v>67</v>
      </c>
      <c r="J971" s="5">
        <v>1</v>
      </c>
      <c r="K971" s="5">
        <v>0.2</v>
      </c>
      <c r="L971" s="5">
        <v>0.2273</v>
      </c>
      <c r="M971" s="5">
        <v>0.64</v>
      </c>
      <c r="N971" s="5">
        <v>0.1045</v>
      </c>
      <c r="O971" s="5">
        <v>5</v>
      </c>
      <c r="P971" s="5">
        <v>34</v>
      </c>
      <c r="Q971" s="5">
        <v>39</v>
      </c>
      <c r="R971" s="29" t="s">
        <v>68</v>
      </c>
    </row>
    <row r="972" spans="1:18" x14ac:dyDescent="0.25">
      <c r="A972" s="5">
        <v>971</v>
      </c>
      <c r="B972" s="6">
        <v>40587</v>
      </c>
      <c r="C972" s="5" t="s">
        <v>38</v>
      </c>
      <c r="D972" s="5">
        <v>0</v>
      </c>
      <c r="E972" s="5" t="s">
        <v>56</v>
      </c>
      <c r="F972" s="5">
        <v>1</v>
      </c>
      <c r="G972" s="5" t="b">
        <v>0</v>
      </c>
      <c r="H972" s="5">
        <v>0</v>
      </c>
      <c r="I972" s="5" t="s">
        <v>67</v>
      </c>
      <c r="J972" s="5">
        <v>1</v>
      </c>
      <c r="K972" s="5">
        <v>0.2</v>
      </c>
      <c r="L972" s="5">
        <v>0.2273</v>
      </c>
      <c r="M972" s="5">
        <v>0.59</v>
      </c>
      <c r="N972" s="5">
        <v>8.9599999999999999E-2</v>
      </c>
      <c r="O972" s="5">
        <v>1</v>
      </c>
      <c r="P972" s="5">
        <v>23</v>
      </c>
      <c r="Q972" s="5">
        <v>24</v>
      </c>
      <c r="R972" s="29" t="s">
        <v>68</v>
      </c>
    </row>
    <row r="973" spans="1:18" x14ac:dyDescent="0.25">
      <c r="A973" s="5">
        <v>972</v>
      </c>
      <c r="B973" s="6">
        <v>40587</v>
      </c>
      <c r="C973" s="5" t="s">
        <v>38</v>
      </c>
      <c r="D973" s="5">
        <v>0</v>
      </c>
      <c r="E973" s="5" t="s">
        <v>56</v>
      </c>
      <c r="F973" s="5">
        <v>2</v>
      </c>
      <c r="G973" s="5" t="b">
        <v>0</v>
      </c>
      <c r="H973" s="5">
        <v>0</v>
      </c>
      <c r="I973" s="5" t="s">
        <v>67</v>
      </c>
      <c r="J973" s="5">
        <v>2</v>
      </c>
      <c r="K973" s="5">
        <v>0.2</v>
      </c>
      <c r="L973" s="5">
        <v>0.2273</v>
      </c>
      <c r="M973" s="5">
        <v>0.75</v>
      </c>
      <c r="N973" s="5">
        <v>8.9599999999999999E-2</v>
      </c>
      <c r="O973" s="5">
        <v>1</v>
      </c>
      <c r="P973" s="5">
        <v>19</v>
      </c>
      <c r="Q973" s="5">
        <v>20</v>
      </c>
      <c r="R973" s="29" t="s">
        <v>69</v>
      </c>
    </row>
    <row r="974" spans="1:18" x14ac:dyDescent="0.25">
      <c r="A974" s="5">
        <v>973</v>
      </c>
      <c r="B974" s="6">
        <v>40587</v>
      </c>
      <c r="C974" s="5" t="s">
        <v>38</v>
      </c>
      <c r="D974" s="5">
        <v>0</v>
      </c>
      <c r="E974" s="5" t="s">
        <v>56</v>
      </c>
      <c r="F974" s="5">
        <v>3</v>
      </c>
      <c r="G974" s="5" t="b">
        <v>0</v>
      </c>
      <c r="H974" s="5">
        <v>0</v>
      </c>
      <c r="I974" s="5" t="s">
        <v>67</v>
      </c>
      <c r="J974" s="5">
        <v>2</v>
      </c>
      <c r="K974" s="5">
        <v>0.2</v>
      </c>
      <c r="L974" s="5">
        <v>0.2273</v>
      </c>
      <c r="M974" s="5">
        <v>0.69</v>
      </c>
      <c r="N974" s="5">
        <v>0.1045</v>
      </c>
      <c r="O974" s="5">
        <v>4</v>
      </c>
      <c r="P974" s="5">
        <v>8</v>
      </c>
      <c r="Q974" s="5">
        <v>12</v>
      </c>
      <c r="R974" s="29" t="s">
        <v>69</v>
      </c>
    </row>
    <row r="975" spans="1:18" x14ac:dyDescent="0.25">
      <c r="A975" s="5">
        <v>974</v>
      </c>
      <c r="B975" s="6">
        <v>40587</v>
      </c>
      <c r="C975" s="5" t="s">
        <v>38</v>
      </c>
      <c r="D975" s="5">
        <v>0</v>
      </c>
      <c r="E975" s="5" t="s">
        <v>56</v>
      </c>
      <c r="F975" s="5">
        <v>4</v>
      </c>
      <c r="G975" s="5" t="b">
        <v>0</v>
      </c>
      <c r="H975" s="5">
        <v>0</v>
      </c>
      <c r="I975" s="5" t="s">
        <v>67</v>
      </c>
      <c r="J975" s="5">
        <v>2</v>
      </c>
      <c r="K975" s="5">
        <v>0.2</v>
      </c>
      <c r="L975" s="5">
        <v>0.21210000000000001</v>
      </c>
      <c r="M975" s="5">
        <v>0.69</v>
      </c>
      <c r="N975" s="5">
        <v>0.16420000000000001</v>
      </c>
      <c r="O975" s="5">
        <v>0</v>
      </c>
      <c r="P975" s="5">
        <v>2</v>
      </c>
      <c r="Q975" s="5">
        <v>2</v>
      </c>
      <c r="R975" s="29" t="s">
        <v>69</v>
      </c>
    </row>
    <row r="976" spans="1:18" x14ac:dyDescent="0.25">
      <c r="A976" s="5">
        <v>975</v>
      </c>
      <c r="B976" s="6">
        <v>40587</v>
      </c>
      <c r="C976" s="5" t="s">
        <v>38</v>
      </c>
      <c r="D976" s="5">
        <v>0</v>
      </c>
      <c r="E976" s="5" t="s">
        <v>56</v>
      </c>
      <c r="F976" s="5">
        <v>6</v>
      </c>
      <c r="G976" s="5" t="b">
        <v>0</v>
      </c>
      <c r="H976" s="5">
        <v>0</v>
      </c>
      <c r="I976" s="5" t="s">
        <v>67</v>
      </c>
      <c r="J976" s="5">
        <v>2</v>
      </c>
      <c r="K976" s="5">
        <v>0.2</v>
      </c>
      <c r="L976" s="5">
        <v>0.21210000000000001</v>
      </c>
      <c r="M976" s="5">
        <v>0.69</v>
      </c>
      <c r="N976" s="5">
        <v>0.1343</v>
      </c>
      <c r="O976" s="5">
        <v>2</v>
      </c>
      <c r="P976" s="5">
        <v>3</v>
      </c>
      <c r="Q976" s="5">
        <v>5</v>
      </c>
      <c r="R976" s="29" t="s">
        <v>69</v>
      </c>
    </row>
    <row r="977" spans="1:18" x14ac:dyDescent="0.25">
      <c r="A977" s="5">
        <v>976</v>
      </c>
      <c r="B977" s="6">
        <v>40587</v>
      </c>
      <c r="C977" s="5" t="s">
        <v>38</v>
      </c>
      <c r="D977" s="5">
        <v>0</v>
      </c>
      <c r="E977" s="5" t="s">
        <v>56</v>
      </c>
      <c r="F977" s="5">
        <v>7</v>
      </c>
      <c r="G977" s="5" t="b">
        <v>0</v>
      </c>
      <c r="H977" s="5">
        <v>0</v>
      </c>
      <c r="I977" s="5" t="s">
        <v>67</v>
      </c>
      <c r="J977" s="5">
        <v>2</v>
      </c>
      <c r="K977" s="5">
        <v>0.22</v>
      </c>
      <c r="L977" s="5">
        <v>0.2727</v>
      </c>
      <c r="M977" s="5">
        <v>0.55000000000000004</v>
      </c>
      <c r="N977" s="5">
        <v>0</v>
      </c>
      <c r="O977" s="5">
        <v>0</v>
      </c>
      <c r="P977" s="5">
        <v>3</v>
      </c>
      <c r="Q977" s="5">
        <v>3</v>
      </c>
      <c r="R977" s="29" t="s">
        <v>69</v>
      </c>
    </row>
    <row r="978" spans="1:18" x14ac:dyDescent="0.25">
      <c r="A978" s="5">
        <v>977</v>
      </c>
      <c r="B978" s="6">
        <v>40587</v>
      </c>
      <c r="C978" s="5" t="s">
        <v>38</v>
      </c>
      <c r="D978" s="5">
        <v>0</v>
      </c>
      <c r="E978" s="5" t="s">
        <v>56</v>
      </c>
      <c r="F978" s="5">
        <v>8</v>
      </c>
      <c r="G978" s="5" t="b">
        <v>0</v>
      </c>
      <c r="H978" s="5">
        <v>0</v>
      </c>
      <c r="I978" s="5" t="s">
        <v>67</v>
      </c>
      <c r="J978" s="5">
        <v>2</v>
      </c>
      <c r="K978" s="5">
        <v>0.22</v>
      </c>
      <c r="L978" s="5">
        <v>0.2273</v>
      </c>
      <c r="M978" s="5">
        <v>0.64</v>
      </c>
      <c r="N978" s="5">
        <v>0.19400000000000001</v>
      </c>
      <c r="O978" s="5">
        <v>1</v>
      </c>
      <c r="P978" s="5">
        <v>11</v>
      </c>
      <c r="Q978" s="5">
        <v>12</v>
      </c>
      <c r="R978" s="29" t="s">
        <v>69</v>
      </c>
    </row>
    <row r="979" spans="1:18" x14ac:dyDescent="0.25">
      <c r="A979" s="5">
        <v>978</v>
      </c>
      <c r="B979" s="6">
        <v>40587</v>
      </c>
      <c r="C979" s="5" t="s">
        <v>38</v>
      </c>
      <c r="D979" s="5">
        <v>0</v>
      </c>
      <c r="E979" s="5" t="s">
        <v>56</v>
      </c>
      <c r="F979" s="5">
        <v>9</v>
      </c>
      <c r="G979" s="5" t="b">
        <v>0</v>
      </c>
      <c r="H979" s="5">
        <v>0</v>
      </c>
      <c r="I979" s="5" t="s">
        <v>67</v>
      </c>
      <c r="J979" s="5">
        <v>2</v>
      </c>
      <c r="K979" s="5">
        <v>0.24</v>
      </c>
      <c r="L979" s="5">
        <v>0.2273</v>
      </c>
      <c r="M979" s="5">
        <v>0.6</v>
      </c>
      <c r="N979" s="5">
        <v>0.22389999999999999</v>
      </c>
      <c r="O979" s="5">
        <v>12</v>
      </c>
      <c r="P979" s="5">
        <v>35</v>
      </c>
      <c r="Q979" s="5">
        <v>47</v>
      </c>
      <c r="R979" s="29" t="s">
        <v>69</v>
      </c>
    </row>
    <row r="980" spans="1:18" x14ac:dyDescent="0.25">
      <c r="A980" s="5">
        <v>979</v>
      </c>
      <c r="B980" s="6">
        <v>40587</v>
      </c>
      <c r="C980" s="5" t="s">
        <v>38</v>
      </c>
      <c r="D980" s="5">
        <v>0</v>
      </c>
      <c r="E980" s="5" t="s">
        <v>56</v>
      </c>
      <c r="F980" s="5">
        <v>10</v>
      </c>
      <c r="G980" s="5" t="b">
        <v>0</v>
      </c>
      <c r="H980" s="5">
        <v>0</v>
      </c>
      <c r="I980" s="5" t="s">
        <v>67</v>
      </c>
      <c r="J980" s="5">
        <v>1</v>
      </c>
      <c r="K980" s="5">
        <v>0.3</v>
      </c>
      <c r="L980" s="5">
        <v>0.2727</v>
      </c>
      <c r="M980" s="5">
        <v>0.45</v>
      </c>
      <c r="N980" s="5">
        <v>0.32840000000000003</v>
      </c>
      <c r="O980" s="5">
        <v>19</v>
      </c>
      <c r="P980" s="5">
        <v>86</v>
      </c>
      <c r="Q980" s="5">
        <v>105</v>
      </c>
      <c r="R980" s="29" t="s">
        <v>68</v>
      </c>
    </row>
    <row r="981" spans="1:18" x14ac:dyDescent="0.25">
      <c r="A981" s="5">
        <v>980</v>
      </c>
      <c r="B981" s="6">
        <v>40587</v>
      </c>
      <c r="C981" s="5" t="s">
        <v>38</v>
      </c>
      <c r="D981" s="5">
        <v>0</v>
      </c>
      <c r="E981" s="5" t="s">
        <v>56</v>
      </c>
      <c r="F981" s="5">
        <v>11</v>
      </c>
      <c r="G981" s="5" t="b">
        <v>0</v>
      </c>
      <c r="H981" s="5">
        <v>0</v>
      </c>
      <c r="I981" s="5" t="s">
        <v>67</v>
      </c>
      <c r="J981" s="5">
        <v>1</v>
      </c>
      <c r="K981" s="5">
        <v>0.32</v>
      </c>
      <c r="L981" s="5">
        <v>0.28789999999999999</v>
      </c>
      <c r="M981" s="5">
        <v>0.39</v>
      </c>
      <c r="N981" s="5">
        <v>0.44779999999999998</v>
      </c>
      <c r="O981" s="5">
        <v>26</v>
      </c>
      <c r="P981" s="5">
        <v>86</v>
      </c>
      <c r="Q981" s="5">
        <v>112</v>
      </c>
      <c r="R981" s="29" t="s">
        <v>68</v>
      </c>
    </row>
    <row r="982" spans="1:18" x14ac:dyDescent="0.25">
      <c r="A982" s="5">
        <v>981</v>
      </c>
      <c r="B982" s="6">
        <v>40587</v>
      </c>
      <c r="C982" s="5" t="s">
        <v>38</v>
      </c>
      <c r="D982" s="5">
        <v>0</v>
      </c>
      <c r="E982" s="5" t="s">
        <v>56</v>
      </c>
      <c r="F982" s="5">
        <v>12</v>
      </c>
      <c r="G982" s="5" t="b">
        <v>0</v>
      </c>
      <c r="H982" s="5">
        <v>0</v>
      </c>
      <c r="I982" s="5" t="s">
        <v>67</v>
      </c>
      <c r="J982" s="5">
        <v>1</v>
      </c>
      <c r="K982" s="5">
        <v>0.36</v>
      </c>
      <c r="L982" s="5">
        <v>0.31819999999999998</v>
      </c>
      <c r="M982" s="5">
        <v>0.32</v>
      </c>
      <c r="N982" s="5">
        <v>0.4627</v>
      </c>
      <c r="O982" s="5">
        <v>58</v>
      </c>
      <c r="P982" s="5">
        <v>94</v>
      </c>
      <c r="Q982" s="5">
        <v>152</v>
      </c>
      <c r="R982" s="29" t="s">
        <v>68</v>
      </c>
    </row>
    <row r="983" spans="1:18" x14ac:dyDescent="0.25">
      <c r="A983" s="5">
        <v>982</v>
      </c>
      <c r="B983" s="6">
        <v>40587</v>
      </c>
      <c r="C983" s="5" t="s">
        <v>38</v>
      </c>
      <c r="D983" s="5">
        <v>0</v>
      </c>
      <c r="E983" s="5" t="s">
        <v>56</v>
      </c>
      <c r="F983" s="5">
        <v>13</v>
      </c>
      <c r="G983" s="5" t="b">
        <v>0</v>
      </c>
      <c r="H983" s="5">
        <v>0</v>
      </c>
      <c r="I983" s="5" t="s">
        <v>67</v>
      </c>
      <c r="J983" s="5">
        <v>1</v>
      </c>
      <c r="K983" s="5">
        <v>0.38</v>
      </c>
      <c r="L983" s="5">
        <v>0.39389999999999997</v>
      </c>
      <c r="M983" s="5">
        <v>0.28999999999999998</v>
      </c>
      <c r="N983" s="5">
        <v>0.35820000000000002</v>
      </c>
      <c r="O983" s="5">
        <v>62</v>
      </c>
      <c r="P983" s="5">
        <v>92</v>
      </c>
      <c r="Q983" s="5">
        <v>154</v>
      </c>
      <c r="R983" s="29" t="s">
        <v>68</v>
      </c>
    </row>
    <row r="984" spans="1:18" x14ac:dyDescent="0.25">
      <c r="A984" s="5">
        <v>983</v>
      </c>
      <c r="B984" s="6">
        <v>40587</v>
      </c>
      <c r="C984" s="5" t="s">
        <v>38</v>
      </c>
      <c r="D984" s="5">
        <v>0</v>
      </c>
      <c r="E984" s="5" t="s">
        <v>56</v>
      </c>
      <c r="F984" s="5">
        <v>14</v>
      </c>
      <c r="G984" s="5" t="b">
        <v>0</v>
      </c>
      <c r="H984" s="5">
        <v>0</v>
      </c>
      <c r="I984" s="5" t="s">
        <v>67</v>
      </c>
      <c r="J984" s="5">
        <v>2</v>
      </c>
      <c r="K984" s="5">
        <v>0.4</v>
      </c>
      <c r="L984" s="5">
        <v>0.40910000000000002</v>
      </c>
      <c r="M984" s="5">
        <v>0.3</v>
      </c>
      <c r="N984" s="5">
        <v>0.41789999999999999</v>
      </c>
      <c r="O984" s="5">
        <v>51</v>
      </c>
      <c r="P984" s="5">
        <v>110</v>
      </c>
      <c r="Q984" s="5">
        <v>161</v>
      </c>
      <c r="R984" s="29" t="s">
        <v>69</v>
      </c>
    </row>
    <row r="985" spans="1:18" x14ac:dyDescent="0.25">
      <c r="A985" s="5">
        <v>984</v>
      </c>
      <c r="B985" s="6">
        <v>40587</v>
      </c>
      <c r="C985" s="5" t="s">
        <v>38</v>
      </c>
      <c r="D985" s="5">
        <v>0</v>
      </c>
      <c r="E985" s="5" t="s">
        <v>56</v>
      </c>
      <c r="F985" s="5">
        <v>15</v>
      </c>
      <c r="G985" s="5" t="b">
        <v>0</v>
      </c>
      <c r="H985" s="5">
        <v>0</v>
      </c>
      <c r="I985" s="5" t="s">
        <v>67</v>
      </c>
      <c r="J985" s="5">
        <v>2</v>
      </c>
      <c r="K985" s="5">
        <v>0.4</v>
      </c>
      <c r="L985" s="5">
        <v>0.40910000000000002</v>
      </c>
      <c r="M985" s="5">
        <v>0.3</v>
      </c>
      <c r="N985" s="5">
        <v>0.29849999999999999</v>
      </c>
      <c r="O985" s="5">
        <v>40</v>
      </c>
      <c r="P985" s="5">
        <v>122</v>
      </c>
      <c r="Q985" s="5">
        <v>162</v>
      </c>
      <c r="R985" s="29" t="s">
        <v>69</v>
      </c>
    </row>
    <row r="986" spans="1:18" x14ac:dyDescent="0.25">
      <c r="A986" s="5">
        <v>985</v>
      </c>
      <c r="B986" s="6">
        <v>40587</v>
      </c>
      <c r="C986" s="5" t="s">
        <v>38</v>
      </c>
      <c r="D986" s="5">
        <v>0</v>
      </c>
      <c r="E986" s="5" t="s">
        <v>56</v>
      </c>
      <c r="F986" s="5">
        <v>16</v>
      </c>
      <c r="G986" s="5" t="b">
        <v>0</v>
      </c>
      <c r="H986" s="5">
        <v>0</v>
      </c>
      <c r="I986" s="5" t="s">
        <v>67</v>
      </c>
      <c r="J986" s="5">
        <v>2</v>
      </c>
      <c r="K986" s="5">
        <v>0.42</v>
      </c>
      <c r="L986" s="5">
        <v>0.42420000000000002</v>
      </c>
      <c r="M986" s="5">
        <v>0.28000000000000003</v>
      </c>
      <c r="N986" s="5">
        <v>0.32840000000000003</v>
      </c>
      <c r="O986" s="5">
        <v>28</v>
      </c>
      <c r="P986" s="5">
        <v>106</v>
      </c>
      <c r="Q986" s="5">
        <v>134</v>
      </c>
      <c r="R986" s="29" t="s">
        <v>69</v>
      </c>
    </row>
    <row r="987" spans="1:18" x14ac:dyDescent="0.25">
      <c r="A987" s="5">
        <v>986</v>
      </c>
      <c r="B987" s="6">
        <v>40587</v>
      </c>
      <c r="C987" s="5" t="s">
        <v>38</v>
      </c>
      <c r="D987" s="5">
        <v>0</v>
      </c>
      <c r="E987" s="5" t="s">
        <v>56</v>
      </c>
      <c r="F987" s="5">
        <v>17</v>
      </c>
      <c r="G987" s="5" t="b">
        <v>0</v>
      </c>
      <c r="H987" s="5">
        <v>0</v>
      </c>
      <c r="I987" s="5" t="s">
        <v>67</v>
      </c>
      <c r="J987" s="5">
        <v>1</v>
      </c>
      <c r="K987" s="5">
        <v>0.42</v>
      </c>
      <c r="L987" s="5">
        <v>0.42420000000000002</v>
      </c>
      <c r="M987" s="5">
        <v>0.28000000000000003</v>
      </c>
      <c r="N987" s="5">
        <v>0.32840000000000003</v>
      </c>
      <c r="O987" s="5">
        <v>30</v>
      </c>
      <c r="P987" s="5">
        <v>95</v>
      </c>
      <c r="Q987" s="5">
        <v>125</v>
      </c>
      <c r="R987" s="29" t="s">
        <v>68</v>
      </c>
    </row>
    <row r="988" spans="1:18" x14ac:dyDescent="0.25">
      <c r="A988" s="5">
        <v>987</v>
      </c>
      <c r="B988" s="6">
        <v>40587</v>
      </c>
      <c r="C988" s="5" t="s">
        <v>38</v>
      </c>
      <c r="D988" s="5">
        <v>0</v>
      </c>
      <c r="E988" s="5" t="s">
        <v>56</v>
      </c>
      <c r="F988" s="5">
        <v>18</v>
      </c>
      <c r="G988" s="5" t="b">
        <v>0</v>
      </c>
      <c r="H988" s="5">
        <v>0</v>
      </c>
      <c r="I988" s="5" t="s">
        <v>67</v>
      </c>
      <c r="J988" s="5">
        <v>1</v>
      </c>
      <c r="K988" s="5">
        <v>0.4</v>
      </c>
      <c r="L988" s="5">
        <v>0.40910000000000002</v>
      </c>
      <c r="M988" s="5">
        <v>0.32</v>
      </c>
      <c r="N988" s="5">
        <v>0.29849999999999999</v>
      </c>
      <c r="O988" s="5">
        <v>17</v>
      </c>
      <c r="P988" s="5">
        <v>78</v>
      </c>
      <c r="Q988" s="5">
        <v>95</v>
      </c>
      <c r="R988" s="29" t="s">
        <v>68</v>
      </c>
    </row>
    <row r="989" spans="1:18" x14ac:dyDescent="0.25">
      <c r="A989" s="5">
        <v>988</v>
      </c>
      <c r="B989" s="6">
        <v>40587</v>
      </c>
      <c r="C989" s="5" t="s">
        <v>38</v>
      </c>
      <c r="D989" s="5">
        <v>0</v>
      </c>
      <c r="E989" s="5" t="s">
        <v>56</v>
      </c>
      <c r="F989" s="5">
        <v>19</v>
      </c>
      <c r="G989" s="5" t="b">
        <v>0</v>
      </c>
      <c r="H989" s="5">
        <v>0</v>
      </c>
      <c r="I989" s="5" t="s">
        <v>67</v>
      </c>
      <c r="J989" s="5">
        <v>1</v>
      </c>
      <c r="K989" s="5">
        <v>0.4</v>
      </c>
      <c r="L989" s="5">
        <v>0.40910000000000002</v>
      </c>
      <c r="M989" s="5">
        <v>0.35</v>
      </c>
      <c r="N989" s="5">
        <v>0.28360000000000002</v>
      </c>
      <c r="O989" s="5">
        <v>11</v>
      </c>
      <c r="P989" s="5">
        <v>50</v>
      </c>
      <c r="Q989" s="5">
        <v>61</v>
      </c>
      <c r="R989" s="29" t="s">
        <v>68</v>
      </c>
    </row>
    <row r="990" spans="1:18" x14ac:dyDescent="0.25">
      <c r="A990" s="5">
        <v>989</v>
      </c>
      <c r="B990" s="6">
        <v>40587</v>
      </c>
      <c r="C990" s="5" t="s">
        <v>38</v>
      </c>
      <c r="D990" s="5">
        <v>0</v>
      </c>
      <c r="E990" s="5" t="s">
        <v>56</v>
      </c>
      <c r="F990" s="5">
        <v>20</v>
      </c>
      <c r="G990" s="5" t="b">
        <v>0</v>
      </c>
      <c r="H990" s="5">
        <v>0</v>
      </c>
      <c r="I990" s="5" t="s">
        <v>67</v>
      </c>
      <c r="J990" s="5">
        <v>1</v>
      </c>
      <c r="K990" s="5">
        <v>0.4</v>
      </c>
      <c r="L990" s="5">
        <v>0.40910000000000002</v>
      </c>
      <c r="M990" s="5">
        <v>0.35</v>
      </c>
      <c r="N990" s="5">
        <v>0.32840000000000003</v>
      </c>
      <c r="O990" s="5">
        <v>15</v>
      </c>
      <c r="P990" s="5">
        <v>32</v>
      </c>
      <c r="Q990" s="5">
        <v>47</v>
      </c>
      <c r="R990" s="29" t="s">
        <v>68</v>
      </c>
    </row>
    <row r="991" spans="1:18" x14ac:dyDescent="0.25">
      <c r="A991" s="5">
        <v>990</v>
      </c>
      <c r="B991" s="6">
        <v>40587</v>
      </c>
      <c r="C991" s="5" t="s">
        <v>38</v>
      </c>
      <c r="D991" s="5">
        <v>0</v>
      </c>
      <c r="E991" s="5" t="s">
        <v>56</v>
      </c>
      <c r="F991" s="5">
        <v>21</v>
      </c>
      <c r="G991" s="5" t="b">
        <v>0</v>
      </c>
      <c r="H991" s="5">
        <v>0</v>
      </c>
      <c r="I991" s="5" t="s">
        <v>67</v>
      </c>
      <c r="J991" s="5">
        <v>1</v>
      </c>
      <c r="K991" s="5">
        <v>0.4</v>
      </c>
      <c r="L991" s="5">
        <v>0.40910000000000002</v>
      </c>
      <c r="M991" s="5">
        <v>0.35</v>
      </c>
      <c r="N991" s="5">
        <v>0.35820000000000002</v>
      </c>
      <c r="O991" s="5">
        <v>6</v>
      </c>
      <c r="P991" s="5">
        <v>45</v>
      </c>
      <c r="Q991" s="5">
        <v>51</v>
      </c>
      <c r="R991" s="29" t="s">
        <v>68</v>
      </c>
    </row>
    <row r="992" spans="1:18" x14ac:dyDescent="0.25">
      <c r="A992" s="5">
        <v>991</v>
      </c>
      <c r="B992" s="6">
        <v>40587</v>
      </c>
      <c r="C992" s="5" t="s">
        <v>38</v>
      </c>
      <c r="D992" s="5">
        <v>0</v>
      </c>
      <c r="E992" s="5" t="s">
        <v>56</v>
      </c>
      <c r="F992" s="5">
        <v>22</v>
      </c>
      <c r="G992" s="5" t="b">
        <v>0</v>
      </c>
      <c r="H992" s="5">
        <v>0</v>
      </c>
      <c r="I992" s="5" t="s">
        <v>67</v>
      </c>
      <c r="J992" s="5">
        <v>1</v>
      </c>
      <c r="K992" s="5">
        <v>0.4</v>
      </c>
      <c r="L992" s="5">
        <v>0.40910000000000002</v>
      </c>
      <c r="M992" s="5">
        <v>0.35</v>
      </c>
      <c r="N992" s="5">
        <v>0.29849999999999999</v>
      </c>
      <c r="O992" s="5">
        <v>5</v>
      </c>
      <c r="P992" s="5">
        <v>31</v>
      </c>
      <c r="Q992" s="5">
        <v>36</v>
      </c>
      <c r="R992" s="29" t="s">
        <v>68</v>
      </c>
    </row>
    <row r="993" spans="1:18" x14ac:dyDescent="0.25">
      <c r="A993" s="5">
        <v>992</v>
      </c>
      <c r="B993" s="6">
        <v>40587</v>
      </c>
      <c r="C993" s="5" t="s">
        <v>38</v>
      </c>
      <c r="D993" s="5">
        <v>0</v>
      </c>
      <c r="E993" s="5" t="s">
        <v>56</v>
      </c>
      <c r="F993" s="5">
        <v>23</v>
      </c>
      <c r="G993" s="5" t="b">
        <v>0</v>
      </c>
      <c r="H993" s="5">
        <v>0</v>
      </c>
      <c r="I993" s="5" t="s">
        <v>67</v>
      </c>
      <c r="J993" s="5">
        <v>1</v>
      </c>
      <c r="K993" s="5">
        <v>0.4</v>
      </c>
      <c r="L993" s="5">
        <v>0.40910000000000002</v>
      </c>
      <c r="M993" s="5">
        <v>0.35</v>
      </c>
      <c r="N993" s="5">
        <v>0.35820000000000002</v>
      </c>
      <c r="O993" s="5">
        <v>3</v>
      </c>
      <c r="P993" s="5">
        <v>27</v>
      </c>
      <c r="Q993" s="5">
        <v>30</v>
      </c>
      <c r="R993" s="29" t="s">
        <v>68</v>
      </c>
    </row>
    <row r="994" spans="1:18" x14ac:dyDescent="0.25">
      <c r="A994" s="5">
        <v>993</v>
      </c>
      <c r="B994" s="6">
        <v>40588</v>
      </c>
      <c r="C994" s="5" t="s">
        <v>38</v>
      </c>
      <c r="D994" s="5">
        <v>0</v>
      </c>
      <c r="E994" s="5" t="s">
        <v>56</v>
      </c>
      <c r="F994" s="5">
        <v>0</v>
      </c>
      <c r="G994" s="5" t="b">
        <v>0</v>
      </c>
      <c r="H994" s="5">
        <v>1</v>
      </c>
      <c r="I994" s="5" t="s">
        <v>47</v>
      </c>
      <c r="J994" s="5">
        <v>1</v>
      </c>
      <c r="K994" s="5">
        <v>0.38</v>
      </c>
      <c r="L994" s="5">
        <v>0.39389999999999997</v>
      </c>
      <c r="M994" s="5">
        <v>0.37</v>
      </c>
      <c r="N994" s="5">
        <v>0.35820000000000002</v>
      </c>
      <c r="O994" s="5">
        <v>3</v>
      </c>
      <c r="P994" s="5">
        <v>8</v>
      </c>
      <c r="Q994" s="5">
        <v>11</v>
      </c>
      <c r="R994" s="29" t="s">
        <v>68</v>
      </c>
    </row>
    <row r="995" spans="1:18" x14ac:dyDescent="0.25">
      <c r="A995" s="5">
        <v>994</v>
      </c>
      <c r="B995" s="6">
        <v>40588</v>
      </c>
      <c r="C995" s="5" t="s">
        <v>38</v>
      </c>
      <c r="D995" s="5">
        <v>0</v>
      </c>
      <c r="E995" s="5" t="s">
        <v>56</v>
      </c>
      <c r="F995" s="5">
        <v>1</v>
      </c>
      <c r="G995" s="5" t="b">
        <v>0</v>
      </c>
      <c r="H995" s="5">
        <v>1</v>
      </c>
      <c r="I995" s="5" t="s">
        <v>47</v>
      </c>
      <c r="J995" s="5">
        <v>1</v>
      </c>
      <c r="K995" s="5">
        <v>0.38</v>
      </c>
      <c r="L995" s="5">
        <v>0.39389999999999997</v>
      </c>
      <c r="M995" s="5">
        <v>0.37</v>
      </c>
      <c r="N995" s="5">
        <v>0.35820000000000002</v>
      </c>
      <c r="O995" s="5">
        <v>1</v>
      </c>
      <c r="P995" s="5">
        <v>6</v>
      </c>
      <c r="Q995" s="5">
        <v>7</v>
      </c>
      <c r="R995" s="29" t="s">
        <v>68</v>
      </c>
    </row>
    <row r="996" spans="1:18" x14ac:dyDescent="0.25">
      <c r="A996" s="5">
        <v>995</v>
      </c>
      <c r="B996" s="6">
        <v>40588</v>
      </c>
      <c r="C996" s="5" t="s">
        <v>38</v>
      </c>
      <c r="D996" s="5">
        <v>0</v>
      </c>
      <c r="E996" s="5" t="s">
        <v>56</v>
      </c>
      <c r="F996" s="5">
        <v>2</v>
      </c>
      <c r="G996" s="5" t="b">
        <v>0</v>
      </c>
      <c r="H996" s="5">
        <v>1</v>
      </c>
      <c r="I996" s="5" t="s">
        <v>47</v>
      </c>
      <c r="J996" s="5">
        <v>1</v>
      </c>
      <c r="K996" s="5">
        <v>0.36</v>
      </c>
      <c r="L996" s="5">
        <v>0.33329999999999999</v>
      </c>
      <c r="M996" s="5">
        <v>0.4</v>
      </c>
      <c r="N996" s="5">
        <v>0.29849999999999999</v>
      </c>
      <c r="O996" s="5">
        <v>0</v>
      </c>
      <c r="P996" s="5">
        <v>2</v>
      </c>
      <c r="Q996" s="5">
        <v>2</v>
      </c>
      <c r="R996" s="29" t="s">
        <v>68</v>
      </c>
    </row>
    <row r="997" spans="1:18" x14ac:dyDescent="0.25">
      <c r="A997" s="5">
        <v>996</v>
      </c>
      <c r="B997" s="6">
        <v>40588</v>
      </c>
      <c r="C997" s="5" t="s">
        <v>38</v>
      </c>
      <c r="D997" s="5">
        <v>0</v>
      </c>
      <c r="E997" s="5" t="s">
        <v>56</v>
      </c>
      <c r="F997" s="5">
        <v>3</v>
      </c>
      <c r="G997" s="5" t="b">
        <v>0</v>
      </c>
      <c r="H997" s="5">
        <v>1</v>
      </c>
      <c r="I997" s="5" t="s">
        <v>47</v>
      </c>
      <c r="J997" s="5">
        <v>1</v>
      </c>
      <c r="K997" s="5">
        <v>0.34</v>
      </c>
      <c r="L997" s="5">
        <v>0.31819999999999998</v>
      </c>
      <c r="M997" s="5">
        <v>0.46</v>
      </c>
      <c r="N997" s="5">
        <v>0.22389999999999999</v>
      </c>
      <c r="O997" s="5">
        <v>1</v>
      </c>
      <c r="P997" s="5">
        <v>1</v>
      </c>
      <c r="Q997" s="5">
        <v>2</v>
      </c>
      <c r="R997" s="29" t="s">
        <v>68</v>
      </c>
    </row>
    <row r="998" spans="1:18" x14ac:dyDescent="0.25">
      <c r="A998" s="5">
        <v>997</v>
      </c>
      <c r="B998" s="6">
        <v>40588</v>
      </c>
      <c r="C998" s="5" t="s">
        <v>38</v>
      </c>
      <c r="D998" s="5">
        <v>0</v>
      </c>
      <c r="E998" s="5" t="s">
        <v>56</v>
      </c>
      <c r="F998" s="5">
        <v>4</v>
      </c>
      <c r="G998" s="5" t="b">
        <v>0</v>
      </c>
      <c r="H998" s="5">
        <v>1</v>
      </c>
      <c r="I998" s="5" t="s">
        <v>47</v>
      </c>
      <c r="J998" s="5">
        <v>1</v>
      </c>
      <c r="K998" s="5">
        <v>0.32</v>
      </c>
      <c r="L998" s="5">
        <v>0.30299999999999999</v>
      </c>
      <c r="M998" s="5">
        <v>0.53</v>
      </c>
      <c r="N998" s="5">
        <v>0.28360000000000002</v>
      </c>
      <c r="O998" s="5">
        <v>0</v>
      </c>
      <c r="P998" s="5">
        <v>2</v>
      </c>
      <c r="Q998" s="5">
        <v>2</v>
      </c>
      <c r="R998" s="29" t="s">
        <v>68</v>
      </c>
    </row>
    <row r="999" spans="1:18" x14ac:dyDescent="0.25">
      <c r="A999" s="5">
        <v>998</v>
      </c>
      <c r="B999" s="6">
        <v>40588</v>
      </c>
      <c r="C999" s="5" t="s">
        <v>38</v>
      </c>
      <c r="D999" s="5">
        <v>0</v>
      </c>
      <c r="E999" s="5" t="s">
        <v>56</v>
      </c>
      <c r="F999" s="5">
        <v>5</v>
      </c>
      <c r="G999" s="5" t="b">
        <v>0</v>
      </c>
      <c r="H999" s="5">
        <v>1</v>
      </c>
      <c r="I999" s="5" t="s">
        <v>47</v>
      </c>
      <c r="J999" s="5">
        <v>1</v>
      </c>
      <c r="K999" s="5">
        <v>0.32</v>
      </c>
      <c r="L999" s="5">
        <v>0.30299999999999999</v>
      </c>
      <c r="M999" s="5">
        <v>0.53</v>
      </c>
      <c r="N999" s="5">
        <v>0.28360000000000002</v>
      </c>
      <c r="O999" s="5">
        <v>0</v>
      </c>
      <c r="P999" s="5">
        <v>3</v>
      </c>
      <c r="Q999" s="5">
        <v>3</v>
      </c>
      <c r="R999" s="29" t="s">
        <v>68</v>
      </c>
    </row>
    <row r="1000" spans="1:18" x14ac:dyDescent="0.25">
      <c r="A1000" s="5">
        <v>999</v>
      </c>
      <c r="B1000" s="6">
        <v>40588</v>
      </c>
      <c r="C1000" s="5" t="s">
        <v>38</v>
      </c>
      <c r="D1000" s="5">
        <v>0</v>
      </c>
      <c r="E1000" s="5" t="s">
        <v>56</v>
      </c>
      <c r="F1000" s="5">
        <v>6</v>
      </c>
      <c r="G1000" s="5" t="b">
        <v>0</v>
      </c>
      <c r="H1000" s="5">
        <v>1</v>
      </c>
      <c r="I1000" s="5" t="s">
        <v>47</v>
      </c>
      <c r="J1000" s="5">
        <v>1</v>
      </c>
      <c r="K1000" s="5">
        <v>0.34</v>
      </c>
      <c r="L1000" s="5">
        <v>0.30299999999999999</v>
      </c>
      <c r="M1000" s="5">
        <v>0.46</v>
      </c>
      <c r="N1000" s="5">
        <v>0.29849999999999999</v>
      </c>
      <c r="O1000" s="5">
        <v>1</v>
      </c>
      <c r="P1000" s="5">
        <v>25</v>
      </c>
      <c r="Q1000" s="5">
        <v>26</v>
      </c>
      <c r="R1000" s="29" t="s">
        <v>68</v>
      </c>
    </row>
    <row r="1001" spans="1:18" x14ac:dyDescent="0.25">
      <c r="A1001" s="5">
        <v>1000</v>
      </c>
      <c r="B1001" s="6">
        <v>40588</v>
      </c>
      <c r="C1001" s="5" t="s">
        <v>38</v>
      </c>
      <c r="D1001" s="5">
        <v>0</v>
      </c>
      <c r="E1001" s="5" t="s">
        <v>56</v>
      </c>
      <c r="F1001" s="5">
        <v>7</v>
      </c>
      <c r="G1001" s="5" t="b">
        <v>0</v>
      </c>
      <c r="H1001" s="5">
        <v>1</v>
      </c>
      <c r="I1001" s="5" t="s">
        <v>47</v>
      </c>
      <c r="J1001" s="5">
        <v>1</v>
      </c>
      <c r="K1001" s="5">
        <v>0.34</v>
      </c>
      <c r="L1001" s="5">
        <v>0.30299999999999999</v>
      </c>
      <c r="M1001" s="5">
        <v>0.46</v>
      </c>
      <c r="N1001" s="5">
        <v>0.29849999999999999</v>
      </c>
      <c r="O1001" s="5">
        <v>2</v>
      </c>
      <c r="P1001" s="5">
        <v>96</v>
      </c>
      <c r="Q1001" s="5">
        <v>98</v>
      </c>
      <c r="R1001" s="29" t="s">
        <v>68</v>
      </c>
    </row>
  </sheetData>
  <phoneticPr fontId="2" type="noConversion"/>
  <conditionalFormatting sqref="M1:M1048576">
    <cfRule type="dataBar" priority="4">
      <dataBar>
        <cfvo type="min"/>
        <cfvo type="max"/>
        <color rgb="FF63C384"/>
      </dataBar>
      <extLst>
        <ext xmlns:x14="http://schemas.microsoft.com/office/spreadsheetml/2009/9/main" uri="{B025F937-C7B1-47D3-B67F-A62EFF666E3E}">
          <x14:id>{D8FBE437-F4C4-479E-ABA7-8F6726F5F266}</x14:id>
        </ext>
      </extLst>
    </cfRule>
  </conditionalFormatting>
  <conditionalFormatting sqref="N1:N1048576">
    <cfRule type="dataBar" priority="3">
      <dataBar>
        <cfvo type="min"/>
        <cfvo type="max"/>
        <color rgb="FFFFB628"/>
      </dataBar>
      <extLst>
        <ext xmlns:x14="http://schemas.microsoft.com/office/spreadsheetml/2009/9/main" uri="{B025F937-C7B1-47D3-B67F-A62EFF666E3E}">
          <x14:id>{F4916130-2B2F-4DD7-97A8-807A796ACDFB}</x14:id>
        </ext>
      </extLst>
    </cfRule>
  </conditionalFormatting>
  <conditionalFormatting sqref="R1:R1048576">
    <cfRule type="colorScale" priority="2">
      <colorScale>
        <cfvo type="min"/>
        <cfvo type="max"/>
        <color rgb="FF63BE7B"/>
        <color rgb="FFFFEF9C"/>
      </colorScale>
    </cfRule>
  </conditionalFormatting>
  <conditionalFormatting sqref="Q1:Q1048576">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8FBE437-F4C4-479E-ABA7-8F6726F5F266}">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 xmlns:xm="http://schemas.microsoft.com/office/excel/2006/main">
          <x14:cfRule type="dataBar" id="{F4916130-2B2F-4DD7-97A8-807A796ACDFB}">
            <x14:dataBar minLength="0" maxLength="100" border="1" negativeBarBorderColorSameAsPositive="0">
              <x14:cfvo type="autoMin"/>
              <x14:cfvo type="autoMax"/>
              <x14:borderColor rgb="FFFFB628"/>
              <x14:negativeFillColor rgb="FFFF0000"/>
              <x14:negativeBorderColor rgb="FFFF0000"/>
              <x14:axisColor rgb="FF000000"/>
            </x14:dataBar>
          </x14:cfRule>
          <xm:sqref>N1:N1048576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91FE-F3CE-46D0-8F2A-3889F8657709}">
  <dimension ref="A1:E58"/>
  <sheetViews>
    <sheetView workbookViewId="0">
      <selection activeCell="B1" sqref="B1:B1048576"/>
    </sheetView>
  </sheetViews>
  <sheetFormatPr defaultRowHeight="13.2" x14ac:dyDescent="0.25"/>
  <cols>
    <col min="1" max="1" width="10.33203125" bestFit="1" customWidth="1"/>
    <col min="2" max="2" width="13.33203125" customWidth="1"/>
    <col min="3" max="3" width="20.77734375" customWidth="1"/>
    <col min="4" max="5" width="33.88671875" customWidth="1"/>
  </cols>
  <sheetData>
    <row r="1" spans="1:5" x14ac:dyDescent="0.25">
      <c r="A1" t="s">
        <v>17</v>
      </c>
      <c r="B1" t="s">
        <v>32</v>
      </c>
      <c r="C1" t="s">
        <v>120</v>
      </c>
      <c r="D1" t="s">
        <v>121</v>
      </c>
      <c r="E1" t="s">
        <v>122</v>
      </c>
    </row>
    <row r="2" spans="1:5" x14ac:dyDescent="0.25">
      <c r="A2" s="4">
        <v>40544</v>
      </c>
      <c r="B2">
        <v>41.041666666666664</v>
      </c>
    </row>
    <row r="3" spans="1:5" x14ac:dyDescent="0.25">
      <c r="A3" s="4">
        <v>40545</v>
      </c>
      <c r="B3">
        <v>34.826086956521742</v>
      </c>
    </row>
    <row r="4" spans="1:5" x14ac:dyDescent="0.25">
      <c r="A4" s="4">
        <v>40546</v>
      </c>
      <c r="B4">
        <v>61.31818181818182</v>
      </c>
    </row>
    <row r="5" spans="1:5" x14ac:dyDescent="0.25">
      <c r="A5" s="4">
        <v>40547</v>
      </c>
      <c r="B5">
        <v>67.913043478260875</v>
      </c>
    </row>
    <row r="6" spans="1:5" x14ac:dyDescent="0.25">
      <c r="A6" s="4">
        <v>40548</v>
      </c>
      <c r="B6">
        <v>69.565217391304344</v>
      </c>
    </row>
    <row r="7" spans="1:5" x14ac:dyDescent="0.25">
      <c r="A7" s="4">
        <v>40549</v>
      </c>
      <c r="B7">
        <v>69.826086956521735</v>
      </c>
    </row>
    <row r="8" spans="1:5" x14ac:dyDescent="0.25">
      <c r="A8" s="4">
        <v>40550</v>
      </c>
      <c r="B8">
        <v>65.652173913043484</v>
      </c>
    </row>
    <row r="9" spans="1:5" x14ac:dyDescent="0.25">
      <c r="A9" s="4">
        <v>40551</v>
      </c>
      <c r="B9">
        <v>39.958333333333336</v>
      </c>
    </row>
    <row r="10" spans="1:5" x14ac:dyDescent="0.25">
      <c r="A10" s="4">
        <v>40552</v>
      </c>
      <c r="B10">
        <v>34.25</v>
      </c>
    </row>
    <row r="11" spans="1:5" x14ac:dyDescent="0.25">
      <c r="A11" s="4">
        <v>40553</v>
      </c>
      <c r="B11">
        <v>55.041666666666664</v>
      </c>
    </row>
    <row r="12" spans="1:5" x14ac:dyDescent="0.25">
      <c r="A12" s="4">
        <v>40554</v>
      </c>
      <c r="B12">
        <v>57.409090909090907</v>
      </c>
    </row>
    <row r="13" spans="1:5" x14ac:dyDescent="0.25">
      <c r="A13" s="4">
        <v>40555</v>
      </c>
      <c r="B13">
        <v>52.81818181818182</v>
      </c>
    </row>
    <row r="14" spans="1:5" x14ac:dyDescent="0.25">
      <c r="A14" s="4">
        <v>40556</v>
      </c>
      <c r="B14">
        <v>58.583333333333336</v>
      </c>
    </row>
    <row r="15" spans="1:5" x14ac:dyDescent="0.25">
      <c r="A15" s="4">
        <v>40557</v>
      </c>
      <c r="B15">
        <v>61.782608695652172</v>
      </c>
    </row>
    <row r="16" spans="1:5" x14ac:dyDescent="0.25">
      <c r="A16" s="4">
        <v>40558</v>
      </c>
      <c r="B16">
        <v>52</v>
      </c>
    </row>
    <row r="17" spans="1:2" x14ac:dyDescent="0.25">
      <c r="A17" s="4">
        <v>40559</v>
      </c>
      <c r="B17">
        <v>50.166666666666664</v>
      </c>
    </row>
    <row r="18" spans="1:2" x14ac:dyDescent="0.25">
      <c r="A18" s="4">
        <v>40560</v>
      </c>
      <c r="B18">
        <v>41.666666666666664</v>
      </c>
    </row>
    <row r="19" spans="1:2" x14ac:dyDescent="0.25">
      <c r="A19" s="4">
        <v>40561</v>
      </c>
      <c r="B19">
        <v>56.916666666666664</v>
      </c>
    </row>
    <row r="20" spans="1:2" x14ac:dyDescent="0.25">
      <c r="A20" s="4">
        <v>40562</v>
      </c>
      <c r="B20">
        <v>71.739130434782609</v>
      </c>
    </row>
    <row r="21" spans="1:2" x14ac:dyDescent="0.25">
      <c r="A21" s="4">
        <v>40563</v>
      </c>
      <c r="B21">
        <v>80.291666666666671</v>
      </c>
    </row>
    <row r="22" spans="1:2" x14ac:dyDescent="0.25">
      <c r="A22" s="4">
        <v>40564</v>
      </c>
      <c r="B22">
        <v>64.291666666666671</v>
      </c>
    </row>
    <row r="23" spans="1:2" x14ac:dyDescent="0.25">
      <c r="A23" s="4">
        <v>40565</v>
      </c>
      <c r="B23">
        <v>42.652173913043477</v>
      </c>
    </row>
    <row r="24" spans="1:2" x14ac:dyDescent="0.25">
      <c r="A24" s="4">
        <v>40566</v>
      </c>
      <c r="B24">
        <v>42.869565217391305</v>
      </c>
    </row>
    <row r="25" spans="1:2" x14ac:dyDescent="0.25">
      <c r="A25" s="4">
        <v>40567</v>
      </c>
      <c r="B25">
        <v>61.565217391304351</v>
      </c>
    </row>
    <row r="26" spans="1:2" x14ac:dyDescent="0.25">
      <c r="A26" s="4">
        <v>40568</v>
      </c>
      <c r="B26">
        <v>86.304347826086953</v>
      </c>
    </row>
    <row r="27" spans="1:2" x14ac:dyDescent="0.25">
      <c r="A27" s="4">
        <v>40569</v>
      </c>
      <c r="B27">
        <v>31.625</v>
      </c>
    </row>
    <row r="28" spans="1:2" x14ac:dyDescent="0.25">
      <c r="A28" s="4">
        <v>40570</v>
      </c>
      <c r="B28">
        <v>53.875</v>
      </c>
    </row>
    <row r="29" spans="1:2" x14ac:dyDescent="0.25">
      <c r="A29" s="4">
        <v>40571</v>
      </c>
      <c r="B29">
        <v>50.739130434782609</v>
      </c>
    </row>
    <row r="30" spans="1:2" x14ac:dyDescent="0.25">
      <c r="A30" s="4">
        <v>40572</v>
      </c>
      <c r="B30">
        <v>47.739130434782609</v>
      </c>
    </row>
    <row r="31" spans="1:2" x14ac:dyDescent="0.25">
      <c r="A31" s="4">
        <v>40573</v>
      </c>
      <c r="B31">
        <v>47.652173913043477</v>
      </c>
    </row>
    <row r="32" spans="1:2" x14ac:dyDescent="0.25">
      <c r="A32" s="4">
        <v>40574</v>
      </c>
      <c r="B32">
        <v>62.541666666666664</v>
      </c>
    </row>
    <row r="33" spans="1:5" x14ac:dyDescent="0.25">
      <c r="A33" s="4">
        <v>40575</v>
      </c>
      <c r="B33">
        <v>59.130434782608695</v>
      </c>
    </row>
    <row r="34" spans="1:5" x14ac:dyDescent="0.25">
      <c r="A34" s="4">
        <v>40576</v>
      </c>
      <c r="B34">
        <v>63.583333333333336</v>
      </c>
    </row>
    <row r="35" spans="1:5" x14ac:dyDescent="0.25">
      <c r="A35" s="4">
        <v>40577</v>
      </c>
      <c r="B35">
        <v>67.391304347826093</v>
      </c>
    </row>
    <row r="36" spans="1:5" x14ac:dyDescent="0.25">
      <c r="A36" s="4">
        <v>40578</v>
      </c>
      <c r="B36">
        <v>74.260869565217391</v>
      </c>
    </row>
    <row r="37" spans="1:5" x14ac:dyDescent="0.25">
      <c r="A37" s="4">
        <v>40579</v>
      </c>
      <c r="B37">
        <v>41.875</v>
      </c>
    </row>
    <row r="38" spans="1:5" x14ac:dyDescent="0.25">
      <c r="A38" s="4">
        <v>40580</v>
      </c>
      <c r="B38">
        <v>67.625</v>
      </c>
    </row>
    <row r="39" spans="1:5" x14ac:dyDescent="0.25">
      <c r="A39" s="4">
        <v>40581</v>
      </c>
      <c r="B39">
        <v>71.333333333333329</v>
      </c>
    </row>
    <row r="40" spans="1:5" x14ac:dyDescent="0.25">
      <c r="A40" s="4">
        <v>40582</v>
      </c>
      <c r="B40">
        <v>63.75</v>
      </c>
    </row>
    <row r="41" spans="1:5" x14ac:dyDescent="0.25">
      <c r="A41" s="4">
        <v>40583</v>
      </c>
      <c r="B41">
        <v>69.782608695652172</v>
      </c>
    </row>
    <row r="42" spans="1:5" x14ac:dyDescent="0.25">
      <c r="A42" s="4">
        <v>40584</v>
      </c>
      <c r="B42">
        <v>66.869565217391298</v>
      </c>
    </row>
    <row r="43" spans="1:5" x14ac:dyDescent="0.25">
      <c r="A43" s="4">
        <v>40585</v>
      </c>
      <c r="B43">
        <v>79.36363636363636</v>
      </c>
    </row>
    <row r="44" spans="1:5" x14ac:dyDescent="0.25">
      <c r="A44" s="4">
        <v>40586</v>
      </c>
      <c r="B44">
        <v>61.333333333333336</v>
      </c>
    </row>
    <row r="45" spans="1:5" x14ac:dyDescent="0.25">
      <c r="A45" s="4">
        <v>40587</v>
      </c>
      <c r="B45">
        <v>69.086956521739125</v>
      </c>
    </row>
    <row r="46" spans="1:5" x14ac:dyDescent="0.25">
      <c r="A46" s="4">
        <v>40588</v>
      </c>
      <c r="B46">
        <v>18.875</v>
      </c>
      <c r="C46">
        <v>18.875</v>
      </c>
      <c r="D46" s="37">
        <v>18.875</v>
      </c>
      <c r="E46" s="37">
        <v>18.875</v>
      </c>
    </row>
    <row r="47" spans="1:5" x14ac:dyDescent="0.25">
      <c r="A47" s="4">
        <v>40589</v>
      </c>
      <c r="C47">
        <f>_xlfn.FORECAST.ETS(A47,$B$2:$B$46,$A$2:$A$46,1,1)</f>
        <v>61.270134143024279</v>
      </c>
      <c r="D47" s="37">
        <f>C47-_xlfn.FORECAST.ETS.CONFINT(A47,$B$2:$B$46,$A$2:$A$46,0.95,1,1)</f>
        <v>31.858655883675784</v>
      </c>
      <c r="E47" s="37">
        <f>C47+_xlfn.FORECAST.ETS.CONFINT(A47,$B$2:$B$46,$A$2:$A$46,0.95,1,1)</f>
        <v>90.681612402372778</v>
      </c>
    </row>
    <row r="48" spans="1:5" x14ac:dyDescent="0.25">
      <c r="A48" s="4">
        <v>40590</v>
      </c>
      <c r="C48">
        <f>_xlfn.FORECAST.ETS(A48,$B$2:$B$46,$A$2:$A$46,1,1)</f>
        <v>61.525827765725516</v>
      </c>
      <c r="D48" s="37">
        <f>C48-_xlfn.FORECAST.ETS.CONFINT(A48,$B$2:$B$46,$A$2:$A$46,0.95,1,1)</f>
        <v>31.878109408718345</v>
      </c>
      <c r="E48" s="37">
        <f>C48+_xlfn.FORECAST.ETS.CONFINT(A48,$B$2:$B$46,$A$2:$A$46,0.95,1,1)</f>
        <v>91.173546122732688</v>
      </c>
    </row>
    <row r="49" spans="1:5" x14ac:dyDescent="0.25">
      <c r="A49" s="4">
        <v>40591</v>
      </c>
      <c r="C49">
        <f>_xlfn.FORECAST.ETS(A49,$B$2:$B$46,$A$2:$A$46,1,1)</f>
        <v>61.781521388426746</v>
      </c>
      <c r="D49" s="37">
        <f>C49-_xlfn.FORECAST.ETS.CONFINT(A49,$B$2:$B$46,$A$2:$A$46,0.95,1,1)</f>
        <v>31.895739851191895</v>
      </c>
      <c r="E49" s="37">
        <f>C49+_xlfn.FORECAST.ETS.CONFINT(A49,$B$2:$B$46,$A$2:$A$46,0.95,1,1)</f>
        <v>91.667302925661602</v>
      </c>
    </row>
    <row r="50" spans="1:5" x14ac:dyDescent="0.25">
      <c r="A50" s="4">
        <v>40592</v>
      </c>
      <c r="C50">
        <f>_xlfn.FORECAST.ETS(A50,$B$2:$B$46,$A$2:$A$46,1,1)</f>
        <v>62.037215011127984</v>
      </c>
      <c r="D50" s="37">
        <f>C50-_xlfn.FORECAST.ETS.CONFINT(A50,$B$2:$B$46,$A$2:$A$46,0.95,1,1)</f>
        <v>31.911561716718598</v>
      </c>
      <c r="E50" s="37">
        <f>C50+_xlfn.FORECAST.ETS.CONFINT(A50,$B$2:$B$46,$A$2:$A$46,0.95,1,1)</f>
        <v>92.162868305537373</v>
      </c>
    </row>
    <row r="51" spans="1:5" x14ac:dyDescent="0.25">
      <c r="A51" s="4">
        <v>40593</v>
      </c>
      <c r="C51">
        <f>_xlfn.FORECAST.ETS(A51,$B$2:$B$46,$A$2:$A$46,1,1)</f>
        <v>62.292908633829221</v>
      </c>
      <c r="D51" s="37">
        <f>C51-_xlfn.FORECAST.ETS.CONFINT(A51,$B$2:$B$46,$A$2:$A$46,0.95,1,1)</f>
        <v>31.925589377473688</v>
      </c>
      <c r="E51" s="37">
        <f>C51+_xlfn.FORECAST.ETS.CONFINT(A51,$B$2:$B$46,$A$2:$A$46,0.95,1,1)</f>
        <v>92.660227890184757</v>
      </c>
    </row>
    <row r="52" spans="1:5" x14ac:dyDescent="0.25">
      <c r="A52" s="4">
        <v>40594</v>
      </c>
      <c r="C52">
        <f>_xlfn.FORECAST.ETS(A52,$B$2:$B$46,$A$2:$A$46,1,1)</f>
        <v>62.548602256530458</v>
      </c>
      <c r="D52" s="37">
        <f>C52-_xlfn.FORECAST.ETS.CONFINT(A52,$B$2:$B$46,$A$2:$A$46,0.95,1,1)</f>
        <v>31.937837068955986</v>
      </c>
      <c r="E52" s="37">
        <f>C52+_xlfn.FORECAST.ETS.CONFINT(A52,$B$2:$B$46,$A$2:$A$46,0.95,1,1)</f>
        <v>93.15936744410493</v>
      </c>
    </row>
    <row r="53" spans="1:5" x14ac:dyDescent="0.25">
      <c r="A53" s="4">
        <v>40595</v>
      </c>
      <c r="C53">
        <f>_xlfn.FORECAST.ETS(A53,$B$2:$B$46,$A$2:$A$46,1,1)</f>
        <v>62.804295879231688</v>
      </c>
      <c r="D53" s="37">
        <f>C53-_xlfn.FORECAST.ETS.CONFINT(A53,$B$2:$B$46,$A$2:$A$46,0.95,1,1)</f>
        <v>31.948318887095059</v>
      </c>
      <c r="E53" s="37">
        <f>C53+_xlfn.FORECAST.ETS.CONFINT(A53,$B$2:$B$46,$A$2:$A$46,0.95,1,1)</f>
        <v>93.660272871368321</v>
      </c>
    </row>
    <row r="54" spans="1:5" x14ac:dyDescent="0.25">
      <c r="A54" s="4">
        <v>40596</v>
      </c>
      <c r="C54">
        <f>_xlfn.FORECAST.ETS(A54,$B$2:$B$46,$A$2:$A$46,1,1)</f>
        <v>63.059989501932925</v>
      </c>
      <c r="D54" s="37">
        <f>C54-_xlfn.FORECAST.ETS.CONFINT(A54,$B$2:$B$46,$A$2:$A$46,0.95,1,1)</f>
        <v>31.95704878567814</v>
      </c>
      <c r="E54" s="37">
        <f>C54+_xlfn.FORECAST.ETS.CONFINT(A54,$B$2:$B$46,$A$2:$A$46,0.95,1,1)</f>
        <v>94.162930218187711</v>
      </c>
    </row>
    <row r="55" spans="1:5" x14ac:dyDescent="0.25">
      <c r="A55" s="4">
        <v>40597</v>
      </c>
      <c r="C55">
        <f>_xlfn.FORECAST.ETS(A55,$B$2:$B$46,$A$2:$A$46,1,1)</f>
        <v>63.315683124634162</v>
      </c>
      <c r="D55" s="37">
        <f>C55-_xlfn.FORECAST.ETS.CONFINT(A55,$B$2:$B$46,$A$2:$A$46,0.95,1,1)</f>
        <v>31.964040574080091</v>
      </c>
      <c r="E55" s="37">
        <f>C55+_xlfn.FORECAST.ETS.CONFINT(A55,$B$2:$B$46,$A$2:$A$46,0.95,1,1)</f>
        <v>94.667325675188238</v>
      </c>
    </row>
    <row r="56" spans="1:5" x14ac:dyDescent="0.25">
      <c r="A56" s="4">
        <v>40598</v>
      </c>
      <c r="C56">
        <f>_xlfn.FORECAST.ETS(A56,$B$2:$B$46,$A$2:$A$46,1,1)</f>
        <v>63.5713767473354</v>
      </c>
      <c r="D56" s="37">
        <f>C56-_xlfn.FORECAST.ETS.CONFINT(A56,$B$2:$B$46,$A$2:$A$46,0.95,1,1)</f>
        <v>31.969307915280588</v>
      </c>
      <c r="E56" s="37">
        <f>C56+_xlfn.FORECAST.ETS.CONFINT(A56,$B$2:$B$46,$A$2:$A$46,0.95,1,1)</f>
        <v>95.173445579390204</v>
      </c>
    </row>
    <row r="57" spans="1:5" x14ac:dyDescent="0.25">
      <c r="A57" s="4">
        <v>40599</v>
      </c>
      <c r="C57">
        <f>_xlfn.FORECAST.ETS(A57,$B$2:$B$46,$A$2:$A$46,1,1)</f>
        <v>63.827070370036637</v>
      </c>
      <c r="D57" s="37">
        <f>C57-_xlfn.FORECAST.ETS.CONFINT(A57,$B$2:$B$46,$A$2:$A$46,0.95,1,1)</f>
        <v>31.972864324152855</v>
      </c>
      <c r="E57" s="37">
        <f>C57+_xlfn.FORECAST.ETS.CONFINT(A57,$B$2:$B$46,$A$2:$A$46,0.95,1,1)</f>
        <v>95.681276415920422</v>
      </c>
    </row>
    <row r="58" spans="1:5" x14ac:dyDescent="0.25">
      <c r="A58" s="4">
        <v>40600</v>
      </c>
      <c r="C58">
        <f>_xlfn.FORECAST.ETS(A58,$B$2:$B$46,$A$2:$A$46,1,1)</f>
        <v>64.082763992737867</v>
      </c>
      <c r="D58" s="37">
        <f>C58-_xlfn.FORECAST.ETS.CONFINT(A58,$B$2:$B$46,$A$2:$A$46,0.95,1,1)</f>
        <v>31.974723166009028</v>
      </c>
      <c r="E58" s="37">
        <f>C58+_xlfn.FORECAST.ETS.CONFINT(A58,$B$2:$B$46,$A$2:$A$46,0.95,1,1)</f>
        <v>96.190804819466706</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7CCAF-DCB3-4AB5-8221-D75BE2EC1A80}">
  <dimension ref="A1:E60"/>
  <sheetViews>
    <sheetView workbookViewId="0">
      <selection activeCell="B1" sqref="B1:B1048576"/>
    </sheetView>
  </sheetViews>
  <sheetFormatPr defaultRowHeight="13.2" x14ac:dyDescent="0.25"/>
  <cols>
    <col min="1" max="1" width="10.33203125" bestFit="1" customWidth="1"/>
    <col min="2" max="2" width="14.88671875" customWidth="1"/>
    <col min="3" max="3" width="22.33203125" customWidth="1"/>
    <col min="4" max="5" width="35.44140625" customWidth="1"/>
  </cols>
  <sheetData>
    <row r="1" spans="1:5" x14ac:dyDescent="0.25">
      <c r="A1" t="s">
        <v>17</v>
      </c>
      <c r="B1" t="s">
        <v>30</v>
      </c>
      <c r="C1" t="s">
        <v>123</v>
      </c>
      <c r="D1" t="s">
        <v>124</v>
      </c>
      <c r="E1" t="s">
        <v>125</v>
      </c>
    </row>
    <row r="2" spans="1:5" x14ac:dyDescent="0.25">
      <c r="A2" s="4">
        <v>40544</v>
      </c>
      <c r="B2">
        <v>13.791666666666666</v>
      </c>
    </row>
    <row r="3" spans="1:5" x14ac:dyDescent="0.25">
      <c r="A3" s="4">
        <v>40545</v>
      </c>
      <c r="B3">
        <v>5.6956521739130439</v>
      </c>
    </row>
    <row r="4" spans="1:5" x14ac:dyDescent="0.25">
      <c r="A4" s="4">
        <v>40546</v>
      </c>
      <c r="B4">
        <v>5.4545454545454541</v>
      </c>
    </row>
    <row r="5" spans="1:5" x14ac:dyDescent="0.25">
      <c r="A5" s="4">
        <v>40547</v>
      </c>
      <c r="B5">
        <v>4.6956521739130439</v>
      </c>
    </row>
    <row r="6" spans="1:5" x14ac:dyDescent="0.25">
      <c r="A6" s="4">
        <v>40548</v>
      </c>
      <c r="B6">
        <v>3.5652173913043477</v>
      </c>
    </row>
    <row r="7" spans="1:5" x14ac:dyDescent="0.25">
      <c r="A7" s="4">
        <v>40549</v>
      </c>
      <c r="B7">
        <v>3.8260869565217392</v>
      </c>
    </row>
    <row r="8" spans="1:5" x14ac:dyDescent="0.25">
      <c r="A8" s="4">
        <v>40550</v>
      </c>
      <c r="B8">
        <v>6.4347826086956523</v>
      </c>
    </row>
    <row r="9" spans="1:5" x14ac:dyDescent="0.25">
      <c r="A9" s="4">
        <v>40551</v>
      </c>
      <c r="B9">
        <v>2.8333333333333335</v>
      </c>
    </row>
    <row r="10" spans="1:5" x14ac:dyDescent="0.25">
      <c r="A10" s="4">
        <v>40552</v>
      </c>
      <c r="B10">
        <v>2.25</v>
      </c>
    </row>
    <row r="11" spans="1:5" x14ac:dyDescent="0.25">
      <c r="A11" s="4">
        <v>40553</v>
      </c>
      <c r="B11">
        <v>1.7083333333333333</v>
      </c>
    </row>
    <row r="12" spans="1:5" x14ac:dyDescent="0.25">
      <c r="A12" s="4">
        <v>40554</v>
      </c>
      <c r="B12">
        <v>1.9545454545454546</v>
      </c>
    </row>
    <row r="13" spans="1:5" x14ac:dyDescent="0.25">
      <c r="A13" s="4">
        <v>40555</v>
      </c>
      <c r="B13">
        <v>1.1363636363636365</v>
      </c>
    </row>
    <row r="14" spans="1:5" x14ac:dyDescent="0.25">
      <c r="A14" s="4">
        <v>40556</v>
      </c>
      <c r="B14">
        <v>1.5833333333333333</v>
      </c>
    </row>
    <row r="15" spans="1:5" x14ac:dyDescent="0.25">
      <c r="A15" s="4">
        <v>40557</v>
      </c>
      <c r="B15">
        <v>2.347826086956522</v>
      </c>
    </row>
    <row r="16" spans="1:5" x14ac:dyDescent="0.25">
      <c r="A16" s="4">
        <v>40558</v>
      </c>
      <c r="B16">
        <v>9.25</v>
      </c>
    </row>
    <row r="17" spans="1:2" x14ac:dyDescent="0.25">
      <c r="A17" s="4">
        <v>40559</v>
      </c>
      <c r="B17">
        <v>10.458333333333334</v>
      </c>
    </row>
    <row r="18" spans="1:2" x14ac:dyDescent="0.25">
      <c r="A18" s="4">
        <v>40560</v>
      </c>
      <c r="B18">
        <v>4.875</v>
      </c>
    </row>
    <row r="19" spans="1:2" x14ac:dyDescent="0.25">
      <c r="A19" s="4">
        <v>40561</v>
      </c>
      <c r="B19">
        <v>0.75</v>
      </c>
    </row>
    <row r="20" spans="1:2" x14ac:dyDescent="0.25">
      <c r="A20" s="4">
        <v>40562</v>
      </c>
      <c r="B20">
        <v>3.3913043478260869</v>
      </c>
    </row>
    <row r="21" spans="1:2" x14ac:dyDescent="0.25">
      <c r="A21" s="4">
        <v>40563</v>
      </c>
      <c r="B21">
        <v>3.4583333333333335</v>
      </c>
    </row>
    <row r="22" spans="1:2" x14ac:dyDescent="0.25">
      <c r="A22" s="4">
        <v>40564</v>
      </c>
      <c r="B22">
        <v>3.125</v>
      </c>
    </row>
    <row r="23" spans="1:2" x14ac:dyDescent="0.25">
      <c r="A23" s="4">
        <v>40565</v>
      </c>
      <c r="B23">
        <v>4.0434782608695654</v>
      </c>
    </row>
    <row r="24" spans="1:2" x14ac:dyDescent="0.25">
      <c r="A24" s="4">
        <v>40566</v>
      </c>
      <c r="B24">
        <v>6.5217391304347823</v>
      </c>
    </row>
    <row r="25" spans="1:2" x14ac:dyDescent="0.25">
      <c r="A25" s="4">
        <v>40567</v>
      </c>
      <c r="B25">
        <v>3.7391304347826089</v>
      </c>
    </row>
    <row r="26" spans="1:2" x14ac:dyDescent="0.25">
      <c r="A26" s="4">
        <v>40568</v>
      </c>
      <c r="B26">
        <v>8.0869565217391308</v>
      </c>
    </row>
    <row r="27" spans="1:2" x14ac:dyDescent="0.25">
      <c r="A27" s="4">
        <v>40569</v>
      </c>
      <c r="B27">
        <v>2.125</v>
      </c>
    </row>
    <row r="28" spans="1:2" x14ac:dyDescent="0.25">
      <c r="A28" s="4">
        <v>40570</v>
      </c>
      <c r="B28">
        <v>1.875</v>
      </c>
    </row>
    <row r="29" spans="1:2" x14ac:dyDescent="0.25">
      <c r="A29" s="4">
        <v>40571</v>
      </c>
      <c r="B29">
        <v>1.6521739130434783</v>
      </c>
    </row>
    <row r="30" spans="1:2" x14ac:dyDescent="0.25">
      <c r="A30" s="4">
        <v>40572</v>
      </c>
      <c r="B30">
        <v>5.3478260869565215</v>
      </c>
    </row>
    <row r="31" spans="1:2" x14ac:dyDescent="0.25">
      <c r="A31" s="4">
        <v>40573</v>
      </c>
      <c r="B31">
        <v>6.0869565217391308</v>
      </c>
    </row>
    <row r="32" spans="1:2" x14ac:dyDescent="0.25">
      <c r="A32" s="4">
        <v>40574</v>
      </c>
      <c r="B32">
        <v>1.75</v>
      </c>
    </row>
    <row r="33" spans="1:5" x14ac:dyDescent="0.25">
      <c r="A33" s="4">
        <v>40575</v>
      </c>
      <c r="B33">
        <v>2.0434782608695654</v>
      </c>
    </row>
    <row r="34" spans="1:5" x14ac:dyDescent="0.25">
      <c r="A34" s="4">
        <v>40576</v>
      </c>
      <c r="B34">
        <v>3</v>
      </c>
    </row>
    <row r="35" spans="1:5" x14ac:dyDescent="0.25">
      <c r="A35" s="4">
        <v>40577</v>
      </c>
      <c r="B35">
        <v>2.652173913043478</v>
      </c>
    </row>
    <row r="36" spans="1:5" x14ac:dyDescent="0.25">
      <c r="A36" s="4">
        <v>40578</v>
      </c>
      <c r="B36">
        <v>3.8260869565217392</v>
      </c>
    </row>
    <row r="37" spans="1:5" x14ac:dyDescent="0.25">
      <c r="A37" s="4">
        <v>40579</v>
      </c>
      <c r="B37">
        <v>4.166666666666667</v>
      </c>
    </row>
    <row r="38" spans="1:5" x14ac:dyDescent="0.25">
      <c r="A38" s="4">
        <v>40580</v>
      </c>
      <c r="B38">
        <v>14.75</v>
      </c>
    </row>
    <row r="39" spans="1:5" x14ac:dyDescent="0.25">
      <c r="A39" s="4">
        <v>40581</v>
      </c>
      <c r="B39">
        <v>5</v>
      </c>
    </row>
    <row r="40" spans="1:5" x14ac:dyDescent="0.25">
      <c r="A40" s="4">
        <v>40582</v>
      </c>
      <c r="B40">
        <v>2.6666666666666665</v>
      </c>
    </row>
    <row r="41" spans="1:5" x14ac:dyDescent="0.25">
      <c r="A41" s="4">
        <v>40583</v>
      </c>
      <c r="B41">
        <v>2.3043478260869565</v>
      </c>
    </row>
    <row r="42" spans="1:5" x14ac:dyDescent="0.25">
      <c r="A42" s="4">
        <v>40584</v>
      </c>
      <c r="B42">
        <v>2.0434782608695654</v>
      </c>
    </row>
    <row r="43" spans="1:5" x14ac:dyDescent="0.25">
      <c r="A43" s="4">
        <v>40585</v>
      </c>
      <c r="B43">
        <v>6.7727272727272725</v>
      </c>
    </row>
    <row r="44" spans="1:5" x14ac:dyDescent="0.25">
      <c r="A44" s="4">
        <v>40586</v>
      </c>
      <c r="B44">
        <v>12</v>
      </c>
    </row>
    <row r="45" spans="1:5" x14ac:dyDescent="0.25">
      <c r="A45" s="4">
        <v>40587</v>
      </c>
      <c r="B45">
        <v>17.260869565217391</v>
      </c>
    </row>
    <row r="46" spans="1:5" x14ac:dyDescent="0.25">
      <c r="A46" s="4">
        <v>40588</v>
      </c>
      <c r="B46">
        <v>1</v>
      </c>
      <c r="C46">
        <v>1</v>
      </c>
      <c r="D46" s="37">
        <v>1</v>
      </c>
      <c r="E46" s="37">
        <v>1</v>
      </c>
    </row>
    <row r="47" spans="1:5" x14ac:dyDescent="0.25">
      <c r="A47" s="4">
        <v>40589</v>
      </c>
      <c r="C47">
        <f>_xlfn.FORECAST.ETS(A47,$B$2:$B$46,$A$2:$A$46,1,1)</f>
        <v>4.8565291352862721</v>
      </c>
      <c r="D47" s="37">
        <f>C47-_xlfn.FORECAST.ETS.CONFINT(A47,$B$2:$B$46,$A$2:$A$46,0.95,1,1)</f>
        <v>-1.9648029938527323</v>
      </c>
      <c r="E47" s="37">
        <f>C47+_xlfn.FORECAST.ETS.CONFINT(A47,$B$2:$B$46,$A$2:$A$46,0.95,1,1)</f>
        <v>11.677861264425276</v>
      </c>
    </row>
    <row r="48" spans="1:5" x14ac:dyDescent="0.25">
      <c r="A48" s="4">
        <v>40590</v>
      </c>
      <c r="C48">
        <f>_xlfn.FORECAST.ETS(A48,$B$2:$B$46,$A$2:$A$46,1,1)</f>
        <v>4.9858122840924839</v>
      </c>
      <c r="D48" s="37">
        <f>C48-_xlfn.FORECAST.ETS.CONFINT(A48,$B$2:$B$46,$A$2:$A$46,0.95,1,1)</f>
        <v>-2.6467798238581421</v>
      </c>
      <c r="E48" s="37">
        <f>C48+_xlfn.FORECAST.ETS.CONFINT(A48,$B$2:$B$46,$A$2:$A$46,0.95,1,1)</f>
        <v>12.618404392043111</v>
      </c>
    </row>
    <row r="49" spans="1:5" x14ac:dyDescent="0.25">
      <c r="A49" s="4">
        <v>40591</v>
      </c>
      <c r="C49">
        <f>_xlfn.FORECAST.ETS(A49,$B$2:$B$46,$A$2:$A$46,1,1)</f>
        <v>5.2999640566995723</v>
      </c>
      <c r="D49" s="37">
        <f>C49-_xlfn.FORECAST.ETS.CONFINT(A49,$B$2:$B$46,$A$2:$A$46,0.95,1,1)</f>
        <v>-3.0683760284996673</v>
      </c>
      <c r="E49" s="37">
        <f>C49+_xlfn.FORECAST.ETS.CONFINT(A49,$B$2:$B$46,$A$2:$A$46,0.95,1,1)</f>
        <v>13.668304141898812</v>
      </c>
    </row>
    <row r="50" spans="1:5" x14ac:dyDescent="0.25">
      <c r="A50" s="4">
        <v>40592</v>
      </c>
      <c r="C50">
        <f>_xlfn.FORECAST.ETS(A50,$B$2:$B$46,$A$2:$A$46,1,1)</f>
        <v>6.2511965261380391</v>
      </c>
      <c r="D50" s="37">
        <f>C50-_xlfn.FORECAST.ETS.CONFINT(A50,$B$2:$B$46,$A$2:$A$46,0.95,1,1)</f>
        <v>-2.7958264959822641</v>
      </c>
      <c r="E50" s="37">
        <f>C50+_xlfn.FORECAST.ETS.CONFINT(A50,$B$2:$B$46,$A$2:$A$46,0.95,1,1)</f>
        <v>15.298219548258341</v>
      </c>
    </row>
    <row r="51" spans="1:5" x14ac:dyDescent="0.25">
      <c r="A51" s="4">
        <v>40593</v>
      </c>
      <c r="C51">
        <f>_xlfn.FORECAST.ETS(A51,$B$2:$B$46,$A$2:$A$46,1,1)</f>
        <v>7.6676802572171017</v>
      </c>
      <c r="D51" s="37">
        <f>C51-_xlfn.FORECAST.ETS.CONFINT(A51,$B$2:$B$46,$A$2:$A$46,0.95,1,1)</f>
        <v>-2.0129749216001525</v>
      </c>
      <c r="E51" s="37">
        <f>C51+_xlfn.FORECAST.ETS.CONFINT(A51,$B$2:$B$46,$A$2:$A$46,0.95,1,1)</f>
        <v>17.348335436034354</v>
      </c>
    </row>
    <row r="52" spans="1:5" x14ac:dyDescent="0.25">
      <c r="A52" s="4">
        <v>40594</v>
      </c>
      <c r="C52">
        <f>_xlfn.FORECAST.ETS(A52,$B$2:$B$46,$A$2:$A$46,1,1)</f>
        <v>8.7400881986367693</v>
      </c>
      <c r="D52" s="37">
        <f>C52-_xlfn.FORECAST.ETS.CONFINT(A52,$B$2:$B$46,$A$2:$A$46,0.95,1,1)</f>
        <v>-1.5374886669408383</v>
      </c>
      <c r="E52" s="37">
        <f>C52+_xlfn.FORECAST.ETS.CONFINT(A52,$B$2:$B$46,$A$2:$A$46,0.95,1,1)</f>
        <v>19.017665064214377</v>
      </c>
    </row>
    <row r="53" spans="1:5" x14ac:dyDescent="0.25">
      <c r="A53" s="4">
        <v>40595</v>
      </c>
      <c r="C53">
        <f>_xlfn.FORECAST.ETS(A53,$B$2:$B$46,$A$2:$A$46,1,1)</f>
        <v>6.3030619770642149</v>
      </c>
      <c r="D53" s="37">
        <f>C53-_xlfn.FORECAST.ETS.CONFINT(A53,$B$2:$B$46,$A$2:$A$46,0.95,1,1)</f>
        <v>-4.5407944971797614</v>
      </c>
      <c r="E53" s="37">
        <f>C53+_xlfn.FORECAST.ETS.CONFINT(A53,$B$2:$B$46,$A$2:$A$46,0.95,1,1)</f>
        <v>17.146918451308192</v>
      </c>
    </row>
    <row r="54" spans="1:5" x14ac:dyDescent="0.25">
      <c r="A54" s="4">
        <v>40596</v>
      </c>
      <c r="C54">
        <f>_xlfn.FORECAST.ETS(A54,$B$2:$B$46,$A$2:$A$46,1,1)</f>
        <v>4.9656241862848125</v>
      </c>
      <c r="D54" s="37">
        <f>C54-_xlfn.FORECAST.ETS.CONFINT(A54,$B$2:$B$46,$A$2:$A$46,0.95,1,1)</f>
        <v>-6.4205257496016168</v>
      </c>
      <c r="E54" s="37">
        <f>C54+_xlfn.FORECAST.ETS.CONFINT(A54,$B$2:$B$46,$A$2:$A$46,0.95,1,1)</f>
        <v>16.351774122171243</v>
      </c>
    </row>
    <row r="55" spans="1:5" x14ac:dyDescent="0.25">
      <c r="A55" s="4">
        <v>40597</v>
      </c>
      <c r="C55">
        <f>_xlfn.FORECAST.ETS(A55,$B$2:$B$46,$A$2:$A$46,1,1)</f>
        <v>5.0949073350910226</v>
      </c>
      <c r="D55" s="37">
        <f>C55-_xlfn.FORECAST.ETS.CONFINT(A55,$B$2:$B$46,$A$2:$A$46,0.95,1,1)</f>
        <v>-6.8088566700869233</v>
      </c>
      <c r="E55" s="37">
        <f>C55+_xlfn.FORECAST.ETS.CONFINT(A55,$B$2:$B$46,$A$2:$A$46,0.95,1,1)</f>
        <v>16.99867134026897</v>
      </c>
    </row>
    <row r="56" spans="1:5" x14ac:dyDescent="0.25">
      <c r="A56" s="4">
        <v>40598</v>
      </c>
      <c r="C56">
        <f>_xlfn.FORECAST.ETS(A56,$B$2:$B$46,$A$2:$A$46,1,1)</f>
        <v>5.4090591076981127</v>
      </c>
      <c r="D56" s="37">
        <f>C56-_xlfn.FORECAST.ETS.CONFINT(A56,$B$2:$B$46,$A$2:$A$46,0.95,1,1)</f>
        <v>-6.9926423591304587</v>
      </c>
      <c r="E56" s="37">
        <f>C56+_xlfn.FORECAST.ETS.CONFINT(A56,$B$2:$B$46,$A$2:$A$46,0.95,1,1)</f>
        <v>17.810760574526682</v>
      </c>
    </row>
    <row r="57" spans="1:5" x14ac:dyDescent="0.25">
      <c r="A57" s="4">
        <v>40599</v>
      </c>
      <c r="C57">
        <f>_xlfn.FORECAST.ETS(A57,$B$2:$B$46,$A$2:$A$46,1,1)</f>
        <v>6.3602915771365787</v>
      </c>
      <c r="D57" s="37">
        <f>C57-_xlfn.FORECAST.ETS.CONFINT(A57,$B$2:$B$46,$A$2:$A$46,0.95,1,1)</f>
        <v>-6.5219562378891105</v>
      </c>
      <c r="E57" s="37">
        <f>C57+_xlfn.FORECAST.ETS.CONFINT(A57,$B$2:$B$46,$A$2:$A$46,0.95,1,1)</f>
        <v>19.242539392162268</v>
      </c>
    </row>
    <row r="58" spans="1:5" x14ac:dyDescent="0.25">
      <c r="A58" s="4">
        <v>40600</v>
      </c>
      <c r="C58">
        <f>_xlfn.FORECAST.ETS(A58,$B$2:$B$46,$A$2:$A$46,1,1)</f>
        <v>7.7767753082156421</v>
      </c>
      <c r="D58" s="37">
        <f>C58-_xlfn.FORECAST.ETS.CONFINT(A58,$B$2:$B$46,$A$2:$A$46,0.95,1,1)</f>
        <v>-5.5705097729648294</v>
      </c>
      <c r="E58" s="37">
        <f>C58+_xlfn.FORECAST.ETS.CONFINT(A58,$B$2:$B$46,$A$2:$A$46,0.95,1,1)</f>
        <v>21.124060389396114</v>
      </c>
    </row>
    <row r="59" spans="1:5" x14ac:dyDescent="0.25">
      <c r="A59" s="4">
        <v>40601</v>
      </c>
      <c r="C59">
        <f>_xlfn.FORECAST.ETS(A59,$B$2:$B$46,$A$2:$A$46,1,1)</f>
        <v>8.849183249635308</v>
      </c>
      <c r="D59" s="37">
        <f>C59-_xlfn.FORECAST.ETS.CONFINT(A59,$B$2:$B$46,$A$2:$A$46,0.95,1,1)</f>
        <v>-4.9492015524053947</v>
      </c>
      <c r="E59" s="37">
        <f>C59+_xlfn.FORECAST.ETS.CONFINT(A59,$B$2:$B$46,$A$2:$A$46,0.95,1,1)</f>
        <v>22.647568051676011</v>
      </c>
    </row>
    <row r="60" spans="1:5" x14ac:dyDescent="0.25">
      <c r="A60" s="4">
        <v>40602</v>
      </c>
      <c r="C60">
        <f>_xlfn.FORECAST.ETS(A60,$B$2:$B$46,$A$2:$A$46,1,1)</f>
        <v>6.4121570280627553</v>
      </c>
      <c r="D60" s="37">
        <f>C60-_xlfn.FORECAST.ETS.CONFINT(A60,$B$2:$B$46,$A$2:$A$46,0.95,1,1)</f>
        <v>-7.8247181259003957</v>
      </c>
      <c r="E60" s="37">
        <f>C60+_xlfn.FORECAST.ETS.CONFINT(A60,$B$2:$B$46,$A$2:$A$46,0.95,1,1)</f>
        <v>20.649032182025906</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40AD-7FDC-4C7C-9135-CB518AC91E7E}">
  <dimension ref="A1:E60"/>
  <sheetViews>
    <sheetView workbookViewId="0">
      <selection activeCell="I4" sqref="I4"/>
    </sheetView>
  </sheetViews>
  <sheetFormatPr defaultRowHeight="13.2" x14ac:dyDescent="0.25"/>
  <cols>
    <col min="1" max="1" width="10.33203125" bestFit="1" customWidth="1"/>
    <col min="2" max="2" width="17.5546875" customWidth="1"/>
    <col min="3" max="3" width="25" customWidth="1"/>
    <col min="4" max="5" width="38.109375" customWidth="1"/>
  </cols>
  <sheetData>
    <row r="1" spans="1:5" x14ac:dyDescent="0.25">
      <c r="A1" t="s">
        <v>17</v>
      </c>
      <c r="B1" t="s">
        <v>31</v>
      </c>
      <c r="C1" t="s">
        <v>126</v>
      </c>
      <c r="D1" t="s">
        <v>127</v>
      </c>
      <c r="E1" t="s">
        <v>128</v>
      </c>
    </row>
    <row r="2" spans="1:5" x14ac:dyDescent="0.25">
      <c r="A2" s="4">
        <v>40544</v>
      </c>
      <c r="B2">
        <v>27.25</v>
      </c>
    </row>
    <row r="3" spans="1:5" x14ac:dyDescent="0.25">
      <c r="A3" s="4">
        <v>40545</v>
      </c>
      <c r="B3">
        <v>29.130434782608695</v>
      </c>
    </row>
    <row r="4" spans="1:5" x14ac:dyDescent="0.25">
      <c r="A4" s="4">
        <v>40546</v>
      </c>
      <c r="B4">
        <v>55.863636363636367</v>
      </c>
    </row>
    <row r="5" spans="1:5" x14ac:dyDescent="0.25">
      <c r="A5" s="4">
        <v>40547</v>
      </c>
      <c r="B5">
        <v>63.217391304347828</v>
      </c>
    </row>
    <row r="6" spans="1:5" x14ac:dyDescent="0.25">
      <c r="A6" s="4">
        <v>40548</v>
      </c>
      <c r="B6">
        <v>66</v>
      </c>
    </row>
    <row r="7" spans="1:5" x14ac:dyDescent="0.25">
      <c r="A7" s="4">
        <v>40549</v>
      </c>
      <c r="B7">
        <v>66</v>
      </c>
    </row>
    <row r="8" spans="1:5" x14ac:dyDescent="0.25">
      <c r="A8" s="4">
        <v>40550</v>
      </c>
      <c r="B8">
        <v>59.217391304347828</v>
      </c>
    </row>
    <row r="9" spans="1:5" x14ac:dyDescent="0.25">
      <c r="A9" s="4">
        <v>40551</v>
      </c>
      <c r="B9">
        <v>37.125</v>
      </c>
    </row>
    <row r="10" spans="1:5" x14ac:dyDescent="0.25">
      <c r="A10" s="4">
        <v>40552</v>
      </c>
      <c r="B10">
        <v>32</v>
      </c>
    </row>
    <row r="11" spans="1:5" x14ac:dyDescent="0.25">
      <c r="A11" s="4">
        <v>40553</v>
      </c>
      <c r="B11">
        <v>53.333333333333336</v>
      </c>
    </row>
    <row r="12" spans="1:5" x14ac:dyDescent="0.25">
      <c r="A12" s="4">
        <v>40554</v>
      </c>
      <c r="B12">
        <v>55.454545454545453</v>
      </c>
    </row>
    <row r="13" spans="1:5" x14ac:dyDescent="0.25">
      <c r="A13" s="4">
        <v>40555</v>
      </c>
      <c r="B13">
        <v>51.68181818181818</v>
      </c>
    </row>
    <row r="14" spans="1:5" x14ac:dyDescent="0.25">
      <c r="A14" s="4">
        <v>40556</v>
      </c>
      <c r="B14">
        <v>57</v>
      </c>
    </row>
    <row r="15" spans="1:5" x14ac:dyDescent="0.25">
      <c r="A15" s="4">
        <v>40557</v>
      </c>
      <c r="B15">
        <v>59.434782608695649</v>
      </c>
    </row>
    <row r="16" spans="1:5" x14ac:dyDescent="0.25">
      <c r="A16" s="4">
        <v>40558</v>
      </c>
      <c r="B16">
        <v>42.75</v>
      </c>
    </row>
    <row r="17" spans="1:2" x14ac:dyDescent="0.25">
      <c r="A17" s="4">
        <v>40559</v>
      </c>
      <c r="B17">
        <v>39.708333333333336</v>
      </c>
    </row>
    <row r="18" spans="1:2" x14ac:dyDescent="0.25">
      <c r="A18" s="4">
        <v>40560</v>
      </c>
      <c r="B18">
        <v>36.791666666666664</v>
      </c>
    </row>
    <row r="19" spans="1:2" x14ac:dyDescent="0.25">
      <c r="A19" s="4">
        <v>40561</v>
      </c>
      <c r="B19">
        <v>56.166666666666664</v>
      </c>
    </row>
    <row r="20" spans="1:2" x14ac:dyDescent="0.25">
      <c r="A20" s="4">
        <v>40562</v>
      </c>
      <c r="B20">
        <v>68.347826086956516</v>
      </c>
    </row>
    <row r="21" spans="1:2" x14ac:dyDescent="0.25">
      <c r="A21" s="4">
        <v>40563</v>
      </c>
      <c r="B21">
        <v>76.833333333333329</v>
      </c>
    </row>
    <row r="22" spans="1:2" x14ac:dyDescent="0.25">
      <c r="A22" s="4">
        <v>40564</v>
      </c>
      <c r="B22">
        <v>61.166666666666664</v>
      </c>
    </row>
    <row r="23" spans="1:2" x14ac:dyDescent="0.25">
      <c r="A23" s="4">
        <v>40565</v>
      </c>
      <c r="B23">
        <v>38.608695652173914</v>
      </c>
    </row>
    <row r="24" spans="1:2" x14ac:dyDescent="0.25">
      <c r="A24" s="4">
        <v>40566</v>
      </c>
      <c r="B24">
        <v>36.347826086956523</v>
      </c>
    </row>
    <row r="25" spans="1:2" x14ac:dyDescent="0.25">
      <c r="A25" s="4">
        <v>40567</v>
      </c>
      <c r="B25">
        <v>57.826086956521742</v>
      </c>
    </row>
    <row r="26" spans="1:2" x14ac:dyDescent="0.25">
      <c r="A26" s="4">
        <v>40568</v>
      </c>
      <c r="B26">
        <v>78.217391304347828</v>
      </c>
    </row>
    <row r="27" spans="1:2" x14ac:dyDescent="0.25">
      <c r="A27" s="4">
        <v>40569</v>
      </c>
      <c r="B27">
        <v>29.5</v>
      </c>
    </row>
    <row r="28" spans="1:2" x14ac:dyDescent="0.25">
      <c r="A28" s="4">
        <v>40570</v>
      </c>
      <c r="B28">
        <v>52</v>
      </c>
    </row>
    <row r="29" spans="1:2" x14ac:dyDescent="0.25">
      <c r="A29" s="4">
        <v>40571</v>
      </c>
      <c r="B29">
        <v>49.086956521739133</v>
      </c>
    </row>
    <row r="30" spans="1:2" x14ac:dyDescent="0.25">
      <c r="A30" s="4">
        <v>40572</v>
      </c>
      <c r="B30">
        <v>42.391304347826086</v>
      </c>
    </row>
    <row r="31" spans="1:2" x14ac:dyDescent="0.25">
      <c r="A31" s="4">
        <v>40573</v>
      </c>
      <c r="B31">
        <v>41.565217391304351</v>
      </c>
    </row>
    <row r="32" spans="1:2" x14ac:dyDescent="0.25">
      <c r="A32" s="4">
        <v>40574</v>
      </c>
      <c r="B32">
        <v>60.791666666666664</v>
      </c>
    </row>
    <row r="33" spans="1:5" x14ac:dyDescent="0.25">
      <c r="A33" s="4">
        <v>40575</v>
      </c>
      <c r="B33">
        <v>57.086956521739133</v>
      </c>
    </row>
    <row r="34" spans="1:5" x14ac:dyDescent="0.25">
      <c r="A34" s="4">
        <v>40576</v>
      </c>
      <c r="B34">
        <v>60.583333333333336</v>
      </c>
    </row>
    <row r="35" spans="1:5" x14ac:dyDescent="0.25">
      <c r="A35" s="4">
        <v>40577</v>
      </c>
      <c r="B35">
        <v>64.739130434782609</v>
      </c>
    </row>
    <row r="36" spans="1:5" x14ac:dyDescent="0.25">
      <c r="A36" s="4">
        <v>40578</v>
      </c>
      <c r="B36">
        <v>70.434782608695656</v>
      </c>
    </row>
    <row r="37" spans="1:5" x14ac:dyDescent="0.25">
      <c r="A37" s="4">
        <v>40579</v>
      </c>
      <c r="B37">
        <v>37.708333333333336</v>
      </c>
    </row>
    <row r="38" spans="1:5" x14ac:dyDescent="0.25">
      <c r="A38" s="4">
        <v>40580</v>
      </c>
      <c r="B38">
        <v>52.875</v>
      </c>
    </row>
    <row r="39" spans="1:5" x14ac:dyDescent="0.25">
      <c r="A39" s="4">
        <v>40581</v>
      </c>
      <c r="B39">
        <v>66.333333333333329</v>
      </c>
    </row>
    <row r="40" spans="1:5" x14ac:dyDescent="0.25">
      <c r="A40" s="4">
        <v>40582</v>
      </c>
      <c r="B40">
        <v>61.083333333333336</v>
      </c>
    </row>
    <row r="41" spans="1:5" x14ac:dyDescent="0.25">
      <c r="A41" s="4">
        <v>40583</v>
      </c>
      <c r="B41">
        <v>67.478260869565219</v>
      </c>
    </row>
    <row r="42" spans="1:5" x14ac:dyDescent="0.25">
      <c r="A42" s="4">
        <v>40584</v>
      </c>
      <c r="B42">
        <v>64.826086956521735</v>
      </c>
    </row>
    <row r="43" spans="1:5" x14ac:dyDescent="0.25">
      <c r="A43" s="4">
        <v>40585</v>
      </c>
      <c r="B43">
        <v>72.590909090909093</v>
      </c>
    </row>
    <row r="44" spans="1:5" x14ac:dyDescent="0.25">
      <c r="A44" s="4">
        <v>40586</v>
      </c>
      <c r="B44">
        <v>49.333333333333336</v>
      </c>
    </row>
    <row r="45" spans="1:5" x14ac:dyDescent="0.25">
      <c r="A45" s="4">
        <v>40587</v>
      </c>
      <c r="B45">
        <v>51.826086956521742</v>
      </c>
    </row>
    <row r="46" spans="1:5" x14ac:dyDescent="0.25">
      <c r="A46" s="4">
        <v>40588</v>
      </c>
      <c r="B46">
        <v>17.875</v>
      </c>
      <c r="C46">
        <v>17.875</v>
      </c>
      <c r="D46" s="37">
        <v>17.875</v>
      </c>
      <c r="E46" s="37">
        <v>17.875</v>
      </c>
    </row>
    <row r="47" spans="1:5" x14ac:dyDescent="0.25">
      <c r="A47" s="4">
        <v>40589</v>
      </c>
      <c r="C47">
        <f>_xlfn.FORECAST.ETS(A47,$B$2:$B$46,$A$2:$A$46,1,1)</f>
        <v>62.263210337816645</v>
      </c>
      <c r="D47" s="37">
        <f>C47-_xlfn.FORECAST.ETS.CONFINT(A47,$B$2:$B$46,$A$2:$A$46,0.95,1,1)</f>
        <v>39.903506226854297</v>
      </c>
      <c r="E47" s="37">
        <f>C47+_xlfn.FORECAST.ETS.CONFINT(A47,$B$2:$B$46,$A$2:$A$46,0.95,1,1)</f>
        <v>84.622914448778999</v>
      </c>
    </row>
    <row r="48" spans="1:5" x14ac:dyDescent="0.25">
      <c r="A48" s="4">
        <v>40590</v>
      </c>
      <c r="C48">
        <f>_xlfn.FORECAST.ETS(A48,$B$2:$B$46,$A$2:$A$46,1,1)</f>
        <v>65.743016796662502</v>
      </c>
      <c r="D48" s="37">
        <f>C48-_xlfn.FORECAST.ETS.CONFINT(A48,$B$2:$B$46,$A$2:$A$46,0.95,1,1)</f>
        <v>43.20371414134226</v>
      </c>
      <c r="E48" s="37">
        <f>C48+_xlfn.FORECAST.ETS.CONFINT(A48,$B$2:$B$46,$A$2:$A$46,0.95,1,1)</f>
        <v>88.282319451982744</v>
      </c>
    </row>
    <row r="49" spans="1:5" x14ac:dyDescent="0.25">
      <c r="A49" s="4">
        <v>40591</v>
      </c>
      <c r="C49">
        <f>_xlfn.FORECAST.ETS(A49,$B$2:$B$46,$A$2:$A$46,1,1)</f>
        <v>70.334537753982971</v>
      </c>
      <c r="D49" s="37">
        <f>C49-_xlfn.FORECAST.ETS.CONFINT(A49,$B$2:$B$46,$A$2:$A$46,0.95,1,1)</f>
        <v>47.614250578854936</v>
      </c>
      <c r="E49" s="37">
        <f>C49+_xlfn.FORECAST.ETS.CONFINT(A49,$B$2:$B$46,$A$2:$A$46,0.95,1,1)</f>
        <v>93.054824929111007</v>
      </c>
    </row>
    <row r="50" spans="1:5" x14ac:dyDescent="0.25">
      <c r="A50" s="4">
        <v>40592</v>
      </c>
      <c r="C50">
        <f>_xlfn.FORECAST.ETS(A50,$B$2:$B$46,$A$2:$A$46,1,1)</f>
        <v>63.50128361457493</v>
      </c>
      <c r="D50" s="37">
        <f>C50-_xlfn.FORECAST.ETS.CONFINT(A50,$B$2:$B$46,$A$2:$A$46,0.95,1,1)</f>
        <v>40.598636971904845</v>
      </c>
      <c r="E50" s="37">
        <f>C50+_xlfn.FORECAST.ETS.CONFINT(A50,$B$2:$B$46,$A$2:$A$46,0.95,1,1)</f>
        <v>86.403930257245008</v>
      </c>
    </row>
    <row r="51" spans="1:5" x14ac:dyDescent="0.25">
      <c r="A51" s="4">
        <v>40593</v>
      </c>
      <c r="C51">
        <f>_xlfn.FORECAST.ETS(A51,$B$2:$B$46,$A$2:$A$46,1,1)</f>
        <v>43.905158501825994</v>
      </c>
      <c r="D51" s="37">
        <f>C51-_xlfn.FORECAST.ETS.CONFINT(A51,$B$2:$B$46,$A$2:$A$46,0.95,1,1)</f>
        <v>20.818788370143952</v>
      </c>
      <c r="E51" s="37">
        <f>C51+_xlfn.FORECAST.ETS.CONFINT(A51,$B$2:$B$46,$A$2:$A$46,0.95,1,1)</f>
        <v>66.99152863350804</v>
      </c>
    </row>
    <row r="52" spans="1:5" x14ac:dyDescent="0.25">
      <c r="A52" s="4">
        <v>40594</v>
      </c>
      <c r="C52">
        <f>_xlfn.FORECAST.ETS(A52,$B$2:$B$46,$A$2:$A$46,1,1)</f>
        <v>40.807977773729228</v>
      </c>
      <c r="D52" s="37">
        <f>C52-_xlfn.FORECAST.ETS.CONFINT(A52,$B$2:$B$46,$A$2:$A$46,0.95,1,1)</f>
        <v>17.536530953923123</v>
      </c>
      <c r="E52" s="37">
        <f>C52+_xlfn.FORECAST.ETS.CONFINT(A52,$B$2:$B$46,$A$2:$A$46,0.95,1,1)</f>
        <v>64.079424593535336</v>
      </c>
    </row>
    <row r="53" spans="1:5" x14ac:dyDescent="0.25">
      <c r="A53" s="4">
        <v>40595</v>
      </c>
      <c r="C53">
        <f>_xlfn.FORECAST.ETS(A53,$B$2:$B$46,$A$2:$A$46,1,1)</f>
        <v>54.228588031677255</v>
      </c>
      <c r="D53" s="37">
        <f>C53-_xlfn.FORECAST.ETS.CONFINT(A53,$B$2:$B$46,$A$2:$A$46,0.95,1,1)</f>
        <v>30.770722040887037</v>
      </c>
      <c r="E53" s="37">
        <f>C53+_xlfn.FORECAST.ETS.CONFINT(A53,$B$2:$B$46,$A$2:$A$46,0.95,1,1)</f>
        <v>77.686454022467473</v>
      </c>
    </row>
    <row r="54" spans="1:5" x14ac:dyDescent="0.25">
      <c r="A54" s="4">
        <v>40596</v>
      </c>
      <c r="C54">
        <f>_xlfn.FORECAST.ETS(A54,$B$2:$B$46,$A$2:$A$46,1,1)</f>
        <v>63.668219565596708</v>
      </c>
      <c r="D54" s="37">
        <f>C54-_xlfn.FORECAST.ETS.CONFINT(A54,$B$2:$B$46,$A$2:$A$46,0.95,1,1)</f>
        <v>40.019780010640453</v>
      </c>
      <c r="E54" s="37">
        <f>C54+_xlfn.FORECAST.ETS.CONFINT(A54,$B$2:$B$46,$A$2:$A$46,0.95,1,1)</f>
        <v>87.31665912055297</v>
      </c>
    </row>
    <row r="55" spans="1:5" x14ac:dyDescent="0.25">
      <c r="A55" s="4">
        <v>40597</v>
      </c>
      <c r="C55">
        <f>_xlfn.FORECAST.ETS(A55,$B$2:$B$46,$A$2:$A$46,1,1)</f>
        <v>67.148026024442558</v>
      </c>
      <c r="D55" s="37">
        <f>C55-_xlfn.FORECAST.ETS.CONFINT(A55,$B$2:$B$46,$A$2:$A$46,0.95,1,1)</f>
        <v>43.310536434996131</v>
      </c>
      <c r="E55" s="37">
        <f>C55+_xlfn.FORECAST.ETS.CONFINT(A55,$B$2:$B$46,$A$2:$A$46,0.95,1,1)</f>
        <v>90.985515613888992</v>
      </c>
    </row>
    <row r="56" spans="1:5" x14ac:dyDescent="0.25">
      <c r="A56" s="4">
        <v>40598</v>
      </c>
      <c r="C56">
        <f>_xlfn.FORECAST.ETS(A56,$B$2:$B$46,$A$2:$A$46,1,1)</f>
        <v>71.739546981763027</v>
      </c>
      <c r="D56" s="37">
        <f>C56-_xlfn.FORECAST.ETS.CONFINT(A56,$B$2:$B$46,$A$2:$A$46,0.95,1,1)</f>
        <v>47.711696167916045</v>
      </c>
      <c r="E56" s="37">
        <f>C56+_xlfn.FORECAST.ETS.CONFINT(A56,$B$2:$B$46,$A$2:$A$46,0.95,1,1)</f>
        <v>95.767397795610009</v>
      </c>
    </row>
    <row r="57" spans="1:5" x14ac:dyDescent="0.25">
      <c r="A57" s="4">
        <v>40599</v>
      </c>
      <c r="C57">
        <f>_xlfn.FORECAST.ETS(A57,$B$2:$B$46,$A$2:$A$46,1,1)</f>
        <v>64.906292842354986</v>
      </c>
      <c r="D57" s="37">
        <f>C57-_xlfn.FORECAST.ETS.CONFINT(A57,$B$2:$B$46,$A$2:$A$46,0.95,1,1)</f>
        <v>40.686779888669967</v>
      </c>
      <c r="E57" s="37">
        <f>C57+_xlfn.FORECAST.ETS.CONFINT(A57,$B$2:$B$46,$A$2:$A$46,0.95,1,1)</f>
        <v>89.125805796039998</v>
      </c>
    </row>
    <row r="58" spans="1:5" x14ac:dyDescent="0.25">
      <c r="A58" s="4">
        <v>40600</v>
      </c>
      <c r="C58">
        <f>_xlfn.FORECAST.ETS(A58,$B$2:$B$46,$A$2:$A$46,1,1)</f>
        <v>45.31016772960605</v>
      </c>
      <c r="D58" s="37">
        <f>C58-_xlfn.FORECAST.ETS.CONFINT(A58,$B$2:$B$46,$A$2:$A$46,0.95,1,1)</f>
        <v>20.897701881531816</v>
      </c>
      <c r="E58" s="37">
        <f>C58+_xlfn.FORECAST.ETS.CONFINT(A58,$B$2:$B$46,$A$2:$A$46,0.95,1,1)</f>
        <v>69.722633577680284</v>
      </c>
    </row>
    <row r="59" spans="1:5" x14ac:dyDescent="0.25">
      <c r="A59" s="4">
        <v>40601</v>
      </c>
      <c r="C59">
        <f>_xlfn.FORECAST.ETS(A59,$B$2:$B$46,$A$2:$A$46,1,1)</f>
        <v>42.212987001509291</v>
      </c>
      <c r="D59" s="37">
        <f>C59-_xlfn.FORECAST.ETS.CONFINT(A59,$B$2:$B$46,$A$2:$A$46,0.95,1,1)</f>
        <v>17.606287550866881</v>
      </c>
      <c r="E59" s="37">
        <f>C59+_xlfn.FORECAST.ETS.CONFINT(A59,$B$2:$B$46,$A$2:$A$46,0.95,1,1)</f>
        <v>66.8196864521517</v>
      </c>
    </row>
    <row r="60" spans="1:5" x14ac:dyDescent="0.25">
      <c r="A60" s="4">
        <v>40602</v>
      </c>
      <c r="C60">
        <f>_xlfn.FORECAST.ETS(A60,$B$2:$B$46,$A$2:$A$46,1,1)</f>
        <v>55.633597259457318</v>
      </c>
      <c r="D60" s="37">
        <f>C60-_xlfn.FORECAST.ETS.CONFINT(A60,$B$2:$B$46,$A$2:$A$46,0.95,1,1)</f>
        <v>30.831393429172053</v>
      </c>
      <c r="E60" s="37">
        <f>C60+_xlfn.FORECAST.ETS.CONFINT(A60,$B$2:$B$46,$A$2:$A$46,0.95,1,1)</f>
        <v>80.435801089742583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ED98-7109-4B92-BE6A-7D6A7F76F430}">
  <dimension ref="A1:E58"/>
  <sheetViews>
    <sheetView workbookViewId="0">
      <selection activeCell="B1" sqref="B1:B1048576"/>
    </sheetView>
  </sheetViews>
  <sheetFormatPr defaultRowHeight="13.2" x14ac:dyDescent="0.25"/>
  <cols>
    <col min="1" max="1" width="10.33203125" bestFit="1" customWidth="1"/>
    <col min="2" max="2" width="12.44140625" customWidth="1"/>
    <col min="3" max="3" width="19.88671875" customWidth="1"/>
    <col min="4" max="5" width="33" customWidth="1"/>
  </cols>
  <sheetData>
    <row r="1" spans="1:5" x14ac:dyDescent="0.25">
      <c r="A1" t="s">
        <v>17</v>
      </c>
      <c r="B1" t="s">
        <v>29</v>
      </c>
      <c r="C1" t="s">
        <v>135</v>
      </c>
      <c r="D1" t="s">
        <v>136</v>
      </c>
      <c r="E1" t="s">
        <v>137</v>
      </c>
    </row>
    <row r="2" spans="1:5" x14ac:dyDescent="0.25">
      <c r="A2" s="4">
        <v>40544</v>
      </c>
      <c r="B2">
        <v>0.16044583333333332</v>
      </c>
    </row>
    <row r="3" spans="1:5" x14ac:dyDescent="0.25">
      <c r="A3" s="4">
        <v>40545</v>
      </c>
      <c r="B3">
        <v>0.24853913043478257</v>
      </c>
    </row>
    <row r="4" spans="1:5" x14ac:dyDescent="0.25">
      <c r="A4" s="4">
        <v>40546</v>
      </c>
      <c r="B4">
        <v>0.2483090909090909</v>
      </c>
    </row>
    <row r="5" spans="1:5" x14ac:dyDescent="0.25">
      <c r="A5" s="4">
        <v>40547</v>
      </c>
      <c r="B5">
        <v>0.16029565217391301</v>
      </c>
    </row>
    <row r="6" spans="1:5" x14ac:dyDescent="0.25">
      <c r="A6" s="4">
        <v>40548</v>
      </c>
      <c r="B6">
        <v>0.18690000000000001</v>
      </c>
    </row>
    <row r="7" spans="1:5" x14ac:dyDescent="0.25">
      <c r="A7" s="4">
        <v>40549</v>
      </c>
      <c r="B7">
        <v>8.9565217391304353E-2</v>
      </c>
    </row>
    <row r="8" spans="1:5" x14ac:dyDescent="0.25">
      <c r="A8" s="4">
        <v>40550</v>
      </c>
      <c r="B8">
        <v>0.16872608695652175</v>
      </c>
    </row>
    <row r="9" spans="1:5" x14ac:dyDescent="0.25">
      <c r="A9" s="4">
        <v>40551</v>
      </c>
      <c r="B9">
        <v>0.26680416666666668</v>
      </c>
    </row>
    <row r="10" spans="1:5" x14ac:dyDescent="0.25">
      <c r="A10" s="4">
        <v>40552</v>
      </c>
      <c r="B10">
        <v>0.36194999999999999</v>
      </c>
    </row>
    <row r="11" spans="1:5" x14ac:dyDescent="0.25">
      <c r="A11" s="4">
        <v>40553</v>
      </c>
      <c r="B11">
        <v>0.22326666666666664</v>
      </c>
    </row>
    <row r="12" spans="1:5" x14ac:dyDescent="0.25">
      <c r="A12" s="4">
        <v>40554</v>
      </c>
      <c r="B12">
        <v>0.12213181818181819</v>
      </c>
    </row>
    <row r="13" spans="1:5" x14ac:dyDescent="0.25">
      <c r="A13" s="4">
        <v>40555</v>
      </c>
      <c r="B13">
        <v>0.30462727272727264</v>
      </c>
    </row>
    <row r="14" spans="1:5" x14ac:dyDescent="0.25">
      <c r="A14" s="4">
        <v>40556</v>
      </c>
      <c r="B14">
        <v>0.30099999999999999</v>
      </c>
    </row>
    <row r="15" spans="1:5" x14ac:dyDescent="0.25">
      <c r="A15" s="4">
        <v>40557</v>
      </c>
      <c r="B15">
        <v>0.12654782608695653</v>
      </c>
    </row>
    <row r="16" spans="1:5" x14ac:dyDescent="0.25">
      <c r="A16" s="4">
        <v>40558</v>
      </c>
      <c r="B16">
        <v>0.15796250000000001</v>
      </c>
    </row>
    <row r="17" spans="1:2" x14ac:dyDescent="0.25">
      <c r="A17" s="4">
        <v>40559</v>
      </c>
      <c r="B17">
        <v>0.18843333333333331</v>
      </c>
    </row>
    <row r="18" spans="1:2" x14ac:dyDescent="0.25">
      <c r="A18" s="4">
        <v>40560</v>
      </c>
      <c r="B18">
        <v>0.19401666666666664</v>
      </c>
    </row>
    <row r="19" spans="1:2" x14ac:dyDescent="0.25">
      <c r="A19" s="4">
        <v>40561</v>
      </c>
      <c r="B19">
        <v>0.14677500000000002</v>
      </c>
    </row>
    <row r="20" spans="1:2" x14ac:dyDescent="0.25">
      <c r="A20" s="4">
        <v>40562</v>
      </c>
      <c r="B20">
        <v>0.20831739130434773</v>
      </c>
    </row>
    <row r="21" spans="1:2" x14ac:dyDescent="0.25">
      <c r="A21" s="4">
        <v>40563</v>
      </c>
      <c r="B21">
        <v>0.19590416666666666</v>
      </c>
    </row>
    <row r="22" spans="1:2" x14ac:dyDescent="0.25">
      <c r="A22" s="4">
        <v>40564</v>
      </c>
      <c r="B22">
        <v>0.35324166666666668</v>
      </c>
    </row>
    <row r="23" spans="1:2" x14ac:dyDescent="0.25">
      <c r="A23" s="4">
        <v>40565</v>
      </c>
      <c r="B23">
        <v>0.17196956521739129</v>
      </c>
    </row>
    <row r="24" spans="1:2" x14ac:dyDescent="0.25">
      <c r="A24" s="4">
        <v>40566</v>
      </c>
      <c r="B24">
        <v>0.24659999999999993</v>
      </c>
    </row>
    <row r="25" spans="1:2" x14ac:dyDescent="0.25">
      <c r="A25" s="4">
        <v>40567</v>
      </c>
      <c r="B25">
        <v>0.15833043478260869</v>
      </c>
    </row>
    <row r="26" spans="1:2" x14ac:dyDescent="0.25">
      <c r="A26" s="4">
        <v>40568</v>
      </c>
      <c r="B26">
        <v>0.12979565217391303</v>
      </c>
    </row>
    <row r="27" spans="1:2" x14ac:dyDescent="0.25">
      <c r="A27" s="4">
        <v>40569</v>
      </c>
      <c r="B27">
        <v>0.29384999999999989</v>
      </c>
    </row>
    <row r="28" spans="1:2" x14ac:dyDescent="0.25">
      <c r="A28" s="4">
        <v>40570</v>
      </c>
      <c r="B28">
        <v>0.11383750000000001</v>
      </c>
    </row>
    <row r="29" spans="1:2" x14ac:dyDescent="0.25">
      <c r="A29" s="4">
        <v>40571</v>
      </c>
      <c r="B29">
        <v>0.12330000000000001</v>
      </c>
    </row>
    <row r="30" spans="1:2" x14ac:dyDescent="0.25">
      <c r="A30" s="4">
        <v>40572</v>
      </c>
      <c r="B30">
        <v>0.14536521739130434</v>
      </c>
    </row>
    <row r="31" spans="1:2" x14ac:dyDescent="0.25">
      <c r="A31" s="4">
        <v>40573</v>
      </c>
      <c r="B31">
        <v>7.398260869565218E-2</v>
      </c>
    </row>
    <row r="32" spans="1:2" x14ac:dyDescent="0.25">
      <c r="A32" s="4">
        <v>40574</v>
      </c>
      <c r="B32">
        <v>0.18719166666666665</v>
      </c>
    </row>
    <row r="33" spans="1:5" x14ac:dyDescent="0.25">
      <c r="A33" s="4">
        <v>40575</v>
      </c>
      <c r="B33">
        <v>5.321304347826087E-2</v>
      </c>
    </row>
    <row r="34" spans="1:5" x14ac:dyDescent="0.25">
      <c r="A34" s="4">
        <v>40576</v>
      </c>
      <c r="B34">
        <v>0.26430833333333331</v>
      </c>
    </row>
    <row r="35" spans="1:5" x14ac:dyDescent="0.25">
      <c r="A35" s="4">
        <v>40577</v>
      </c>
      <c r="B35">
        <v>0.27775217391304352</v>
      </c>
    </row>
    <row r="36" spans="1:5" x14ac:dyDescent="0.25">
      <c r="A36" s="4">
        <v>40578</v>
      </c>
      <c r="B36">
        <v>0.12783913043478262</v>
      </c>
    </row>
    <row r="37" spans="1:5" x14ac:dyDescent="0.25">
      <c r="A37" s="4">
        <v>40579</v>
      </c>
      <c r="B37">
        <v>0.16107916666666669</v>
      </c>
    </row>
    <row r="38" spans="1:5" x14ac:dyDescent="0.25">
      <c r="A38" s="4">
        <v>40580</v>
      </c>
      <c r="B38">
        <v>0.14180000000000001</v>
      </c>
    </row>
    <row r="39" spans="1:5" x14ac:dyDescent="0.25">
      <c r="A39" s="4">
        <v>40581</v>
      </c>
      <c r="B39">
        <v>4.5408333333333335E-2</v>
      </c>
    </row>
    <row r="40" spans="1:5" x14ac:dyDescent="0.25">
      <c r="A40" s="4">
        <v>40582</v>
      </c>
      <c r="B40">
        <v>0.36194999999999994</v>
      </c>
    </row>
    <row r="41" spans="1:5" x14ac:dyDescent="0.25">
      <c r="A41" s="4">
        <v>40583</v>
      </c>
      <c r="B41">
        <v>0.18883913043478256</v>
      </c>
    </row>
    <row r="42" spans="1:5" x14ac:dyDescent="0.25">
      <c r="A42" s="4">
        <v>40584</v>
      </c>
      <c r="B42">
        <v>0.22193478260869567</v>
      </c>
    </row>
    <row r="43" spans="1:5" x14ac:dyDescent="0.25">
      <c r="A43" s="4">
        <v>40585</v>
      </c>
      <c r="B43">
        <v>0.10854999999999998</v>
      </c>
    </row>
    <row r="44" spans="1:5" x14ac:dyDescent="0.25">
      <c r="A44" s="4">
        <v>40586</v>
      </c>
      <c r="B44">
        <v>0.20336666666666661</v>
      </c>
    </row>
    <row r="45" spans="1:5" x14ac:dyDescent="0.25">
      <c r="A45" s="4">
        <v>40587</v>
      </c>
      <c r="B45">
        <v>0.26088260869565216</v>
      </c>
    </row>
    <row r="46" spans="1:5" x14ac:dyDescent="0.25">
      <c r="A46" s="4">
        <v>40588</v>
      </c>
      <c r="B46">
        <v>0.300375</v>
      </c>
      <c r="C46">
        <v>0.300375</v>
      </c>
      <c r="D46" s="37">
        <v>0.300375</v>
      </c>
      <c r="E46" s="37">
        <v>0.300375</v>
      </c>
    </row>
    <row r="47" spans="1:5" x14ac:dyDescent="0.25">
      <c r="A47" s="4">
        <v>40589</v>
      </c>
      <c r="C47">
        <f>_xlfn.FORECAST.ETS(A47,$B$2:$B$46,$A$2:$A$46,1,1)</f>
        <v>0.19820041269146338</v>
      </c>
      <c r="D47" s="37">
        <f>C47-_xlfn.FORECAST.ETS.CONFINT(A47,$B$2:$B$46,$A$2:$A$46,0.95,1,1)</f>
        <v>3.5701401205531058E-2</v>
      </c>
      <c r="E47" s="37">
        <f>C47+_xlfn.FORECAST.ETS.CONFINT(A47,$B$2:$B$46,$A$2:$A$46,0.95,1,1)</f>
        <v>0.3606994241773957</v>
      </c>
    </row>
    <row r="48" spans="1:5" x14ac:dyDescent="0.25">
      <c r="A48" s="4">
        <v>40590</v>
      </c>
      <c r="C48">
        <f>_xlfn.FORECAST.ETS(A48,$B$2:$B$46,$A$2:$A$46,1,1)</f>
        <v>0.19822275347096022</v>
      </c>
      <c r="D48" s="37">
        <f>C48-_xlfn.FORECAST.ETS.CONFINT(A48,$B$2:$B$46,$A$2:$A$46,0.95,1,1)</f>
        <v>3.4897018778231148E-2</v>
      </c>
      <c r="E48" s="37">
        <f>C48+_xlfn.FORECAST.ETS.CONFINT(A48,$B$2:$B$46,$A$2:$A$46,0.95,1,1)</f>
        <v>0.36154848816368929</v>
      </c>
    </row>
    <row r="49" spans="1:5" x14ac:dyDescent="0.25">
      <c r="A49" s="4">
        <v>40591</v>
      </c>
      <c r="C49">
        <f>_xlfn.FORECAST.ETS(A49,$B$2:$B$46,$A$2:$A$46,1,1)</f>
        <v>0.19824509425045658</v>
      </c>
      <c r="D49" s="37">
        <f>C49-_xlfn.FORECAST.ETS.CONFINT(A49,$B$2:$B$46,$A$2:$A$46,0.95,1,1)</f>
        <v>3.4080472923365301E-2</v>
      </c>
      <c r="E49" s="37">
        <f>C49+_xlfn.FORECAST.ETS.CONFINT(A49,$B$2:$B$46,$A$2:$A$46,0.95,1,1)</f>
        <v>0.36240971557754786</v>
      </c>
    </row>
    <row r="50" spans="1:5" x14ac:dyDescent="0.25">
      <c r="A50" s="4">
        <v>40592</v>
      </c>
      <c r="C50">
        <f>_xlfn.FORECAST.ETS(A50,$B$2:$B$46,$A$2:$A$46,1,1)</f>
        <v>0.19826743502995342</v>
      </c>
      <c r="D50" s="37">
        <f>C50-_xlfn.FORECAST.ETS.CONFINT(A50,$B$2:$B$46,$A$2:$A$46,0.95,1,1)</f>
        <v>3.325178912507179E-2</v>
      </c>
      <c r="E50" s="37">
        <f>C50+_xlfn.FORECAST.ETS.CONFINT(A50,$B$2:$B$46,$A$2:$A$46,0.95,1,1)</f>
        <v>0.36328308093483508</v>
      </c>
    </row>
    <row r="51" spans="1:5" x14ac:dyDescent="0.25">
      <c r="A51" s="4">
        <v>40593</v>
      </c>
      <c r="C51">
        <f>_xlfn.FORECAST.ETS(A51,$B$2:$B$46,$A$2:$A$46,1,1)</f>
        <v>0.19828977580944981</v>
      </c>
      <c r="D51" s="37">
        <f>C51-_xlfn.FORECAST.ETS.CONFINT(A51,$B$2:$B$46,$A$2:$A$46,0.95,1,1)</f>
        <v>3.2410995012775307E-2</v>
      </c>
      <c r="E51" s="37">
        <f>C51+_xlfn.FORECAST.ETS.CONFINT(A51,$B$2:$B$46,$A$2:$A$46,0.95,1,1)</f>
        <v>0.36416855660612435</v>
      </c>
    </row>
    <row r="52" spans="1:5" x14ac:dyDescent="0.25">
      <c r="A52" s="4">
        <v>40594</v>
      </c>
      <c r="C52">
        <f>_xlfn.FORECAST.ETS(A52,$B$2:$B$46,$A$2:$A$46,1,1)</f>
        <v>0.19831211658894665</v>
      </c>
      <c r="D52" s="37">
        <f>C52-_xlfn.FORECAST.ETS.CONFINT(A52,$B$2:$B$46,$A$2:$A$46,0.95,1,1)</f>
        <v>3.1558120286361735E-2</v>
      </c>
      <c r="E52" s="37">
        <f>C52+_xlfn.FORECAST.ETS.CONFINT(A52,$B$2:$B$46,$A$2:$A$46,0.95,1,1)</f>
        <v>0.36506611289153157</v>
      </c>
    </row>
    <row r="53" spans="1:5" x14ac:dyDescent="0.25">
      <c r="A53" s="4">
        <v>40595</v>
      </c>
      <c r="C53">
        <f>_xlfn.FORECAST.ETS(A53,$B$2:$B$46,$A$2:$A$46,1,1)</f>
        <v>0.19833445736844305</v>
      </c>
      <c r="D53" s="37">
        <f>C53-_xlfn.FORECAST.ETS.CONFINT(A53,$B$2:$B$46,$A$2:$A$46,0.95,1,1)</f>
        <v>3.0693196641447013E-2</v>
      </c>
      <c r="E53" s="37">
        <f>C53+_xlfn.FORECAST.ETS.CONFINT(A53,$B$2:$B$46,$A$2:$A$46,0.95,1,1)</f>
        <v>0.36597571809543905</v>
      </c>
    </row>
    <row r="54" spans="1:5" x14ac:dyDescent="0.25">
      <c r="A54" s="4">
        <v>40596</v>
      </c>
      <c r="C54">
        <f>_xlfn.FORECAST.ETS(A54,$B$2:$B$46,$A$2:$A$46,1,1)</f>
        <v>0.19835679814793986</v>
      </c>
      <c r="D54" s="37">
        <f>C54-_xlfn.FORECAST.ETS.CONFINT(A54,$B$2:$B$46,$A$2:$A$46,0.95,1,1)</f>
        <v>2.9816257694875142E-2</v>
      </c>
      <c r="E54" s="37">
        <f>C54+_xlfn.FORECAST.ETS.CONFINT(A54,$B$2:$B$46,$A$2:$A$46,0.95,1,1)</f>
        <v>0.3668973386010046</v>
      </c>
    </row>
    <row r="55" spans="1:5" x14ac:dyDescent="0.25">
      <c r="A55" s="4">
        <v>40597</v>
      </c>
      <c r="C55">
        <f>_xlfn.FORECAST.ETS(A55,$B$2:$B$46,$A$2:$A$46,1,1)</f>
        <v>0.19837913892743625</v>
      </c>
      <c r="D55" s="37">
        <f>C55-_xlfn.FORECAST.ETS.CONFINT(A55,$B$2:$B$46,$A$2:$A$46,0.95,1,1)</f>
        <v>2.8927338910548217E-2</v>
      </c>
      <c r="E55" s="37">
        <f>C55+_xlfn.FORECAST.ETS.CONFINT(A55,$B$2:$B$46,$A$2:$A$46,0.95,1,1)</f>
        <v>0.36783093894432428</v>
      </c>
    </row>
    <row r="56" spans="1:5" x14ac:dyDescent="0.25">
      <c r="A56" s="4">
        <v>40598</v>
      </c>
      <c r="C56">
        <f>_xlfn.FORECAST.ETS(A56,$B$2:$B$46,$A$2:$A$46,1,1)</f>
        <v>0.19840147970693309</v>
      </c>
      <c r="D56" s="37">
        <f>C56-_xlfn.FORECAST.ETS.CONFINT(A56,$B$2:$B$46,$A$2:$A$46,0.95,1,1)</f>
        <v>2.802647752571244E-2</v>
      </c>
      <c r="E56" s="37">
        <f>C56+_xlfn.FORECAST.ETS.CONFINT(A56,$B$2:$B$46,$A$2:$A$46,0.95,1,1)</f>
        <v>0.36877648188815371</v>
      </c>
    </row>
    <row r="57" spans="1:5" x14ac:dyDescent="0.25">
      <c r="A57" s="4">
        <v>40599</v>
      </c>
      <c r="C57">
        <f>_xlfn.FORECAST.ETS(A57,$B$2:$B$46,$A$2:$A$46,1,1)</f>
        <v>0.19842382048642948</v>
      </c>
      <c r="D57" s="37">
        <f>C57-_xlfn.FORECAST.ETS.CONFINT(A57,$B$2:$B$46,$A$2:$A$46,0.95,1,1)</f>
        <v>2.7113712477791541E-2</v>
      </c>
      <c r="E57" s="37">
        <f>C57+_xlfn.FORECAST.ETS.CONFINT(A57,$B$2:$B$46,$A$2:$A$46,0.95,1,1)</f>
        <v>0.36973392849506742</v>
      </c>
    </row>
    <row r="58" spans="1:5" x14ac:dyDescent="0.25">
      <c r="A58" s="4">
        <v>40600</v>
      </c>
      <c r="C58">
        <f>_xlfn.FORECAST.ETS(A58,$B$2:$B$46,$A$2:$A$46,1,1)</f>
        <v>0.19844616126592632</v>
      </c>
      <c r="D58" s="37">
        <f>C58-_xlfn.FORECAST.ETS.CONFINT(A58,$B$2:$B$46,$A$2:$A$46,0.95,1,1)</f>
        <v>2.6189084331880885E-2</v>
      </c>
      <c r="E58" s="37">
        <f>C58+_xlfn.FORECAST.ETS.CONFINT(A58,$B$2:$B$46,$A$2:$A$46,0.95,1,1)</f>
        <v>0.37070323819997175</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914AB-FEF2-4BF9-9688-1B10F6035686}">
  <dimension ref="A1:E64"/>
  <sheetViews>
    <sheetView workbookViewId="0">
      <selection activeCell="E10" sqref="E10"/>
    </sheetView>
  </sheetViews>
  <sheetFormatPr defaultRowHeight="13.2" x14ac:dyDescent="0.25"/>
  <cols>
    <col min="1" max="1" width="10.33203125" bestFit="1" customWidth="1"/>
    <col min="2" max="2" width="9.88671875" customWidth="1"/>
    <col min="3" max="3" width="17.33203125" customWidth="1"/>
    <col min="4" max="5" width="30.44140625" customWidth="1"/>
  </cols>
  <sheetData>
    <row r="1" spans="1:5" x14ac:dyDescent="0.25">
      <c r="A1" t="s">
        <v>17</v>
      </c>
      <c r="B1" t="s">
        <v>28</v>
      </c>
      <c r="C1" t="s">
        <v>132</v>
      </c>
      <c r="D1" t="s">
        <v>133</v>
      </c>
      <c r="E1" t="s">
        <v>134</v>
      </c>
    </row>
    <row r="2" spans="1:5" x14ac:dyDescent="0.25">
      <c r="A2" s="4">
        <v>40544</v>
      </c>
      <c r="B2">
        <v>0.80583333333333329</v>
      </c>
    </row>
    <row r="3" spans="1:5" x14ac:dyDescent="0.25">
      <c r="A3" s="4">
        <v>40545</v>
      </c>
      <c r="B3">
        <v>0.69608695652173891</v>
      </c>
    </row>
    <row r="4" spans="1:5" x14ac:dyDescent="0.25">
      <c r="A4" s="4">
        <v>40546</v>
      </c>
      <c r="B4">
        <v>0.43727272727272715</v>
      </c>
    </row>
    <row r="5" spans="1:5" x14ac:dyDescent="0.25">
      <c r="A5" s="4">
        <v>40547</v>
      </c>
      <c r="B5">
        <v>0.59043478260869575</v>
      </c>
    </row>
    <row r="6" spans="1:5" x14ac:dyDescent="0.25">
      <c r="A6" s="4">
        <v>40548</v>
      </c>
      <c r="B6">
        <v>0.43695652173913047</v>
      </c>
    </row>
    <row r="7" spans="1:5" x14ac:dyDescent="0.25">
      <c r="A7" s="4">
        <v>40549</v>
      </c>
      <c r="B7">
        <v>0.51826086956521744</v>
      </c>
    </row>
    <row r="8" spans="1:5" x14ac:dyDescent="0.25">
      <c r="A8" s="4">
        <v>40550</v>
      </c>
      <c r="B8">
        <v>0.49869565217391298</v>
      </c>
    </row>
    <row r="9" spans="1:5" x14ac:dyDescent="0.25">
      <c r="A9" s="4">
        <v>40551</v>
      </c>
      <c r="B9">
        <v>0.53583333333333338</v>
      </c>
    </row>
    <row r="10" spans="1:5" x14ac:dyDescent="0.25">
      <c r="A10" s="4">
        <v>40552</v>
      </c>
      <c r="B10">
        <v>0.43416666666666676</v>
      </c>
    </row>
    <row r="11" spans="1:5" x14ac:dyDescent="0.25">
      <c r="A11" s="4">
        <v>40553</v>
      </c>
      <c r="B11">
        <v>0.48291666666666666</v>
      </c>
    </row>
    <row r="12" spans="1:5" x14ac:dyDescent="0.25">
      <c r="A12" s="4">
        <v>40554</v>
      </c>
      <c r="B12">
        <v>0.68636363636363651</v>
      </c>
    </row>
    <row r="13" spans="1:5" x14ac:dyDescent="0.25">
      <c r="A13" s="4">
        <v>40555</v>
      </c>
      <c r="B13">
        <v>0.59954545454545438</v>
      </c>
    </row>
    <row r="14" spans="1:5" x14ac:dyDescent="0.25">
      <c r="A14" s="4">
        <v>40556</v>
      </c>
      <c r="B14">
        <v>0.47041666666666665</v>
      </c>
    </row>
    <row r="15" spans="1:5" x14ac:dyDescent="0.25">
      <c r="A15" s="4">
        <v>40557</v>
      </c>
      <c r="B15">
        <v>0.53782608695652168</v>
      </c>
    </row>
    <row r="16" spans="1:5" x14ac:dyDescent="0.25">
      <c r="A16" s="4">
        <v>40558</v>
      </c>
      <c r="B16">
        <v>0.49875000000000003</v>
      </c>
    </row>
    <row r="17" spans="1:2" x14ac:dyDescent="0.25">
      <c r="A17" s="4">
        <v>40559</v>
      </c>
      <c r="B17">
        <v>0.48375000000000007</v>
      </c>
    </row>
    <row r="18" spans="1:2" x14ac:dyDescent="0.25">
      <c r="A18" s="4">
        <v>40560</v>
      </c>
      <c r="B18">
        <v>0.53749999999999998</v>
      </c>
    </row>
    <row r="19" spans="1:2" x14ac:dyDescent="0.25">
      <c r="A19" s="4">
        <v>40561</v>
      </c>
      <c r="B19">
        <v>0.86166666666666669</v>
      </c>
    </row>
    <row r="20" spans="1:2" x14ac:dyDescent="0.25">
      <c r="A20" s="4">
        <v>40562</v>
      </c>
      <c r="B20">
        <v>0.74173913043478257</v>
      </c>
    </row>
    <row r="21" spans="1:2" x14ac:dyDescent="0.25">
      <c r="A21" s="4">
        <v>40563</v>
      </c>
      <c r="B21">
        <v>0.53833333333333344</v>
      </c>
    </row>
    <row r="22" spans="1:2" x14ac:dyDescent="0.25">
      <c r="A22" s="4">
        <v>40564</v>
      </c>
      <c r="B22">
        <v>0.45708333333333323</v>
      </c>
    </row>
    <row r="23" spans="1:2" x14ac:dyDescent="0.25">
      <c r="A23" s="4">
        <v>40565</v>
      </c>
      <c r="B23">
        <v>0.4</v>
      </c>
    </row>
    <row r="24" spans="1:2" x14ac:dyDescent="0.25">
      <c r="A24" s="4">
        <v>40566</v>
      </c>
      <c r="B24">
        <v>0.43652173913043485</v>
      </c>
    </row>
    <row r="25" spans="1:2" x14ac:dyDescent="0.25">
      <c r="A25" s="4">
        <v>40567</v>
      </c>
      <c r="B25">
        <v>0.49173913043478257</v>
      </c>
    </row>
    <row r="26" spans="1:2" x14ac:dyDescent="0.25">
      <c r="A26" s="4">
        <v>40568</v>
      </c>
      <c r="B26">
        <v>0.6169565217391304</v>
      </c>
    </row>
    <row r="27" spans="1:2" x14ac:dyDescent="0.25">
      <c r="A27" s="4">
        <v>40569</v>
      </c>
      <c r="B27">
        <v>0.86249999999999971</v>
      </c>
    </row>
    <row r="28" spans="1:2" x14ac:dyDescent="0.25">
      <c r="A28" s="4">
        <v>40570</v>
      </c>
      <c r="B28">
        <v>0.6875</v>
      </c>
    </row>
    <row r="29" spans="1:2" x14ac:dyDescent="0.25">
      <c r="A29" s="4">
        <v>40571</v>
      </c>
      <c r="B29">
        <v>0.79304347826086952</v>
      </c>
    </row>
    <row r="30" spans="1:2" x14ac:dyDescent="0.25">
      <c r="A30" s="4">
        <v>40572</v>
      </c>
      <c r="B30">
        <v>0.65173913043478282</v>
      </c>
    </row>
    <row r="31" spans="1:2" x14ac:dyDescent="0.25">
      <c r="A31" s="4">
        <v>40573</v>
      </c>
      <c r="B31">
        <v>0.72217391304347822</v>
      </c>
    </row>
    <row r="32" spans="1:2" x14ac:dyDescent="0.25">
      <c r="A32" s="4">
        <v>40574</v>
      </c>
      <c r="B32">
        <v>0.60375000000000001</v>
      </c>
    </row>
    <row r="33" spans="1:5" x14ac:dyDescent="0.25">
      <c r="A33" s="4">
        <v>40575</v>
      </c>
      <c r="B33">
        <v>0.8295652173913044</v>
      </c>
    </row>
    <row r="34" spans="1:5" x14ac:dyDescent="0.25">
      <c r="A34" s="4">
        <v>40576</v>
      </c>
      <c r="B34">
        <v>0.77541666666666664</v>
      </c>
    </row>
    <row r="35" spans="1:5" x14ac:dyDescent="0.25">
      <c r="A35" s="4">
        <v>40577</v>
      </c>
      <c r="B35">
        <v>0.4378260869565217</v>
      </c>
    </row>
    <row r="36" spans="1:5" x14ac:dyDescent="0.25">
      <c r="A36" s="4">
        <v>40578</v>
      </c>
      <c r="B36">
        <v>0.58521739130434791</v>
      </c>
    </row>
    <row r="37" spans="1:5" x14ac:dyDescent="0.25">
      <c r="A37" s="4">
        <v>40579</v>
      </c>
      <c r="B37">
        <v>0.92916666666666659</v>
      </c>
    </row>
    <row r="38" spans="1:5" x14ac:dyDescent="0.25">
      <c r="A38" s="4">
        <v>40580</v>
      </c>
      <c r="B38">
        <v>0.56833333333333325</v>
      </c>
    </row>
    <row r="39" spans="1:5" x14ac:dyDescent="0.25">
      <c r="A39" s="4">
        <v>40581</v>
      </c>
      <c r="B39">
        <v>0.73833333333333329</v>
      </c>
    </row>
    <row r="40" spans="1:5" x14ac:dyDescent="0.25">
      <c r="A40" s="4">
        <v>40582</v>
      </c>
      <c r="B40">
        <v>0.5379166666666666</v>
      </c>
    </row>
    <row r="41" spans="1:5" x14ac:dyDescent="0.25">
      <c r="A41" s="4">
        <v>40583</v>
      </c>
      <c r="B41">
        <v>0.49478260869565205</v>
      </c>
    </row>
    <row r="42" spans="1:5" x14ac:dyDescent="0.25">
      <c r="A42" s="4">
        <v>40584</v>
      </c>
      <c r="B42">
        <v>0.43739130434782608</v>
      </c>
    </row>
    <row r="43" spans="1:5" x14ac:dyDescent="0.25">
      <c r="A43" s="4">
        <v>40585</v>
      </c>
      <c r="B43">
        <v>0.50636363636363635</v>
      </c>
    </row>
    <row r="44" spans="1:5" x14ac:dyDescent="0.25">
      <c r="A44" s="4">
        <v>40586</v>
      </c>
      <c r="B44">
        <v>0.54416666666666669</v>
      </c>
    </row>
    <row r="45" spans="1:5" x14ac:dyDescent="0.25">
      <c r="A45" s="4">
        <v>40587</v>
      </c>
      <c r="B45">
        <v>0.45739130434782599</v>
      </c>
    </row>
    <row r="46" spans="1:5" x14ac:dyDescent="0.25">
      <c r="A46" s="4">
        <v>40588</v>
      </c>
      <c r="B46">
        <v>0.44750000000000006</v>
      </c>
      <c r="C46">
        <v>0.44750000000000006</v>
      </c>
      <c r="D46" s="37">
        <v>0.44750000000000006</v>
      </c>
      <c r="E46" s="37">
        <v>0.44750000000000006</v>
      </c>
    </row>
    <row r="47" spans="1:5" x14ac:dyDescent="0.25">
      <c r="A47" s="4">
        <v>40589</v>
      </c>
      <c r="C47">
        <f>_xlfn.FORECAST.ETS(A47,$B$2:$B$46,$A$2:$A$46,1,1)</f>
        <v>0.58188016150777655</v>
      </c>
      <c r="D47" s="37">
        <f>C47-_xlfn.FORECAST.ETS.CONFINT(A47,$B$2:$B$46,$A$2:$A$46,0.95,1,1)</f>
        <v>0.32378365306310808</v>
      </c>
      <c r="E47" s="37">
        <f>C47+_xlfn.FORECAST.ETS.CONFINT(A47,$B$2:$B$46,$A$2:$A$46,0.95,1,1)</f>
        <v>0.83997666995244502</v>
      </c>
    </row>
    <row r="48" spans="1:5" x14ac:dyDescent="0.25">
      <c r="A48" s="4">
        <v>40590</v>
      </c>
      <c r="C48">
        <f>_xlfn.FORECAST.ETS(A48,$B$2:$B$46,$A$2:$A$46,1,1)</f>
        <v>0.53477901325616117</v>
      </c>
      <c r="D48" s="37">
        <f>C48-_xlfn.FORECAST.ETS.CONFINT(A48,$B$2:$B$46,$A$2:$A$46,0.95,1,1)</f>
        <v>0.26861355547906934</v>
      </c>
      <c r="E48" s="37">
        <f>C48+_xlfn.FORECAST.ETS.CONFINT(A48,$B$2:$B$46,$A$2:$A$46,0.95,1,1)</f>
        <v>0.80094447103325295</v>
      </c>
    </row>
    <row r="49" spans="1:5" x14ac:dyDescent="0.25">
      <c r="A49" s="4">
        <v>40591</v>
      </c>
      <c r="C49">
        <f>_xlfn.FORECAST.ETS(A49,$B$2:$B$46,$A$2:$A$46,1,1)</f>
        <v>0.50218141373348468</v>
      </c>
      <c r="D49" s="37">
        <f>C49-_xlfn.FORECAST.ETS.CONFINT(A49,$B$2:$B$46,$A$2:$A$46,0.95,1,1)</f>
        <v>0.22812314597109268</v>
      </c>
      <c r="E49" s="37">
        <f>C49+_xlfn.FORECAST.ETS.CONFINT(A49,$B$2:$B$46,$A$2:$A$46,0.95,1,1)</f>
        <v>0.77623968149587674</v>
      </c>
    </row>
    <row r="50" spans="1:5" x14ac:dyDescent="0.25">
      <c r="A50" s="4">
        <v>40592</v>
      </c>
      <c r="C50">
        <f>_xlfn.FORECAST.ETS(A50,$B$2:$B$46,$A$2:$A$46,1,1)</f>
        <v>0.41238127660938456</v>
      </c>
      <c r="D50" s="37">
        <f>C50-_xlfn.FORECAST.ETS.CONFINT(A50,$B$2:$B$46,$A$2:$A$46,0.95,1,1)</f>
        <v>0.13059130066161173</v>
      </c>
      <c r="E50" s="37">
        <f>C50+_xlfn.FORECAST.ETS.CONFINT(A50,$B$2:$B$46,$A$2:$A$46,0.95,1,1)</f>
        <v>0.69417125255715739</v>
      </c>
    </row>
    <row r="51" spans="1:5" x14ac:dyDescent="0.25">
      <c r="A51" s="4">
        <v>40593</v>
      </c>
      <c r="C51">
        <f>_xlfn.FORECAST.ETS(A51,$B$2:$B$46,$A$2:$A$46,1,1)</f>
        <v>0.3945157135607546</v>
      </c>
      <c r="D51" s="37">
        <f>C51-_xlfn.FORECAST.ETS.CONFINT(A51,$B$2:$B$46,$A$2:$A$46,0.95,1,1)</f>
        <v>0.10514198740636693</v>
      </c>
      <c r="E51" s="37">
        <f>C51+_xlfn.FORECAST.ETS.CONFINT(A51,$B$2:$B$46,$A$2:$A$46,0.95,1,1)</f>
        <v>0.68388943971514227</v>
      </c>
    </row>
    <row r="52" spans="1:5" x14ac:dyDescent="0.25">
      <c r="A52" s="4">
        <v>40594</v>
      </c>
      <c r="C52">
        <f>_xlfn.FORECAST.ETS(A52,$B$2:$B$46,$A$2:$A$46,1,1)</f>
        <v>0.42653953257923283</v>
      </c>
      <c r="D52" s="37">
        <f>C52-_xlfn.FORECAST.ETS.CONFINT(A52,$B$2:$B$46,$A$2:$A$46,0.95,1,1)</f>
        <v>0.12971844861109094</v>
      </c>
      <c r="E52" s="37">
        <f>C52+_xlfn.FORECAST.ETS.CONFINT(A52,$B$2:$B$46,$A$2:$A$46,0.95,1,1)</f>
        <v>0.72336061654737471</v>
      </c>
    </row>
    <row r="53" spans="1:5" x14ac:dyDescent="0.25">
      <c r="A53" s="4">
        <v>40595</v>
      </c>
      <c r="C53">
        <f>_xlfn.FORECAST.ETS(A53,$B$2:$B$46,$A$2:$A$46,1,1)</f>
        <v>0.45203949094248674</v>
      </c>
      <c r="D53" s="37">
        <f>C53-_xlfn.FORECAST.ETS.CONFINT(A53,$B$2:$B$46,$A$2:$A$46,0.95,1,1)</f>
        <v>0.14789720307230858</v>
      </c>
      <c r="E53" s="37">
        <f>C53+_xlfn.FORECAST.ETS.CONFINT(A53,$B$2:$B$46,$A$2:$A$46,0.95,1,1)</f>
        <v>0.75618177881266491</v>
      </c>
    </row>
    <row r="54" spans="1:5" x14ac:dyDescent="0.25">
      <c r="A54" s="4">
        <v>40596</v>
      </c>
      <c r="C54">
        <f>_xlfn.FORECAST.ETS(A54,$B$2:$B$46,$A$2:$A$46,1,1)</f>
        <v>0.56317256639318114</v>
      </c>
      <c r="D54" s="37">
        <f>C54-_xlfn.FORECAST.ETS.CONFINT(A54,$B$2:$B$46,$A$2:$A$46,0.95,1,1)</f>
        <v>0.25182611504879743</v>
      </c>
      <c r="E54" s="37">
        <f>C54+_xlfn.FORECAST.ETS.CONFINT(A54,$B$2:$B$46,$A$2:$A$46,0.95,1,1)</f>
        <v>0.8745190177375648</v>
      </c>
    </row>
    <row r="55" spans="1:5" x14ac:dyDescent="0.25">
      <c r="A55" s="4">
        <v>40597</v>
      </c>
      <c r="C55">
        <f>_xlfn.FORECAST.ETS(A55,$B$2:$B$46,$A$2:$A$46,1,1)</f>
        <v>0.57379473502902445</v>
      </c>
      <c r="D55" s="37">
        <f>C55-_xlfn.FORECAST.ETS.CONFINT(A55,$B$2:$B$46,$A$2:$A$46,0.95,1,1)</f>
        <v>0.25535300786824372</v>
      </c>
      <c r="E55" s="37">
        <f>C55+_xlfn.FORECAST.ETS.CONFINT(A55,$B$2:$B$46,$A$2:$A$46,0.95,1,1)</f>
        <v>0.89223646218980512</v>
      </c>
    </row>
    <row r="56" spans="1:5" x14ac:dyDescent="0.25">
      <c r="A56" s="4">
        <v>40598</v>
      </c>
      <c r="C56">
        <f>_xlfn.FORECAST.ETS(A56,$B$2:$B$46,$A$2:$A$46,1,1)</f>
        <v>0.57988736987237144</v>
      </c>
      <c r="D56" s="37">
        <f>C56-_xlfn.FORECAST.ETS.CONFINT(A56,$B$2:$B$46,$A$2:$A$46,0.95,1,1)</f>
        <v>0.25439861002109843</v>
      </c>
      <c r="E56" s="37">
        <f>C56+_xlfn.FORECAST.ETS.CONFINT(A56,$B$2:$B$46,$A$2:$A$46,0.95,1,1)</f>
        <v>0.90537612972364445</v>
      </c>
    </row>
    <row r="57" spans="1:5" x14ac:dyDescent="0.25">
      <c r="A57" s="4">
        <v>40599</v>
      </c>
      <c r="C57">
        <f>_xlfn.FORECAST.ETS(A57,$B$2:$B$46,$A$2:$A$46,1,1)</f>
        <v>0.53278622162075617</v>
      </c>
      <c r="D57" s="37">
        <f>C57-_xlfn.FORECAST.ETS.CONFINT(A57,$B$2:$B$46,$A$2:$A$46,0.95,1,1)</f>
        <v>0.20039980194946716</v>
      </c>
      <c r="E57" s="37">
        <f>C57+_xlfn.FORECAST.ETS.CONFINT(A57,$B$2:$B$46,$A$2:$A$46,0.95,1,1)</f>
        <v>0.86517264129204519</v>
      </c>
    </row>
    <row r="58" spans="1:5" x14ac:dyDescent="0.25">
      <c r="A58" s="4">
        <v>40600</v>
      </c>
      <c r="C58">
        <f>_xlfn.FORECAST.ETS(A58,$B$2:$B$46,$A$2:$A$46,1,1)</f>
        <v>0.50018862209807957</v>
      </c>
      <c r="D58" s="37">
        <f>C58-_xlfn.FORECAST.ETS.CONFINT(A58,$B$2:$B$46,$A$2:$A$46,0.95,1,1)</f>
        <v>0.16099344200896193</v>
      </c>
      <c r="E58" s="37">
        <f>C58+_xlfn.FORECAST.ETS.CONFINT(A58,$B$2:$B$46,$A$2:$A$46,0.95,1,1)</f>
        <v>0.83938380218719721</v>
      </c>
    </row>
    <row r="59" spans="1:5" x14ac:dyDescent="0.25">
      <c r="A59" s="4">
        <v>40601</v>
      </c>
      <c r="C59">
        <f>_xlfn.FORECAST.ETS(A59,$B$2:$B$46,$A$2:$A$46,1,1)</f>
        <v>0.41038848497397945</v>
      </c>
      <c r="D59" s="37">
        <f>C59-_xlfn.FORECAST.ETS.CONFINT(A59,$B$2:$B$46,$A$2:$A$46,0.95,1,1)</f>
        <v>6.44680018300825E-2</v>
      </c>
      <c r="E59" s="37">
        <f>C59+_xlfn.FORECAST.ETS.CONFINT(A59,$B$2:$B$46,$A$2:$A$46,0.95,1,1)</f>
        <v>0.7563089681178764</v>
      </c>
    </row>
    <row r="60" spans="1:5" x14ac:dyDescent="0.25">
      <c r="A60" s="4">
        <v>40602</v>
      </c>
      <c r="C60">
        <f>_xlfn.FORECAST.ETS(A60,$B$2:$B$46,$A$2:$A$46,1,1)</f>
        <v>0.39252292192534954</v>
      </c>
      <c r="D60" s="37">
        <f>C60-_xlfn.FORECAST.ETS.CONFINT(A60,$B$2:$B$46,$A$2:$A$46,0.95,1,1)</f>
        <v>3.9955628209712823E-2</v>
      </c>
      <c r="E60" s="37">
        <f>C60+_xlfn.FORECAST.ETS.CONFINT(A60,$B$2:$B$46,$A$2:$A$46,0.95,1,1)</f>
        <v>0.74509021564098621</v>
      </c>
    </row>
    <row r="61" spans="1:5" x14ac:dyDescent="0.25">
      <c r="A61" s="4">
        <v>40603</v>
      </c>
      <c r="C61">
        <f>_xlfn.FORECAST.ETS(A61,$B$2:$B$46,$A$2:$A$46,1,1)</f>
        <v>0.42454674094382772</v>
      </c>
      <c r="D61" s="37">
        <f>C61-_xlfn.FORECAST.ETS.CONFINT(A61,$B$2:$B$46,$A$2:$A$46,0.95,1,1)</f>
        <v>6.5406585514659499E-2</v>
      </c>
      <c r="E61" s="37">
        <f>C61+_xlfn.FORECAST.ETS.CONFINT(A61,$B$2:$B$46,$A$2:$A$46,0.95,1,1)</f>
        <v>0.78368689637299593</v>
      </c>
    </row>
    <row r="62" spans="1:5" x14ac:dyDescent="0.25">
      <c r="A62" s="4">
        <v>40604</v>
      </c>
      <c r="C62">
        <f>_xlfn.FORECAST.ETS(A62,$B$2:$B$46,$A$2:$A$46,1,1)</f>
        <v>0.45004669930708169</v>
      </c>
      <c r="D62" s="37">
        <f>C62-_xlfn.FORECAST.ETS.CONFINT(A62,$B$2:$B$46,$A$2:$A$46,0.95,1,1)</f>
        <v>8.4403460866549818E-2</v>
      </c>
      <c r="E62" s="37">
        <f>C62+_xlfn.FORECAST.ETS.CONFINT(A62,$B$2:$B$46,$A$2:$A$46,0.95,1,1)</f>
        <v>0.81568993774761356</v>
      </c>
    </row>
    <row r="63" spans="1:5" x14ac:dyDescent="0.25">
      <c r="A63" s="4">
        <v>40605</v>
      </c>
      <c r="C63">
        <f>_xlfn.FORECAST.ETS(A63,$B$2:$B$46,$A$2:$A$46,1,1)</f>
        <v>0.56117977475777603</v>
      </c>
      <c r="D63" s="37">
        <f>C63-_xlfn.FORECAST.ETS.CONFINT(A63,$B$2:$B$46,$A$2:$A$46,0.95,1,1)</f>
        <v>0.18909939425866801</v>
      </c>
      <c r="E63" s="37">
        <f>C63+_xlfn.FORECAST.ETS.CONFINT(A63,$B$2:$B$46,$A$2:$A$46,0.95,1,1)</f>
        <v>0.93326015525688399</v>
      </c>
    </row>
    <row r="64" spans="1:5" x14ac:dyDescent="0.25">
      <c r="A64" s="4">
        <v>40606</v>
      </c>
      <c r="C64">
        <f>_xlfn.FORECAST.ETS(A64,$B$2:$B$46,$A$2:$A$46,1,1)</f>
        <v>0.57180194339361934</v>
      </c>
      <c r="D64" s="37">
        <f>C64-_xlfn.FORECAST.ETS.CONFINT(A64,$B$2:$B$46,$A$2:$A$46,0.95,1,1)</f>
        <v>0.19334682098866829</v>
      </c>
      <c r="E64" s="37">
        <f>C64+_xlfn.FORECAST.ETS.CONFINT(A64,$B$2:$B$46,$A$2:$A$46,0.95,1,1)</f>
        <v>0.95025706579857039</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A176-EC84-4087-BF4B-6A156EA7E01A}">
  <dimension ref="A1:E76"/>
  <sheetViews>
    <sheetView workbookViewId="0"/>
  </sheetViews>
  <sheetFormatPr defaultRowHeight="13.2" x14ac:dyDescent="0.25"/>
  <cols>
    <col min="1" max="1" width="10.33203125" bestFit="1" customWidth="1"/>
    <col min="2" max="2" width="12.44140625" customWidth="1"/>
    <col min="3" max="3" width="19.88671875" customWidth="1"/>
    <col min="4" max="5" width="33" customWidth="1"/>
  </cols>
  <sheetData>
    <row r="1" spans="1:5" x14ac:dyDescent="0.25">
      <c r="A1" t="s">
        <v>17</v>
      </c>
      <c r="B1" t="s">
        <v>26</v>
      </c>
      <c r="C1" t="s">
        <v>129</v>
      </c>
      <c r="D1" t="s">
        <v>130</v>
      </c>
      <c r="E1" t="s">
        <v>131</v>
      </c>
    </row>
    <row r="2" spans="1:5" x14ac:dyDescent="0.25">
      <c r="A2" s="4">
        <v>40544</v>
      </c>
      <c r="B2">
        <v>0.34416666666666673</v>
      </c>
    </row>
    <row r="3" spans="1:5" x14ac:dyDescent="0.25">
      <c r="A3" s="4">
        <v>40545</v>
      </c>
      <c r="B3">
        <v>0.36347826086956525</v>
      </c>
    </row>
    <row r="4" spans="1:5" x14ac:dyDescent="0.25">
      <c r="A4" s="4">
        <v>40546</v>
      </c>
      <c r="B4">
        <v>0.19636363636363641</v>
      </c>
    </row>
    <row r="5" spans="1:5" x14ac:dyDescent="0.25">
      <c r="A5" s="4">
        <v>40547</v>
      </c>
      <c r="B5">
        <v>0.2</v>
      </c>
    </row>
    <row r="6" spans="1:5" x14ac:dyDescent="0.25">
      <c r="A6" s="4">
        <v>40548</v>
      </c>
      <c r="B6">
        <v>0.22695652173913047</v>
      </c>
    </row>
    <row r="7" spans="1:5" x14ac:dyDescent="0.25">
      <c r="A7" s="4">
        <v>40549</v>
      </c>
      <c r="B7">
        <v>0.20434782608695656</v>
      </c>
    </row>
    <row r="8" spans="1:5" x14ac:dyDescent="0.25">
      <c r="A8" s="4">
        <v>40550</v>
      </c>
      <c r="B8">
        <v>0.19652173913043489</v>
      </c>
    </row>
    <row r="9" spans="1:5" x14ac:dyDescent="0.25">
      <c r="A9" s="4">
        <v>40551</v>
      </c>
      <c r="B9">
        <v>0.16500000000000006</v>
      </c>
    </row>
    <row r="10" spans="1:5" x14ac:dyDescent="0.25">
      <c r="A10" s="4">
        <v>40552</v>
      </c>
      <c r="B10">
        <v>0.13833333333333339</v>
      </c>
    </row>
    <row r="11" spans="1:5" x14ac:dyDescent="0.25">
      <c r="A11" s="4">
        <v>40553</v>
      </c>
      <c r="B11">
        <v>0.1508333333333334</v>
      </c>
    </row>
    <row r="12" spans="1:5" x14ac:dyDescent="0.25">
      <c r="A12" s="4">
        <v>40554</v>
      </c>
      <c r="B12">
        <v>0.16909090909090915</v>
      </c>
    </row>
    <row r="13" spans="1:5" x14ac:dyDescent="0.25">
      <c r="A13" s="4">
        <v>40555</v>
      </c>
      <c r="B13">
        <v>0.17272727272727281</v>
      </c>
    </row>
    <row r="14" spans="1:5" x14ac:dyDescent="0.25">
      <c r="A14" s="4">
        <v>40556</v>
      </c>
      <c r="B14">
        <v>0.16500000000000006</v>
      </c>
    </row>
    <row r="15" spans="1:5" x14ac:dyDescent="0.25">
      <c r="A15" s="4">
        <v>40557</v>
      </c>
      <c r="B15">
        <v>0.16086956521739137</v>
      </c>
    </row>
    <row r="16" spans="1:5" x14ac:dyDescent="0.25">
      <c r="A16" s="4">
        <v>40558</v>
      </c>
      <c r="B16">
        <v>0.23333333333333331</v>
      </c>
    </row>
    <row r="17" spans="1:2" x14ac:dyDescent="0.25">
      <c r="A17" s="4">
        <v>40559</v>
      </c>
      <c r="B17">
        <v>0.2316666666666666</v>
      </c>
    </row>
    <row r="18" spans="1:2" x14ac:dyDescent="0.25">
      <c r="A18" s="4">
        <v>40560</v>
      </c>
      <c r="B18">
        <v>0.1758333333333334</v>
      </c>
    </row>
    <row r="19" spans="1:2" x14ac:dyDescent="0.25">
      <c r="A19" s="4">
        <v>40561</v>
      </c>
      <c r="B19">
        <v>0.2166666666666667</v>
      </c>
    </row>
    <row r="20" spans="1:2" x14ac:dyDescent="0.25">
      <c r="A20" s="4">
        <v>40562</v>
      </c>
      <c r="B20">
        <v>0.29217391304347823</v>
      </c>
    </row>
    <row r="21" spans="1:2" x14ac:dyDescent="0.25">
      <c r="A21" s="4">
        <v>40563</v>
      </c>
      <c r="B21">
        <v>0.2616666666666666</v>
      </c>
    </row>
    <row r="22" spans="1:2" x14ac:dyDescent="0.25">
      <c r="A22" s="4">
        <v>40564</v>
      </c>
      <c r="B22">
        <v>0.17750000000000007</v>
      </c>
    </row>
    <row r="23" spans="1:2" x14ac:dyDescent="0.25">
      <c r="A23" s="4">
        <v>40565</v>
      </c>
      <c r="B23">
        <v>5.913043478260871E-2</v>
      </c>
    </row>
    <row r="24" spans="1:2" x14ac:dyDescent="0.25">
      <c r="A24" s="4">
        <v>40566</v>
      </c>
      <c r="B24">
        <v>9.6521739130434797E-2</v>
      </c>
    </row>
    <row r="25" spans="1:2" x14ac:dyDescent="0.25">
      <c r="A25" s="4">
        <v>40567</v>
      </c>
      <c r="B25">
        <v>9.7391304347826113E-2</v>
      </c>
    </row>
    <row r="26" spans="1:2" x14ac:dyDescent="0.25">
      <c r="A26" s="4">
        <v>40568</v>
      </c>
      <c r="B26">
        <v>0.22347826086956521</v>
      </c>
    </row>
    <row r="27" spans="1:2" x14ac:dyDescent="0.25">
      <c r="A27" s="4">
        <v>40569</v>
      </c>
      <c r="B27">
        <v>0.21750000000000005</v>
      </c>
    </row>
    <row r="28" spans="1:2" x14ac:dyDescent="0.25">
      <c r="A28" s="4">
        <v>40570</v>
      </c>
      <c r="B28">
        <v>0.19499999999999998</v>
      </c>
    </row>
    <row r="29" spans="1:2" x14ac:dyDescent="0.25">
      <c r="A29" s="4">
        <v>40571</v>
      </c>
      <c r="B29">
        <v>0.20347826086956533</v>
      </c>
    </row>
    <row r="30" spans="1:2" x14ac:dyDescent="0.25">
      <c r="A30" s="4">
        <v>40572</v>
      </c>
      <c r="B30">
        <v>0.19652173913043483</v>
      </c>
    </row>
    <row r="31" spans="1:2" x14ac:dyDescent="0.25">
      <c r="A31" s="4">
        <v>40573</v>
      </c>
      <c r="B31">
        <v>0.21652173913043476</v>
      </c>
    </row>
    <row r="32" spans="1:2" x14ac:dyDescent="0.25">
      <c r="A32" s="4">
        <v>40574</v>
      </c>
      <c r="B32">
        <v>0.1808333333333334</v>
      </c>
    </row>
    <row r="33" spans="1:5" x14ac:dyDescent="0.25">
      <c r="A33" s="4">
        <v>40575</v>
      </c>
      <c r="B33">
        <v>0.19217391304347833</v>
      </c>
    </row>
    <row r="34" spans="1:5" x14ac:dyDescent="0.25">
      <c r="A34" s="4">
        <v>40576</v>
      </c>
      <c r="B34">
        <v>0.2599999999999999</v>
      </c>
    </row>
    <row r="35" spans="1:5" x14ac:dyDescent="0.25">
      <c r="A35" s="4">
        <v>40577</v>
      </c>
      <c r="B35">
        <v>0.18695652173913049</v>
      </c>
    </row>
    <row r="36" spans="1:5" x14ac:dyDescent="0.25">
      <c r="A36" s="4">
        <v>40578</v>
      </c>
      <c r="B36">
        <v>0.21130434782608698</v>
      </c>
    </row>
    <row r="37" spans="1:5" x14ac:dyDescent="0.25">
      <c r="A37" s="4">
        <v>40579</v>
      </c>
      <c r="B37">
        <v>0.23333333333333342</v>
      </c>
    </row>
    <row r="38" spans="1:5" x14ac:dyDescent="0.25">
      <c r="A38" s="4">
        <v>40580</v>
      </c>
      <c r="B38">
        <v>0.28583333333333327</v>
      </c>
    </row>
    <row r="39" spans="1:5" x14ac:dyDescent="0.25">
      <c r="A39" s="4">
        <v>40581</v>
      </c>
      <c r="B39">
        <v>0.27166666666666667</v>
      </c>
    </row>
    <row r="40" spans="1:5" x14ac:dyDescent="0.25">
      <c r="A40" s="4">
        <v>40582</v>
      </c>
      <c r="B40">
        <v>0.22083333333333335</v>
      </c>
    </row>
    <row r="41" spans="1:5" x14ac:dyDescent="0.25">
      <c r="A41" s="4">
        <v>40583</v>
      </c>
      <c r="B41">
        <v>0.13478260869565223</v>
      </c>
    </row>
    <row r="42" spans="1:5" x14ac:dyDescent="0.25">
      <c r="A42" s="4">
        <v>40584</v>
      </c>
      <c r="B42">
        <v>0.14434782608695657</v>
      </c>
    </row>
    <row r="43" spans="1:5" x14ac:dyDescent="0.25">
      <c r="A43" s="4">
        <v>40585</v>
      </c>
      <c r="B43">
        <v>0.18909090909090909</v>
      </c>
    </row>
    <row r="44" spans="1:5" x14ac:dyDescent="0.25">
      <c r="A44" s="4">
        <v>40586</v>
      </c>
      <c r="B44">
        <v>0.22249999999999995</v>
      </c>
    </row>
    <row r="45" spans="1:5" x14ac:dyDescent="0.25">
      <c r="A45" s="4">
        <v>40587</v>
      </c>
      <c r="B45">
        <v>0.31652173913043485</v>
      </c>
    </row>
    <row r="46" spans="1:5" x14ac:dyDescent="0.25">
      <c r="A46" s="4">
        <v>40588</v>
      </c>
      <c r="B46">
        <v>0.34749999999999998</v>
      </c>
      <c r="C46">
        <v>0.34749999999999998</v>
      </c>
      <c r="D46" s="37">
        <v>0.34749999999999998</v>
      </c>
      <c r="E46" s="37">
        <v>0.34749999999999998</v>
      </c>
    </row>
    <row r="47" spans="1:5" x14ac:dyDescent="0.25">
      <c r="A47" s="4">
        <v>40589</v>
      </c>
      <c r="C47">
        <f>_xlfn.FORECAST.ETS(A47,$B$2:$B$46,$A$2:$A$46,1,1)</f>
        <v>0.34429038420928543</v>
      </c>
      <c r="D47" s="37">
        <f>C47-_xlfn.FORECAST.ETS.CONFINT(A47,$B$2:$B$46,$A$2:$A$46,0.95,1,1)</f>
        <v>0.2158471833073321</v>
      </c>
      <c r="E47" s="37">
        <f>C47+_xlfn.FORECAST.ETS.CONFINT(A47,$B$2:$B$46,$A$2:$A$46,0.95,1,1)</f>
        <v>0.47273358511123875</v>
      </c>
    </row>
    <row r="48" spans="1:5" x14ac:dyDescent="0.25">
      <c r="A48" s="4">
        <v>40590</v>
      </c>
      <c r="C48">
        <f>_xlfn.FORECAST.ETS(A48,$B$2:$B$46,$A$2:$A$46,1,1)</f>
        <v>0.29030043702792296</v>
      </c>
      <c r="D48" s="37">
        <f>C48-_xlfn.FORECAST.ETS.CONFINT(A48,$B$2:$B$46,$A$2:$A$46,0.95,1,1)</f>
        <v>0.10874512065900177</v>
      </c>
      <c r="E48" s="37">
        <f>C48+_xlfn.FORECAST.ETS.CONFINT(A48,$B$2:$B$46,$A$2:$A$46,0.95,1,1)</f>
        <v>0.47185575339684416</v>
      </c>
    </row>
    <row r="49" spans="1:5" x14ac:dyDescent="0.25">
      <c r="A49" s="4">
        <v>40591</v>
      </c>
      <c r="C49">
        <f>_xlfn.FORECAST.ETS(A49,$B$2:$B$46,$A$2:$A$46,1,1)</f>
        <v>0.33275898261397574</v>
      </c>
      <c r="D49" s="37">
        <f>C49-_xlfn.FORECAST.ETS.CONFINT(A49,$B$2:$B$46,$A$2:$A$46,0.95,1,1)</f>
        <v>0.1103629647544857</v>
      </c>
      <c r="E49" s="37">
        <f>C49+_xlfn.FORECAST.ETS.CONFINT(A49,$B$2:$B$46,$A$2:$A$46,0.95,1,1)</f>
        <v>0.55515500047346578</v>
      </c>
    </row>
    <row r="50" spans="1:5" x14ac:dyDescent="0.25">
      <c r="A50" s="4">
        <v>40592</v>
      </c>
      <c r="C50">
        <f>_xlfn.FORECAST.ETS(A50,$B$2:$B$46,$A$2:$A$46,1,1)</f>
        <v>0.40884080066133593</v>
      </c>
      <c r="D50" s="37">
        <f>C50-_xlfn.FORECAST.ETS.CONFINT(A50,$B$2:$B$46,$A$2:$A$46,0.95,1,1)</f>
        <v>0.15195433463583685</v>
      </c>
      <c r="E50" s="37">
        <f>C50+_xlfn.FORECAST.ETS.CONFINT(A50,$B$2:$B$46,$A$2:$A$46,0.95,1,1)</f>
        <v>0.66572726668683502</v>
      </c>
    </row>
    <row r="51" spans="1:5" x14ac:dyDescent="0.25">
      <c r="A51" s="4">
        <v>40593</v>
      </c>
      <c r="C51">
        <f>_xlfn.FORECAST.ETS(A51,$B$2:$B$46,$A$2:$A$46,1,1)</f>
        <v>0.37791249971334562</v>
      </c>
      <c r="D51" s="37">
        <f>C51-_xlfn.FORECAST.ETS.CONFINT(A51,$B$2:$B$46,$A$2:$A$46,0.95,1,1)</f>
        <v>9.0589738869265191E-2</v>
      </c>
      <c r="E51" s="37">
        <f>C51+_xlfn.FORECAST.ETS.CONFINT(A51,$B$2:$B$46,$A$2:$A$46,0.95,1,1)</f>
        <v>0.6652352605574261</v>
      </c>
    </row>
    <row r="52" spans="1:5" x14ac:dyDescent="0.25">
      <c r="A52" s="4">
        <v>40594</v>
      </c>
      <c r="C52">
        <f>_xlfn.FORECAST.ETS(A52,$B$2:$B$46,$A$2:$A$46,1,1)</f>
        <v>0.2897470284072991</v>
      </c>
      <c r="D52" s="37">
        <f>C52-_xlfn.FORECAST.ETS.CONFINT(A52,$B$2:$B$46,$A$2:$A$46,0.95,1,1)</f>
        <v>-2.5135742113818083E-2</v>
      </c>
      <c r="E52" s="37">
        <f>C52+_xlfn.FORECAST.ETS.CONFINT(A52,$B$2:$B$46,$A$2:$A$46,0.95,1,1)</f>
        <v>0.60462979892841628</v>
      </c>
    </row>
    <row r="53" spans="1:5" x14ac:dyDescent="0.25">
      <c r="A53" s="4">
        <v>40595</v>
      </c>
      <c r="C53">
        <f>_xlfn.FORECAST.ETS(A53,$B$2:$B$46,$A$2:$A$46,1,1)</f>
        <v>0.24245156373182158</v>
      </c>
      <c r="D53" s="37">
        <f>C53-_xlfn.FORECAST.ETS.CONFINT(A53,$B$2:$B$46,$A$2:$A$46,0.95,1,1)</f>
        <v>-9.7814597145735149E-2</v>
      </c>
      <c r="E53" s="37">
        <f>C53+_xlfn.FORECAST.ETS.CONFINT(A53,$B$2:$B$46,$A$2:$A$46,0.95,1,1)</f>
        <v>0.58271772460937832</v>
      </c>
    </row>
    <row r="54" spans="1:5" x14ac:dyDescent="0.25">
      <c r="A54" s="4">
        <v>40596</v>
      </c>
      <c r="C54">
        <f>_xlfn.FORECAST.ETS(A54,$B$2:$B$46,$A$2:$A$46,1,1)</f>
        <v>0.24675746614082353</v>
      </c>
      <c r="D54" s="37">
        <f>C54-_xlfn.FORECAST.ETS.CONFINT(A54,$B$2:$B$46,$A$2:$A$46,0.95,1,1)</f>
        <v>-0.11717124266938658</v>
      </c>
      <c r="E54" s="37">
        <f>C54+_xlfn.FORECAST.ETS.CONFINT(A54,$B$2:$B$46,$A$2:$A$46,0.95,1,1)</f>
        <v>0.61068617495103361</v>
      </c>
    </row>
    <row r="55" spans="1:5" x14ac:dyDescent="0.25">
      <c r="A55" s="4">
        <v>40597</v>
      </c>
      <c r="C55">
        <f>_xlfn.FORECAST.ETS(A55,$B$2:$B$46,$A$2:$A$46,1,1)</f>
        <v>0.23419194013277367</v>
      </c>
      <c r="D55" s="37">
        <f>C55-_xlfn.FORECAST.ETS.CONFINT(A55,$B$2:$B$46,$A$2:$A$46,0.95,1,1)</f>
        <v>-0.15199496635178389</v>
      </c>
      <c r="E55" s="37">
        <f>C55+_xlfn.FORECAST.ETS.CONFINT(A55,$B$2:$B$46,$A$2:$A$46,0.95,1,1)</f>
        <v>0.62037884661733123</v>
      </c>
    </row>
    <row r="56" spans="1:5" x14ac:dyDescent="0.25">
      <c r="A56" s="4">
        <v>40598</v>
      </c>
      <c r="C56">
        <f>_xlfn.FORECAST.ETS(A56,$B$2:$B$46,$A$2:$A$46,1,1)</f>
        <v>0.30327177364488211</v>
      </c>
      <c r="D56" s="37">
        <f>C56-_xlfn.FORECAST.ETS.CONFINT(A56,$B$2:$B$46,$A$2:$A$46,0.95,1,1)</f>
        <v>-0.1039993377357315</v>
      </c>
      <c r="E56" s="37">
        <f>C56+_xlfn.FORECAST.ETS.CONFINT(A56,$B$2:$B$46,$A$2:$A$46,0.95,1,1)</f>
        <v>0.71054288502549579</v>
      </c>
    </row>
    <row r="57" spans="1:5" x14ac:dyDescent="0.25">
      <c r="A57" s="4">
        <v>40599</v>
      </c>
      <c r="C57">
        <f>_xlfn.FORECAST.ETS(A57,$B$2:$B$46,$A$2:$A$46,1,1)</f>
        <v>0.31195173613463162</v>
      </c>
      <c r="D57" s="37">
        <f>C57-_xlfn.FORECAST.ETS.CONFINT(A57,$B$2:$B$46,$A$2:$A$46,0.95,1,1)</f>
        <v>-0.11540342338358645</v>
      </c>
      <c r="E57" s="37">
        <f>C57+_xlfn.FORECAST.ETS.CONFINT(A57,$B$2:$B$46,$A$2:$A$46,0.95,1,1)</f>
        <v>0.73930689565284968</v>
      </c>
    </row>
    <row r="58" spans="1:5" x14ac:dyDescent="0.25">
      <c r="A58" s="4">
        <v>40600</v>
      </c>
      <c r="C58">
        <f>_xlfn.FORECAST.ETS(A58,$B$2:$B$46,$A$2:$A$46,1,1)</f>
        <v>0.30403238729326137</v>
      </c>
      <c r="D58" s="37">
        <f>C58-_xlfn.FORECAST.ETS.CONFINT(A58,$B$2:$B$46,$A$2:$A$46,0.95,1,1)</f>
        <v>-0.14254166293844273</v>
      </c>
      <c r="E58" s="37">
        <f>C58+_xlfn.FORECAST.ETS.CONFINT(A58,$B$2:$B$46,$A$2:$A$46,0.95,1,1)</f>
        <v>0.75060643752496548</v>
      </c>
    </row>
    <row r="59" spans="1:5" x14ac:dyDescent="0.25">
      <c r="A59" s="4">
        <v>40601</v>
      </c>
      <c r="C59">
        <f>_xlfn.FORECAST.ETS(A59,$B$2:$B$46,$A$2:$A$46,1,1)</f>
        <v>0.30407561186526183</v>
      </c>
      <c r="D59" s="37">
        <f>C59-_xlfn.FORECAST.ETS.CONFINT(A59,$B$2:$B$46,$A$2:$A$46,0.95,1,1)</f>
        <v>-0.16095948474684624</v>
      </c>
      <c r="E59" s="37">
        <f>C59+_xlfn.FORECAST.ETS.CONFINT(A59,$B$2:$B$46,$A$2:$A$46,0.95,1,1)</f>
        <v>0.76911070847736984</v>
      </c>
    </row>
    <row r="60" spans="1:5" x14ac:dyDescent="0.25">
      <c r="A60" s="4">
        <v>40602</v>
      </c>
      <c r="C60">
        <f>_xlfn.FORECAST.ETS(A60,$B$2:$B$46,$A$2:$A$46,1,1)</f>
        <v>0.29544492927533261</v>
      </c>
      <c r="D60" s="37">
        <f>C60-_xlfn.FORECAST.ETS.CONFINT(A60,$B$2:$B$46,$A$2:$A$46,0.95,1,1)</f>
        <v>-0.18738034096661077</v>
      </c>
      <c r="E60" s="37">
        <f>C60+_xlfn.FORECAST.ETS.CONFINT(A60,$B$2:$B$46,$A$2:$A$46,0.95,1,1)</f>
        <v>0.77827019951727605</v>
      </c>
    </row>
    <row r="61" spans="1:5" x14ac:dyDescent="0.25">
      <c r="A61" s="4">
        <v>40603</v>
      </c>
      <c r="C61">
        <f>_xlfn.FORECAST.ETS(A61,$B$2:$B$46,$A$2:$A$46,1,1)</f>
        <v>0.36457246346269134</v>
      </c>
      <c r="D61" s="37">
        <f>C61-_xlfn.FORECAST.ETS.CONFINT(A61,$B$2:$B$46,$A$2:$A$46,0.95,1,1)</f>
        <v>-0.1354437531195104</v>
      </c>
      <c r="E61" s="37">
        <f>C61+_xlfn.FORECAST.ETS.CONFINT(A61,$B$2:$B$46,$A$2:$A$46,0.95,1,1)</f>
        <v>0.86458868004489309</v>
      </c>
    </row>
    <row r="62" spans="1:5" x14ac:dyDescent="0.25">
      <c r="A62" s="4">
        <v>40604</v>
      </c>
      <c r="C62">
        <f>_xlfn.FORECAST.ETS(A62,$B$2:$B$46,$A$2:$A$46,1,1)</f>
        <v>0.36136284767197679</v>
      </c>
      <c r="D62" s="37">
        <f>C62-_xlfn.FORECAST.ETS.CONFINT(A62,$B$2:$B$46,$A$2:$A$46,0.95,1,1)</f>
        <v>-0.15533729806797691</v>
      </c>
      <c r="E62" s="37">
        <f>C62+_xlfn.FORECAST.ETS.CONFINT(A62,$B$2:$B$46,$A$2:$A$46,0.95,1,1)</f>
        <v>0.8780629934119305</v>
      </c>
    </row>
    <row r="63" spans="1:5" x14ac:dyDescent="0.25">
      <c r="A63" s="4">
        <v>40605</v>
      </c>
      <c r="C63">
        <f>_xlfn.FORECAST.ETS(A63,$B$2:$B$46,$A$2:$A$46,1,1)</f>
        <v>0.30737290049061433</v>
      </c>
      <c r="D63" s="37">
        <f>C63-_xlfn.FORECAST.ETS.CONFINT(A63,$B$2:$B$46,$A$2:$A$46,0.95,1,1)</f>
        <v>-0.22548905571399164</v>
      </c>
      <c r="E63" s="37">
        <f>C63+_xlfn.FORECAST.ETS.CONFINT(A63,$B$2:$B$46,$A$2:$A$46,0.95,1,1)</f>
        <v>0.84023485669522024</v>
      </c>
    </row>
    <row r="64" spans="1:5" x14ac:dyDescent="0.25">
      <c r="A64" s="4">
        <v>40606</v>
      </c>
      <c r="C64">
        <f>_xlfn.FORECAST.ETS(A64,$B$2:$B$46,$A$2:$A$46,1,1)</f>
        <v>0.34983144607666711</v>
      </c>
      <c r="D64" s="37">
        <f>C64-_xlfn.FORECAST.ETS.CONFINT(A64,$B$2:$B$46,$A$2:$A$46,0.95,1,1)</f>
        <v>-0.19874686362619126</v>
      </c>
      <c r="E64" s="37">
        <f>C64+_xlfn.FORECAST.ETS.CONFINT(A64,$B$2:$B$46,$A$2:$A$46,0.95,1,1)</f>
        <v>0.89840975577952542</v>
      </c>
    </row>
    <row r="65" spans="1:5" x14ac:dyDescent="0.25">
      <c r="A65" s="4">
        <v>40607</v>
      </c>
      <c r="C65">
        <f>_xlfn.FORECAST.ETS(A65,$B$2:$B$46,$A$2:$A$46,1,1)</f>
        <v>0.4259132641240273</v>
      </c>
      <c r="D65" s="37">
        <f>C65-_xlfn.FORECAST.ETS.CONFINT(A65,$B$2:$B$46,$A$2:$A$46,0.95,1,1)</f>
        <v>-0.13797321924096551</v>
      </c>
      <c r="E65" s="37">
        <f>C65+_xlfn.FORECAST.ETS.CONFINT(A65,$B$2:$B$46,$A$2:$A$46,0.95,1,1)</f>
        <v>0.98979974748902011</v>
      </c>
    </row>
    <row r="66" spans="1:5" x14ac:dyDescent="0.25">
      <c r="A66" s="4">
        <v>40608</v>
      </c>
      <c r="C66">
        <f>_xlfn.FORECAST.ETS(A66,$B$2:$B$46,$A$2:$A$46,1,1)</f>
        <v>0.39498496317603699</v>
      </c>
      <c r="D66" s="37">
        <f>C66-_xlfn.FORECAST.ETS.CONFINT(A66,$B$2:$B$46,$A$2:$A$46,0.95,1,1)</f>
        <v>-0.18383392913950497</v>
      </c>
      <c r="E66" s="37">
        <f>C66+_xlfn.FORECAST.ETS.CONFINT(A66,$B$2:$B$46,$A$2:$A$46,0.95,1,1)</f>
        <v>0.97380385549157888</v>
      </c>
    </row>
    <row r="67" spans="1:5" x14ac:dyDescent="0.25">
      <c r="A67" s="4">
        <v>40609</v>
      </c>
      <c r="C67">
        <f>_xlfn.FORECAST.ETS(A67,$B$2:$B$46,$A$2:$A$46,1,1)</f>
        <v>0.30681949186999047</v>
      </c>
      <c r="D67" s="37">
        <f>C67-_xlfn.FORECAST.ETS.CONFINT(A67,$B$2:$B$46,$A$2:$A$46,0.95,1,1)</f>
        <v>-0.28658444038081132</v>
      </c>
      <c r="E67" s="37">
        <f>C67+_xlfn.FORECAST.ETS.CONFINT(A67,$B$2:$B$46,$A$2:$A$46,0.95,1,1)</f>
        <v>0.90022342412079226</v>
      </c>
    </row>
    <row r="68" spans="1:5" x14ac:dyDescent="0.25">
      <c r="A68" s="4">
        <v>40610</v>
      </c>
      <c r="C68">
        <f>_xlfn.FORECAST.ETS(A68,$B$2:$B$46,$A$2:$A$46,1,1)</f>
        <v>0.25952402719451295</v>
      </c>
      <c r="D68" s="37">
        <f>C68-_xlfn.FORECAST.ETS.CONFINT(A68,$B$2:$B$46,$A$2:$A$46,0.95,1,1)</f>
        <v>-0.34814261599484297</v>
      </c>
      <c r="E68" s="37">
        <f>C68+_xlfn.FORECAST.ETS.CONFINT(A68,$B$2:$B$46,$A$2:$A$46,0.95,1,1)</f>
        <v>0.86719067038386888</v>
      </c>
    </row>
    <row r="69" spans="1:5" x14ac:dyDescent="0.25">
      <c r="A69" s="4">
        <v>40611</v>
      </c>
      <c r="C69">
        <f>_xlfn.FORECAST.ETS(A69,$B$2:$B$46,$A$2:$A$46,1,1)</f>
        <v>0.26382992960351492</v>
      </c>
      <c r="D69" s="37">
        <f>C69-_xlfn.FORECAST.ETS.CONFINT(A69,$B$2:$B$46,$A$2:$A$46,0.95,1,1)</f>
        <v>-0.35779930909075719</v>
      </c>
      <c r="E69" s="37">
        <f>C69+_xlfn.FORECAST.ETS.CONFINT(A69,$B$2:$B$46,$A$2:$A$46,0.95,1,1)</f>
        <v>0.88545916829778704</v>
      </c>
    </row>
    <row r="70" spans="1:5" x14ac:dyDescent="0.25">
      <c r="A70" s="4">
        <v>40612</v>
      </c>
      <c r="C70">
        <f>_xlfn.FORECAST.ETS(A70,$B$2:$B$46,$A$2:$A$46,1,1)</f>
        <v>0.25126440359546504</v>
      </c>
      <c r="D70" s="37">
        <f>C70-_xlfn.FORECAST.ETS.CONFINT(A70,$B$2:$B$46,$A$2:$A$46,0.95,1,1)</f>
        <v>-0.38404712885914633</v>
      </c>
      <c r="E70" s="37">
        <f>C70+_xlfn.FORECAST.ETS.CONFINT(A70,$B$2:$B$46,$A$2:$A$46,0.95,1,1)</f>
        <v>0.88657593605007645</v>
      </c>
    </row>
    <row r="71" spans="1:5" x14ac:dyDescent="0.25">
      <c r="A71" s="4">
        <v>40613</v>
      </c>
      <c r="C71">
        <f>_xlfn.FORECAST.ETS(A71,$B$2:$B$46,$A$2:$A$46,1,1)</f>
        <v>0.32034423710757348</v>
      </c>
      <c r="D71" s="37">
        <f>C71-_xlfn.FORECAST.ETS.CONFINT(A71,$B$2:$B$46,$A$2:$A$46,0.95,1,1)</f>
        <v>-0.32838704844211447</v>
      </c>
      <c r="E71" s="37">
        <f>C71+_xlfn.FORECAST.ETS.CONFINT(A71,$B$2:$B$46,$A$2:$A$46,0.95,1,1)</f>
        <v>0.96907552265726138</v>
      </c>
    </row>
    <row r="72" spans="1:5" x14ac:dyDescent="0.25">
      <c r="A72" s="4">
        <v>40614</v>
      </c>
      <c r="C72">
        <f>_xlfn.FORECAST.ETS(A72,$B$2:$B$46,$A$2:$A$46,1,1)</f>
        <v>0.32902419959732299</v>
      </c>
      <c r="D72" s="37">
        <f>C72-_xlfn.FORECAST.ETS.CONFINT(A72,$B$2:$B$46,$A$2:$A$46,0.95,1,1)</f>
        <v>-0.33288029210695946</v>
      </c>
      <c r="E72" s="37">
        <f>C72+_xlfn.FORECAST.ETS.CONFINT(A72,$B$2:$B$46,$A$2:$A$46,0.95,1,1)</f>
        <v>0.99092869130160544</v>
      </c>
    </row>
    <row r="73" spans="1:5" x14ac:dyDescent="0.25">
      <c r="A73" s="4">
        <v>40615</v>
      </c>
      <c r="C73">
        <f>_xlfn.FORECAST.ETS(A73,$B$2:$B$46,$A$2:$A$46,1,1)</f>
        <v>0.32110485075595274</v>
      </c>
      <c r="D73" s="37">
        <f>C73-_xlfn.FORECAST.ETS.CONFINT(A73,$B$2:$B$46,$A$2:$A$46,0.95,1,1)</f>
        <v>-0.35374076279369415</v>
      </c>
      <c r="E73" s="37">
        <f>C73+_xlfn.FORECAST.ETS.CONFINT(A73,$B$2:$B$46,$A$2:$A$46,0.95,1,1)</f>
        <v>0.99595046430559964</v>
      </c>
    </row>
    <row r="74" spans="1:5" x14ac:dyDescent="0.25">
      <c r="A74" s="4">
        <v>40616</v>
      </c>
      <c r="C74">
        <f>_xlfn.FORECAST.ETS(A74,$B$2:$B$46,$A$2:$A$46,1,1)</f>
        <v>0.3211480753279532</v>
      </c>
      <c r="D74" s="37">
        <f>C74-_xlfn.FORECAST.ETS.CONFINT(A74,$B$2:$B$46,$A$2:$A$46,0.95,1,1)</f>
        <v>-0.36641970446757144</v>
      </c>
      <c r="E74" s="37">
        <f>C74+_xlfn.FORECAST.ETS.CONFINT(A74,$B$2:$B$46,$A$2:$A$46,0.95,1,1)</f>
        <v>1.0087158551234778</v>
      </c>
    </row>
    <row r="75" spans="1:5" x14ac:dyDescent="0.25">
      <c r="A75" s="4">
        <v>40617</v>
      </c>
      <c r="C75">
        <f>_xlfn.FORECAST.ETS(A75,$B$2:$B$46,$A$2:$A$46,1,1)</f>
        <v>0.31251739273802398</v>
      </c>
      <c r="D75" s="37">
        <f>C75-_xlfn.FORECAST.ETS.CONFINT(A75,$B$2:$B$46,$A$2:$A$46,0.95,1,1)</f>
        <v>-0.38756555819769151</v>
      </c>
      <c r="E75" s="37">
        <f>C75+_xlfn.FORECAST.ETS.CONFINT(A75,$B$2:$B$46,$A$2:$A$46,0.95,1,1)</f>
        <v>1.0126003436737394</v>
      </c>
    </row>
    <row r="76" spans="1:5" x14ac:dyDescent="0.25">
      <c r="A76" s="4">
        <v>40618</v>
      </c>
      <c r="C76">
        <f>_xlfn.FORECAST.ETS(A76,$B$2:$B$46,$A$2:$A$46,1,1)</f>
        <v>0.38164492692538265</v>
      </c>
      <c r="D76" s="37">
        <f>C76-_xlfn.FORECAST.ETS.CONFINT(A76,$B$2:$B$46,$A$2:$A$46,0.95,1,1)</f>
        <v>-0.3307571324878732</v>
      </c>
      <c r="E76" s="37">
        <f>C76+_xlfn.FORECAST.ETS.CONFINT(A76,$B$2:$B$46,$A$2:$A$46,0.95,1,1)</f>
        <v>1.0940469863386384</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8873-324B-424A-AFF3-58DE5A48C9B0}">
  <dimension ref="A3:F51"/>
  <sheetViews>
    <sheetView workbookViewId="0">
      <selection activeCell="F3" sqref="F3"/>
    </sheetView>
  </sheetViews>
  <sheetFormatPr defaultRowHeight="13.2" x14ac:dyDescent="0.25"/>
  <cols>
    <col min="1" max="1" width="13.33203125" customWidth="1"/>
    <col min="2" max="2" width="14.88671875" customWidth="1"/>
    <col min="3" max="3" width="17.5546875" customWidth="1"/>
    <col min="4" max="4" width="12.44140625" customWidth="1"/>
    <col min="5" max="5" width="9.88671875" customWidth="1"/>
    <col min="6" max="6" width="12.44140625" customWidth="1"/>
  </cols>
  <sheetData>
    <row r="3" spans="1:6" x14ac:dyDescent="0.25">
      <c r="B3" s="40" t="s">
        <v>139</v>
      </c>
      <c r="C3" s="40"/>
    </row>
    <row r="6" spans="1:6" x14ac:dyDescent="0.25">
      <c r="A6" s="39" t="s">
        <v>32</v>
      </c>
      <c r="B6" s="39" t="s">
        <v>30</v>
      </c>
      <c r="C6" s="39" t="s">
        <v>31</v>
      </c>
      <c r="D6" s="39" t="s">
        <v>26</v>
      </c>
      <c r="E6" s="39" t="s">
        <v>28</v>
      </c>
      <c r="F6" s="39" t="s">
        <v>29</v>
      </c>
    </row>
    <row r="7" spans="1:6" x14ac:dyDescent="0.25">
      <c r="A7">
        <v>41.041666666666664</v>
      </c>
      <c r="B7">
        <v>13.791666666666666</v>
      </c>
      <c r="C7">
        <v>27.25</v>
      </c>
      <c r="D7">
        <v>0.34416666666666673</v>
      </c>
      <c r="E7">
        <v>0.80583333333333329</v>
      </c>
      <c r="F7">
        <v>0.16044583333333332</v>
      </c>
    </row>
    <row r="8" spans="1:6" x14ac:dyDescent="0.25">
      <c r="A8">
        <v>34.826086956521742</v>
      </c>
      <c r="B8">
        <v>5.6956521739130439</v>
      </c>
      <c r="C8">
        <v>29.130434782608695</v>
      </c>
      <c r="D8">
        <v>0.36347826086956525</v>
      </c>
      <c r="E8">
        <v>0.69608695652173891</v>
      </c>
      <c r="F8">
        <v>0.24853913043478257</v>
      </c>
    </row>
    <row r="9" spans="1:6" x14ac:dyDescent="0.25">
      <c r="A9">
        <v>61.31818181818182</v>
      </c>
      <c r="B9">
        <v>5.4545454545454541</v>
      </c>
      <c r="C9">
        <v>55.863636363636367</v>
      </c>
      <c r="D9">
        <v>0.19636363636363641</v>
      </c>
      <c r="E9">
        <v>0.43727272727272715</v>
      </c>
      <c r="F9">
        <v>0.2483090909090909</v>
      </c>
    </row>
    <row r="10" spans="1:6" x14ac:dyDescent="0.25">
      <c r="A10">
        <v>67.913043478260875</v>
      </c>
      <c r="B10">
        <v>4.6956521739130439</v>
      </c>
      <c r="C10">
        <v>63.217391304347828</v>
      </c>
      <c r="D10">
        <v>0.2</v>
      </c>
      <c r="E10">
        <v>0.59043478260869575</v>
      </c>
      <c r="F10">
        <v>0.16029565217391301</v>
      </c>
    </row>
    <row r="11" spans="1:6" x14ac:dyDescent="0.25">
      <c r="A11">
        <v>69.565217391304344</v>
      </c>
      <c r="B11">
        <v>3.5652173913043477</v>
      </c>
      <c r="C11">
        <v>66</v>
      </c>
      <c r="D11">
        <v>0.22695652173913047</v>
      </c>
      <c r="E11">
        <v>0.43695652173913047</v>
      </c>
      <c r="F11">
        <v>0.18690000000000001</v>
      </c>
    </row>
    <row r="12" spans="1:6" x14ac:dyDescent="0.25">
      <c r="A12">
        <v>69.826086956521735</v>
      </c>
      <c r="B12">
        <v>3.8260869565217392</v>
      </c>
      <c r="C12">
        <v>66</v>
      </c>
      <c r="D12">
        <v>0.20434782608695656</v>
      </c>
      <c r="E12">
        <v>0.51826086956521744</v>
      </c>
      <c r="F12">
        <v>8.9565217391304353E-2</v>
      </c>
    </row>
    <row r="13" spans="1:6" x14ac:dyDescent="0.25">
      <c r="A13">
        <v>65.652173913043484</v>
      </c>
      <c r="B13">
        <v>6.4347826086956523</v>
      </c>
      <c r="C13">
        <v>59.217391304347828</v>
      </c>
      <c r="D13">
        <v>0.19652173913043489</v>
      </c>
      <c r="E13">
        <v>0.49869565217391298</v>
      </c>
      <c r="F13">
        <v>0.16872608695652175</v>
      </c>
    </row>
    <row r="14" spans="1:6" x14ac:dyDescent="0.25">
      <c r="A14">
        <v>39.958333333333336</v>
      </c>
      <c r="B14">
        <v>2.8333333333333335</v>
      </c>
      <c r="C14">
        <v>37.125</v>
      </c>
      <c r="D14">
        <v>0.16500000000000006</v>
      </c>
      <c r="E14">
        <v>0.53583333333333338</v>
      </c>
      <c r="F14">
        <v>0.26680416666666668</v>
      </c>
    </row>
    <row r="15" spans="1:6" x14ac:dyDescent="0.25">
      <c r="A15">
        <v>34.25</v>
      </c>
      <c r="B15">
        <v>2.25</v>
      </c>
      <c r="C15">
        <v>32</v>
      </c>
      <c r="D15">
        <v>0.13833333333333339</v>
      </c>
      <c r="E15">
        <v>0.43416666666666676</v>
      </c>
      <c r="F15">
        <v>0.36194999999999999</v>
      </c>
    </row>
    <row r="16" spans="1:6" x14ac:dyDescent="0.25">
      <c r="A16">
        <v>55.041666666666664</v>
      </c>
      <c r="B16">
        <v>1.7083333333333333</v>
      </c>
      <c r="C16">
        <v>53.333333333333336</v>
      </c>
      <c r="D16">
        <v>0.1508333333333334</v>
      </c>
      <c r="E16">
        <v>0.48291666666666666</v>
      </c>
      <c r="F16">
        <v>0.22326666666666664</v>
      </c>
    </row>
    <row r="17" spans="1:6" x14ac:dyDescent="0.25">
      <c r="A17">
        <v>57.409090909090907</v>
      </c>
      <c r="B17">
        <v>1.9545454545454546</v>
      </c>
      <c r="C17">
        <v>55.454545454545453</v>
      </c>
      <c r="D17">
        <v>0.16909090909090915</v>
      </c>
      <c r="E17">
        <v>0.68636363636363651</v>
      </c>
      <c r="F17">
        <v>0.12213181818181819</v>
      </c>
    </row>
    <row r="18" spans="1:6" x14ac:dyDescent="0.25">
      <c r="A18">
        <v>52.81818181818182</v>
      </c>
      <c r="B18">
        <v>1.1363636363636365</v>
      </c>
      <c r="C18">
        <v>51.68181818181818</v>
      </c>
      <c r="D18">
        <v>0.17272727272727281</v>
      </c>
      <c r="E18">
        <v>0.59954545454545438</v>
      </c>
      <c r="F18">
        <v>0.30462727272727264</v>
      </c>
    </row>
    <row r="19" spans="1:6" x14ac:dyDescent="0.25">
      <c r="A19">
        <v>58.583333333333336</v>
      </c>
      <c r="B19">
        <v>1.5833333333333333</v>
      </c>
      <c r="C19">
        <v>57</v>
      </c>
      <c r="D19">
        <v>0.16500000000000006</v>
      </c>
      <c r="E19">
        <v>0.47041666666666665</v>
      </c>
      <c r="F19">
        <v>0.30099999999999999</v>
      </c>
    </row>
    <row r="20" spans="1:6" x14ac:dyDescent="0.25">
      <c r="A20">
        <v>61.782608695652172</v>
      </c>
      <c r="B20">
        <v>2.347826086956522</v>
      </c>
      <c r="C20">
        <v>59.434782608695649</v>
      </c>
      <c r="D20">
        <v>0.16086956521739137</v>
      </c>
      <c r="E20">
        <v>0.53782608695652168</v>
      </c>
      <c r="F20">
        <v>0.12654782608695653</v>
      </c>
    </row>
    <row r="21" spans="1:6" x14ac:dyDescent="0.25">
      <c r="A21">
        <v>52</v>
      </c>
      <c r="B21">
        <v>9.25</v>
      </c>
      <c r="C21">
        <v>42.75</v>
      </c>
      <c r="D21">
        <v>0.23333333333333331</v>
      </c>
      <c r="E21">
        <v>0.49875000000000003</v>
      </c>
      <c r="F21">
        <v>0.15796250000000001</v>
      </c>
    </row>
    <row r="22" spans="1:6" x14ac:dyDescent="0.25">
      <c r="A22">
        <v>50.166666666666664</v>
      </c>
      <c r="B22">
        <v>10.458333333333334</v>
      </c>
      <c r="C22">
        <v>39.708333333333336</v>
      </c>
      <c r="D22">
        <v>0.2316666666666666</v>
      </c>
      <c r="E22">
        <v>0.48375000000000007</v>
      </c>
      <c r="F22">
        <v>0.18843333333333331</v>
      </c>
    </row>
    <row r="23" spans="1:6" x14ac:dyDescent="0.25">
      <c r="A23">
        <v>41.666666666666664</v>
      </c>
      <c r="B23">
        <v>4.875</v>
      </c>
      <c r="C23">
        <v>36.791666666666664</v>
      </c>
      <c r="D23">
        <v>0.1758333333333334</v>
      </c>
      <c r="E23">
        <v>0.53749999999999998</v>
      </c>
      <c r="F23">
        <v>0.19401666666666664</v>
      </c>
    </row>
    <row r="24" spans="1:6" x14ac:dyDescent="0.25">
      <c r="A24">
        <v>56.916666666666664</v>
      </c>
      <c r="B24">
        <v>0.75</v>
      </c>
      <c r="C24">
        <v>56.166666666666664</v>
      </c>
      <c r="D24">
        <v>0.2166666666666667</v>
      </c>
      <c r="E24">
        <v>0.86166666666666669</v>
      </c>
      <c r="F24">
        <v>0.14677500000000002</v>
      </c>
    </row>
    <row r="25" spans="1:6" x14ac:dyDescent="0.25">
      <c r="A25">
        <v>71.739130434782609</v>
      </c>
      <c r="B25">
        <v>3.3913043478260869</v>
      </c>
      <c r="C25">
        <v>68.347826086956516</v>
      </c>
      <c r="D25">
        <v>0.29217391304347823</v>
      </c>
      <c r="E25">
        <v>0.74173913043478257</v>
      </c>
      <c r="F25">
        <v>0.20831739130434773</v>
      </c>
    </row>
    <row r="26" spans="1:6" x14ac:dyDescent="0.25">
      <c r="A26">
        <v>80.291666666666671</v>
      </c>
      <c r="B26">
        <v>3.4583333333333335</v>
      </c>
      <c r="C26">
        <v>76.833333333333329</v>
      </c>
      <c r="D26">
        <v>0.2616666666666666</v>
      </c>
      <c r="E26">
        <v>0.53833333333333344</v>
      </c>
      <c r="F26">
        <v>0.19590416666666666</v>
      </c>
    </row>
    <row r="27" spans="1:6" x14ac:dyDescent="0.25">
      <c r="A27">
        <v>64.291666666666671</v>
      </c>
      <c r="B27">
        <v>3.125</v>
      </c>
      <c r="C27">
        <v>61.166666666666664</v>
      </c>
      <c r="D27">
        <v>0.17750000000000007</v>
      </c>
      <c r="E27">
        <v>0.45708333333333323</v>
      </c>
      <c r="F27">
        <v>0.35324166666666668</v>
      </c>
    </row>
    <row r="28" spans="1:6" x14ac:dyDescent="0.25">
      <c r="A28">
        <v>42.652173913043477</v>
      </c>
      <c r="B28">
        <v>4.0434782608695654</v>
      </c>
      <c r="C28">
        <v>38.608695652173914</v>
      </c>
      <c r="D28">
        <v>5.913043478260871E-2</v>
      </c>
      <c r="E28">
        <v>0.4</v>
      </c>
      <c r="F28">
        <v>0.17196956521739129</v>
      </c>
    </row>
    <row r="29" spans="1:6" x14ac:dyDescent="0.25">
      <c r="A29">
        <v>42.869565217391305</v>
      </c>
      <c r="B29">
        <v>6.5217391304347823</v>
      </c>
      <c r="C29">
        <v>36.347826086956523</v>
      </c>
      <c r="D29">
        <v>9.6521739130434797E-2</v>
      </c>
      <c r="E29">
        <v>0.43652173913043485</v>
      </c>
      <c r="F29">
        <v>0.24659999999999993</v>
      </c>
    </row>
    <row r="30" spans="1:6" x14ac:dyDescent="0.25">
      <c r="A30">
        <v>61.565217391304351</v>
      </c>
      <c r="B30">
        <v>3.7391304347826089</v>
      </c>
      <c r="C30">
        <v>57.826086956521742</v>
      </c>
      <c r="D30">
        <v>9.7391304347826113E-2</v>
      </c>
      <c r="E30">
        <v>0.49173913043478257</v>
      </c>
      <c r="F30">
        <v>0.15833043478260869</v>
      </c>
    </row>
    <row r="31" spans="1:6" x14ac:dyDescent="0.25">
      <c r="A31">
        <v>86.304347826086953</v>
      </c>
      <c r="B31">
        <v>8.0869565217391308</v>
      </c>
      <c r="C31">
        <v>78.217391304347828</v>
      </c>
      <c r="D31">
        <v>0.22347826086956521</v>
      </c>
      <c r="E31">
        <v>0.6169565217391304</v>
      </c>
      <c r="F31">
        <v>0.12979565217391303</v>
      </c>
    </row>
    <row r="32" spans="1:6" x14ac:dyDescent="0.25">
      <c r="A32">
        <v>31.625</v>
      </c>
      <c r="B32">
        <v>2.125</v>
      </c>
      <c r="C32">
        <v>29.5</v>
      </c>
      <c r="D32">
        <v>0.21750000000000005</v>
      </c>
      <c r="E32">
        <v>0.86249999999999971</v>
      </c>
      <c r="F32">
        <v>0.29384999999999989</v>
      </c>
    </row>
    <row r="33" spans="1:6" x14ac:dyDescent="0.25">
      <c r="A33">
        <v>53.875</v>
      </c>
      <c r="B33">
        <v>1.875</v>
      </c>
      <c r="C33">
        <v>52</v>
      </c>
      <c r="D33">
        <v>0.19499999999999998</v>
      </c>
      <c r="E33">
        <v>0.6875</v>
      </c>
      <c r="F33">
        <v>0.11383750000000001</v>
      </c>
    </row>
    <row r="34" spans="1:6" x14ac:dyDescent="0.25">
      <c r="A34">
        <v>50.739130434782609</v>
      </c>
      <c r="B34">
        <v>1.6521739130434783</v>
      </c>
      <c r="C34">
        <v>49.086956521739133</v>
      </c>
      <c r="D34">
        <v>0.20347826086956533</v>
      </c>
      <c r="E34">
        <v>0.79304347826086952</v>
      </c>
      <c r="F34">
        <v>0.12330000000000001</v>
      </c>
    </row>
    <row r="35" spans="1:6" x14ac:dyDescent="0.25">
      <c r="A35">
        <v>47.739130434782609</v>
      </c>
      <c r="B35">
        <v>5.3478260869565215</v>
      </c>
      <c r="C35">
        <v>42.391304347826086</v>
      </c>
      <c r="D35">
        <v>0.19652173913043483</v>
      </c>
      <c r="E35">
        <v>0.65173913043478282</v>
      </c>
      <c r="F35">
        <v>0.14536521739130434</v>
      </c>
    </row>
    <row r="36" spans="1:6" x14ac:dyDescent="0.25">
      <c r="A36">
        <v>47.652173913043477</v>
      </c>
      <c r="B36">
        <v>6.0869565217391308</v>
      </c>
      <c r="C36">
        <v>41.565217391304351</v>
      </c>
      <c r="D36">
        <v>0.21652173913043476</v>
      </c>
      <c r="E36">
        <v>0.72217391304347822</v>
      </c>
      <c r="F36">
        <v>7.398260869565218E-2</v>
      </c>
    </row>
    <row r="37" spans="1:6" x14ac:dyDescent="0.25">
      <c r="A37">
        <v>62.541666666666664</v>
      </c>
      <c r="B37">
        <v>1.75</v>
      </c>
      <c r="C37">
        <v>60.791666666666664</v>
      </c>
      <c r="D37">
        <v>0.1808333333333334</v>
      </c>
      <c r="E37">
        <v>0.60375000000000001</v>
      </c>
      <c r="F37">
        <v>0.18719166666666665</v>
      </c>
    </row>
    <row r="38" spans="1:6" x14ac:dyDescent="0.25">
      <c r="A38">
        <v>59.130434782608695</v>
      </c>
      <c r="B38">
        <v>2.0434782608695654</v>
      </c>
      <c r="C38">
        <v>57.086956521739133</v>
      </c>
      <c r="D38">
        <v>0.19217391304347833</v>
      </c>
      <c r="E38">
        <v>0.8295652173913044</v>
      </c>
      <c r="F38">
        <v>5.321304347826087E-2</v>
      </c>
    </row>
    <row r="39" spans="1:6" x14ac:dyDescent="0.25">
      <c r="A39">
        <v>63.583333333333336</v>
      </c>
      <c r="B39">
        <v>3</v>
      </c>
      <c r="C39">
        <v>60.583333333333336</v>
      </c>
      <c r="D39">
        <v>0.2599999999999999</v>
      </c>
      <c r="E39">
        <v>0.77541666666666664</v>
      </c>
      <c r="F39">
        <v>0.26430833333333331</v>
      </c>
    </row>
    <row r="40" spans="1:6" x14ac:dyDescent="0.25">
      <c r="A40">
        <v>67.391304347826093</v>
      </c>
      <c r="B40">
        <v>2.652173913043478</v>
      </c>
      <c r="C40">
        <v>64.739130434782609</v>
      </c>
      <c r="D40">
        <v>0.18695652173913049</v>
      </c>
      <c r="E40">
        <v>0.4378260869565217</v>
      </c>
      <c r="F40">
        <v>0.27775217391304352</v>
      </c>
    </row>
    <row r="41" spans="1:6" x14ac:dyDescent="0.25">
      <c r="A41">
        <v>74.260869565217391</v>
      </c>
      <c r="B41">
        <v>3.8260869565217392</v>
      </c>
      <c r="C41">
        <v>70.434782608695656</v>
      </c>
      <c r="D41">
        <v>0.21130434782608698</v>
      </c>
      <c r="E41">
        <v>0.58521739130434791</v>
      </c>
      <c r="F41">
        <v>0.12783913043478262</v>
      </c>
    </row>
    <row r="42" spans="1:6" x14ac:dyDescent="0.25">
      <c r="A42">
        <v>41.875</v>
      </c>
      <c r="B42">
        <v>4.166666666666667</v>
      </c>
      <c r="C42">
        <v>37.708333333333336</v>
      </c>
      <c r="D42">
        <v>0.23333333333333342</v>
      </c>
      <c r="E42">
        <v>0.92916666666666659</v>
      </c>
      <c r="F42">
        <v>0.16107916666666669</v>
      </c>
    </row>
    <row r="43" spans="1:6" x14ac:dyDescent="0.25">
      <c r="A43">
        <v>67.625</v>
      </c>
      <c r="B43">
        <v>14.75</v>
      </c>
      <c r="C43">
        <v>52.875</v>
      </c>
      <c r="D43">
        <v>0.28583333333333327</v>
      </c>
      <c r="E43">
        <v>0.56833333333333325</v>
      </c>
      <c r="F43">
        <v>0.14180000000000001</v>
      </c>
    </row>
    <row r="44" spans="1:6" x14ac:dyDescent="0.25">
      <c r="A44">
        <v>71.333333333333329</v>
      </c>
      <c r="B44">
        <v>5</v>
      </c>
      <c r="C44">
        <v>66.333333333333329</v>
      </c>
      <c r="D44">
        <v>0.27166666666666667</v>
      </c>
      <c r="E44">
        <v>0.73833333333333329</v>
      </c>
      <c r="F44">
        <v>4.5408333333333335E-2</v>
      </c>
    </row>
    <row r="45" spans="1:6" x14ac:dyDescent="0.25">
      <c r="A45">
        <v>63.75</v>
      </c>
      <c r="B45">
        <v>2.6666666666666665</v>
      </c>
      <c r="C45">
        <v>61.083333333333336</v>
      </c>
      <c r="D45">
        <v>0.22083333333333335</v>
      </c>
      <c r="E45">
        <v>0.5379166666666666</v>
      </c>
      <c r="F45">
        <v>0.36194999999999994</v>
      </c>
    </row>
    <row r="46" spans="1:6" x14ac:dyDescent="0.25">
      <c r="A46">
        <v>69.782608695652172</v>
      </c>
      <c r="B46">
        <v>2.3043478260869565</v>
      </c>
      <c r="C46">
        <v>67.478260869565219</v>
      </c>
      <c r="D46">
        <v>0.13478260869565223</v>
      </c>
      <c r="E46">
        <v>0.49478260869565205</v>
      </c>
      <c r="F46">
        <v>0.18883913043478256</v>
      </c>
    </row>
    <row r="47" spans="1:6" x14ac:dyDescent="0.25">
      <c r="A47">
        <v>66.869565217391298</v>
      </c>
      <c r="B47">
        <v>2.0434782608695654</v>
      </c>
      <c r="C47">
        <v>64.826086956521735</v>
      </c>
      <c r="D47">
        <v>0.14434782608695657</v>
      </c>
      <c r="E47">
        <v>0.43739130434782608</v>
      </c>
      <c r="F47">
        <v>0.22193478260869567</v>
      </c>
    </row>
    <row r="48" spans="1:6" x14ac:dyDescent="0.25">
      <c r="A48">
        <v>79.36363636363636</v>
      </c>
      <c r="B48">
        <v>6.7727272727272725</v>
      </c>
      <c r="C48">
        <v>72.590909090909093</v>
      </c>
      <c r="D48">
        <v>0.18909090909090909</v>
      </c>
      <c r="E48">
        <v>0.50636363636363635</v>
      </c>
      <c r="F48">
        <v>0.10854999999999998</v>
      </c>
    </row>
    <row r="49" spans="1:6" x14ac:dyDescent="0.25">
      <c r="A49">
        <v>61.333333333333336</v>
      </c>
      <c r="B49">
        <v>12</v>
      </c>
      <c r="C49">
        <v>49.333333333333336</v>
      </c>
      <c r="D49">
        <v>0.22249999999999995</v>
      </c>
      <c r="E49">
        <v>0.54416666666666669</v>
      </c>
      <c r="F49">
        <v>0.20336666666666661</v>
      </c>
    </row>
    <row r="50" spans="1:6" x14ac:dyDescent="0.25">
      <c r="A50">
        <v>69.086956521739125</v>
      </c>
      <c r="B50">
        <v>17.260869565217391</v>
      </c>
      <c r="C50">
        <v>51.826086956521742</v>
      </c>
      <c r="D50">
        <v>0.31652173913043485</v>
      </c>
      <c r="E50">
        <v>0.45739130434782599</v>
      </c>
      <c r="F50">
        <v>0.26088260869565216</v>
      </c>
    </row>
    <row r="51" spans="1:6" x14ac:dyDescent="0.25">
      <c r="A51">
        <v>18.875</v>
      </c>
      <c r="B51">
        <v>1</v>
      </c>
      <c r="C51">
        <v>17.875</v>
      </c>
      <c r="D51">
        <v>0.34749999999999998</v>
      </c>
      <c r="E51">
        <v>0.44750000000000006</v>
      </c>
      <c r="F51">
        <v>0.300375</v>
      </c>
    </row>
  </sheetData>
  <mergeCells count="1">
    <mergeCell ref="B3: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969C2-94BB-486C-B43D-ECAFFCAF4A0E}">
  <dimension ref="A1:X71"/>
  <sheetViews>
    <sheetView topLeftCell="A46" workbookViewId="0">
      <selection activeCell="D2" sqref="D2:R3"/>
    </sheetView>
  </sheetViews>
  <sheetFormatPr defaultRowHeight="13.2" x14ac:dyDescent="0.25"/>
  <sheetData>
    <row r="1" spans="1:24" ht="13.2" customHeight="1" x14ac:dyDescent="0.25"/>
    <row r="2" spans="1:24" ht="13.2" customHeight="1" x14ac:dyDescent="0.25">
      <c r="D2" s="38" t="s">
        <v>138</v>
      </c>
      <c r="E2" s="38"/>
      <c r="F2" s="38"/>
      <c r="G2" s="38"/>
      <c r="H2" s="38"/>
      <c r="I2" s="38"/>
      <c r="J2" s="38"/>
      <c r="K2" s="38"/>
      <c r="L2" s="38"/>
      <c r="M2" s="38"/>
      <c r="N2" s="38"/>
      <c r="O2" s="38"/>
      <c r="P2" s="38"/>
      <c r="Q2" s="38"/>
      <c r="R2" s="38"/>
    </row>
    <row r="3" spans="1:24" ht="13.2" customHeight="1" x14ac:dyDescent="0.25">
      <c r="D3" s="38"/>
      <c r="E3" s="38"/>
      <c r="F3" s="38"/>
      <c r="G3" s="38"/>
      <c r="H3" s="38"/>
      <c r="I3" s="38"/>
      <c r="J3" s="38"/>
      <c r="K3" s="38"/>
      <c r="L3" s="38"/>
      <c r="M3" s="38"/>
      <c r="N3" s="38"/>
      <c r="O3" s="38"/>
      <c r="P3" s="38"/>
      <c r="Q3" s="38"/>
      <c r="R3" s="38"/>
    </row>
    <row r="4" spans="1:24" ht="13.2" customHeight="1" x14ac:dyDescent="0.25"/>
    <row r="5" spans="1:24" ht="13.2" customHeight="1" x14ac:dyDescent="0.25"/>
    <row r="6" spans="1:24" ht="13.2" customHeight="1" x14ac:dyDescent="0.25">
      <c r="A6" s="35"/>
      <c r="B6" s="35"/>
      <c r="C6" s="35"/>
      <c r="D6" s="35"/>
      <c r="E6" s="35"/>
      <c r="F6" s="35"/>
      <c r="G6" s="35"/>
      <c r="H6" s="35"/>
      <c r="I6" s="35"/>
      <c r="J6" s="35"/>
      <c r="K6" s="35"/>
      <c r="L6" s="35"/>
      <c r="M6" s="35"/>
      <c r="N6" s="35"/>
      <c r="O6" s="35"/>
      <c r="P6" s="35"/>
      <c r="Q6" s="35"/>
      <c r="R6" s="35"/>
      <c r="S6" s="35"/>
      <c r="T6" s="35"/>
      <c r="U6" s="35"/>
      <c r="V6" s="35"/>
      <c r="W6" s="35"/>
      <c r="X6" s="35"/>
    </row>
    <row r="7" spans="1:24" ht="13.2" customHeight="1" x14ac:dyDescent="0.25">
      <c r="A7" s="35"/>
      <c r="B7" s="35"/>
      <c r="C7" s="35"/>
      <c r="D7" s="35"/>
      <c r="E7" s="35"/>
      <c r="F7" s="35"/>
      <c r="G7" s="35"/>
      <c r="H7" s="35"/>
      <c r="I7" s="35"/>
      <c r="J7" s="35"/>
      <c r="K7" s="35"/>
      <c r="L7" s="35"/>
      <c r="M7" s="35"/>
      <c r="N7" s="35"/>
      <c r="O7" s="35"/>
      <c r="P7" s="35"/>
      <c r="Q7" s="35"/>
      <c r="R7" s="35"/>
      <c r="S7" s="35"/>
      <c r="T7" s="35"/>
      <c r="U7" s="35"/>
      <c r="V7" s="35"/>
      <c r="W7" s="35"/>
      <c r="X7" s="35"/>
    </row>
    <row r="8" spans="1:24" ht="13.2" customHeight="1" x14ac:dyDescent="0.25">
      <c r="A8" s="35"/>
      <c r="B8" s="35"/>
      <c r="C8" s="35"/>
      <c r="D8" s="35"/>
      <c r="E8" s="35"/>
      <c r="F8" s="35"/>
      <c r="G8" s="35"/>
      <c r="H8" s="35"/>
      <c r="I8" s="35"/>
      <c r="J8" s="35"/>
      <c r="K8" s="35"/>
      <c r="L8" s="35"/>
      <c r="M8" s="35"/>
      <c r="N8" s="35"/>
      <c r="O8" s="35"/>
      <c r="P8" s="35"/>
      <c r="Q8" s="35"/>
      <c r="R8" s="35"/>
      <c r="S8" s="35"/>
      <c r="T8" s="35"/>
      <c r="U8" s="35"/>
      <c r="V8" s="35"/>
      <c r="W8" s="35"/>
      <c r="X8" s="35"/>
    </row>
    <row r="9" spans="1:24" ht="13.2" customHeight="1" x14ac:dyDescent="0.25">
      <c r="A9" s="35"/>
      <c r="B9" s="35"/>
      <c r="C9" s="35"/>
      <c r="D9" s="35"/>
      <c r="E9" s="35"/>
      <c r="F9" s="35"/>
      <c r="G9" s="35"/>
      <c r="H9" s="35"/>
      <c r="I9" s="35"/>
      <c r="J9" s="35"/>
      <c r="K9" s="35"/>
      <c r="L9" s="35"/>
      <c r="M9" s="35"/>
      <c r="N9" s="35"/>
      <c r="O9" s="35"/>
      <c r="P9" s="35"/>
      <c r="Q9" s="35"/>
      <c r="R9" s="35"/>
      <c r="S9" s="35"/>
      <c r="T9" s="35"/>
      <c r="U9" s="35"/>
      <c r="V9" s="35"/>
      <c r="W9" s="35"/>
      <c r="X9" s="35"/>
    </row>
    <row r="10" spans="1:24" ht="13.2" customHeight="1" x14ac:dyDescent="0.25">
      <c r="A10" s="35"/>
      <c r="B10" s="35"/>
      <c r="C10" s="35"/>
      <c r="D10" s="35"/>
      <c r="E10" s="35"/>
      <c r="F10" s="35"/>
      <c r="G10" s="35"/>
      <c r="H10" s="35"/>
      <c r="I10" s="35"/>
      <c r="J10" s="35"/>
      <c r="K10" s="35"/>
      <c r="L10" s="35"/>
      <c r="M10" s="35"/>
      <c r="N10" s="35"/>
      <c r="O10" s="35"/>
      <c r="P10" s="35"/>
      <c r="Q10" s="35"/>
      <c r="R10" s="35"/>
      <c r="S10" s="35"/>
      <c r="T10" s="35"/>
      <c r="U10" s="35"/>
      <c r="V10" s="35"/>
      <c r="W10" s="35"/>
      <c r="X10" s="35"/>
    </row>
    <row r="11" spans="1:24" ht="13.2" customHeight="1" x14ac:dyDescent="0.25">
      <c r="A11" s="35"/>
      <c r="B11" s="35"/>
      <c r="C11" s="35"/>
      <c r="D11" s="35"/>
      <c r="E11" s="35"/>
      <c r="F11" s="35"/>
      <c r="G11" s="35"/>
      <c r="H11" s="35"/>
      <c r="I11" s="35"/>
      <c r="J11" s="35"/>
      <c r="K11" s="35"/>
      <c r="L11" s="35"/>
      <c r="M11" s="35"/>
      <c r="N11" s="35"/>
      <c r="O11" s="35"/>
      <c r="P11" s="35"/>
      <c r="Q11" s="35"/>
      <c r="R11" s="35"/>
      <c r="S11" s="35"/>
      <c r="T11" s="35"/>
      <c r="U11" s="35"/>
      <c r="V11" s="35"/>
      <c r="W11" s="35"/>
      <c r="X11" s="35"/>
    </row>
    <row r="12" spans="1:24" ht="13.2" customHeight="1" x14ac:dyDescent="0.25">
      <c r="A12" s="35"/>
      <c r="B12" s="35"/>
      <c r="C12" s="35"/>
      <c r="D12" s="35"/>
      <c r="E12" s="35"/>
      <c r="F12" s="35"/>
      <c r="G12" s="35"/>
      <c r="H12" s="35"/>
      <c r="I12" s="35"/>
      <c r="J12" s="35"/>
      <c r="K12" s="35"/>
      <c r="L12" s="35"/>
      <c r="M12" s="35"/>
      <c r="N12" s="35"/>
      <c r="O12" s="35"/>
      <c r="P12" s="35"/>
      <c r="Q12" s="35"/>
      <c r="R12" s="35"/>
      <c r="S12" s="35"/>
      <c r="T12" s="35"/>
      <c r="U12" s="35"/>
      <c r="V12" s="35"/>
      <c r="W12" s="35"/>
      <c r="X12" s="35"/>
    </row>
    <row r="13" spans="1:24" ht="13.2" customHeight="1" x14ac:dyDescent="0.25">
      <c r="A13" s="35"/>
      <c r="B13" s="35"/>
      <c r="C13" s="35"/>
      <c r="D13" s="35"/>
      <c r="E13" s="35"/>
      <c r="F13" s="35"/>
      <c r="G13" s="35"/>
      <c r="H13" s="35"/>
      <c r="I13" s="35"/>
      <c r="J13" s="35"/>
      <c r="K13" s="35"/>
      <c r="L13" s="35"/>
      <c r="M13" s="35"/>
      <c r="N13" s="35"/>
      <c r="O13" s="35"/>
      <c r="P13" s="35"/>
      <c r="Q13" s="35"/>
      <c r="R13" s="35"/>
      <c r="S13" s="35"/>
      <c r="T13" s="35"/>
      <c r="U13" s="35"/>
      <c r="V13" s="35"/>
      <c r="W13" s="35"/>
      <c r="X13" s="35"/>
    </row>
    <row r="14" spans="1:24" ht="13.2" customHeight="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row>
    <row r="15" spans="1:24" ht="13.2" customHeight="1" x14ac:dyDescent="0.25">
      <c r="A15" s="35"/>
      <c r="B15" s="35"/>
      <c r="C15" s="35"/>
      <c r="D15" s="35"/>
      <c r="E15" s="35"/>
      <c r="F15" s="35"/>
      <c r="G15" s="35"/>
      <c r="H15" s="35"/>
      <c r="I15" s="35"/>
      <c r="J15" s="35"/>
      <c r="K15" s="35"/>
      <c r="L15" s="35"/>
      <c r="M15" s="35"/>
      <c r="N15" s="35"/>
      <c r="O15" s="35"/>
      <c r="P15" s="35"/>
      <c r="Q15" s="35"/>
      <c r="R15" s="35"/>
      <c r="S15" s="35"/>
      <c r="T15" s="35"/>
      <c r="U15" s="35"/>
      <c r="V15" s="35"/>
      <c r="W15" s="35"/>
      <c r="X15" s="35"/>
    </row>
    <row r="16" spans="1:24" ht="13.2" customHeight="1" x14ac:dyDescent="0.25">
      <c r="A16" s="35"/>
      <c r="B16" s="35"/>
      <c r="C16" s="35"/>
      <c r="D16" s="35"/>
      <c r="E16" s="35"/>
      <c r="F16" s="35"/>
      <c r="G16" s="35"/>
      <c r="H16" s="35"/>
      <c r="I16" s="35"/>
      <c r="J16" s="35"/>
      <c r="K16" s="35"/>
      <c r="L16" s="35"/>
      <c r="M16" s="35"/>
      <c r="N16" s="35"/>
      <c r="O16" s="35"/>
      <c r="P16" s="35"/>
      <c r="Q16" s="35"/>
      <c r="R16" s="35"/>
      <c r="S16" s="35"/>
      <c r="T16" s="35"/>
      <c r="U16" s="35"/>
      <c r="V16" s="35"/>
      <c r="W16" s="35"/>
      <c r="X16" s="35"/>
    </row>
    <row r="17" spans="1:24" ht="13.2" customHeight="1" x14ac:dyDescent="0.25">
      <c r="A17" s="35"/>
      <c r="B17" s="35"/>
      <c r="C17" s="35"/>
      <c r="D17" s="35"/>
      <c r="E17" s="35"/>
      <c r="F17" s="35"/>
      <c r="G17" s="35"/>
      <c r="H17" s="35"/>
      <c r="I17" s="35"/>
      <c r="J17" s="35"/>
      <c r="K17" s="35"/>
      <c r="L17" s="35"/>
      <c r="M17" s="35"/>
      <c r="N17" s="35"/>
      <c r="O17" s="35"/>
      <c r="P17" s="35"/>
      <c r="Q17" s="35"/>
      <c r="R17" s="35"/>
      <c r="S17" s="35"/>
      <c r="T17" s="35"/>
      <c r="U17" s="35"/>
      <c r="V17" s="35"/>
      <c r="W17" s="35"/>
      <c r="X17" s="35"/>
    </row>
    <row r="18" spans="1:24" ht="13.2" customHeight="1" x14ac:dyDescent="0.25">
      <c r="A18" s="35"/>
      <c r="B18" s="35"/>
      <c r="C18" s="35"/>
      <c r="D18" s="35"/>
      <c r="E18" s="35"/>
      <c r="F18" s="35"/>
      <c r="G18" s="35"/>
      <c r="H18" s="35"/>
      <c r="I18" s="35"/>
      <c r="J18" s="35"/>
      <c r="K18" s="35"/>
      <c r="L18" s="35"/>
      <c r="M18" s="35"/>
      <c r="N18" s="35"/>
      <c r="O18" s="35"/>
      <c r="P18" s="35"/>
      <c r="Q18" s="35"/>
      <c r="R18" s="35"/>
      <c r="S18" s="35"/>
      <c r="T18" s="35"/>
      <c r="U18" s="35"/>
      <c r="V18" s="35"/>
      <c r="W18" s="35"/>
      <c r="X18" s="35"/>
    </row>
    <row r="19" spans="1:24" ht="13.2" customHeight="1" x14ac:dyDescent="0.25">
      <c r="A19" s="35"/>
      <c r="B19" s="35"/>
      <c r="C19" s="35"/>
      <c r="D19" s="35"/>
      <c r="E19" s="35"/>
      <c r="F19" s="35"/>
      <c r="G19" s="35"/>
      <c r="H19" s="35"/>
      <c r="I19" s="35"/>
      <c r="J19" s="35"/>
      <c r="K19" s="35"/>
      <c r="L19" s="35"/>
      <c r="M19" s="35"/>
      <c r="N19" s="35"/>
      <c r="O19" s="35"/>
      <c r="P19" s="35"/>
      <c r="Q19" s="35"/>
      <c r="R19" s="35"/>
      <c r="S19" s="35"/>
      <c r="T19" s="35"/>
      <c r="U19" s="35"/>
      <c r="V19" s="35"/>
      <c r="W19" s="35"/>
      <c r="X19" s="35"/>
    </row>
    <row r="20" spans="1:24" ht="13.2" customHeight="1" x14ac:dyDescent="0.25">
      <c r="A20" s="35"/>
      <c r="B20" s="35"/>
      <c r="C20" s="35"/>
      <c r="D20" s="35"/>
      <c r="E20" s="35"/>
      <c r="F20" s="35"/>
      <c r="G20" s="35"/>
      <c r="H20" s="35"/>
      <c r="I20" s="35"/>
      <c r="J20" s="35"/>
      <c r="K20" s="35"/>
      <c r="L20" s="35"/>
      <c r="M20" s="35"/>
      <c r="N20" s="35"/>
      <c r="O20" s="35"/>
      <c r="P20" s="35"/>
      <c r="Q20" s="35"/>
      <c r="R20" s="35"/>
      <c r="S20" s="35"/>
      <c r="T20" s="35"/>
      <c r="U20" s="35"/>
      <c r="V20" s="35"/>
      <c r="W20" s="35"/>
      <c r="X20" s="35"/>
    </row>
    <row r="21" spans="1:24" ht="13.2" customHeight="1" x14ac:dyDescent="0.25">
      <c r="A21" s="35"/>
      <c r="B21" s="35"/>
      <c r="C21" s="35"/>
      <c r="D21" s="35"/>
      <c r="E21" s="35"/>
      <c r="F21" s="35"/>
      <c r="G21" s="35"/>
      <c r="H21" s="35"/>
      <c r="I21" s="35"/>
      <c r="J21" s="35"/>
      <c r="K21" s="35"/>
      <c r="L21" s="35"/>
      <c r="M21" s="35"/>
      <c r="N21" s="35"/>
      <c r="O21" s="35"/>
      <c r="P21" s="35"/>
      <c r="Q21" s="35"/>
      <c r="R21" s="35"/>
      <c r="S21" s="35"/>
      <c r="T21" s="35"/>
      <c r="U21" s="35"/>
      <c r="V21" s="35"/>
      <c r="W21" s="35"/>
      <c r="X21" s="35"/>
    </row>
    <row r="22" spans="1:24" ht="13.2" customHeight="1"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row>
    <row r="23" spans="1:24" ht="13.2" customHeight="1" x14ac:dyDescent="0.25">
      <c r="A23" s="35"/>
      <c r="B23" s="35"/>
      <c r="C23" s="35"/>
      <c r="D23" s="35"/>
      <c r="E23" s="35"/>
      <c r="F23" s="35"/>
      <c r="G23" s="35"/>
      <c r="H23" s="35"/>
      <c r="I23" s="35"/>
      <c r="J23" s="35"/>
      <c r="K23" s="35"/>
      <c r="L23" s="35"/>
      <c r="M23" s="35"/>
      <c r="N23" s="35"/>
      <c r="O23" s="35"/>
      <c r="P23" s="35"/>
      <c r="Q23" s="35"/>
      <c r="R23" s="35"/>
      <c r="S23" s="35"/>
      <c r="T23" s="35"/>
      <c r="U23" s="35"/>
      <c r="V23" s="35"/>
      <c r="W23" s="35"/>
      <c r="X23" s="35"/>
    </row>
    <row r="24" spans="1:24" ht="13.2" customHeight="1" x14ac:dyDescent="0.25">
      <c r="A24" s="35"/>
      <c r="B24" s="35"/>
      <c r="C24" s="35"/>
      <c r="D24" s="35"/>
      <c r="E24" s="35"/>
      <c r="F24" s="35"/>
      <c r="G24" s="35"/>
      <c r="H24" s="35"/>
      <c r="I24" s="35"/>
      <c r="J24" s="35"/>
      <c r="K24" s="35"/>
      <c r="L24" s="35"/>
      <c r="M24" s="35"/>
      <c r="N24" s="35"/>
      <c r="O24" s="35"/>
      <c r="P24" s="35"/>
      <c r="Q24" s="35"/>
      <c r="R24" s="35"/>
      <c r="S24" s="35"/>
      <c r="T24" s="35"/>
      <c r="U24" s="35"/>
      <c r="V24" s="35"/>
      <c r="W24" s="35"/>
      <c r="X24" s="35"/>
    </row>
    <row r="25" spans="1:24" ht="13.2" customHeight="1" x14ac:dyDescent="0.25">
      <c r="A25" s="35"/>
      <c r="B25" s="35"/>
      <c r="C25" s="35"/>
      <c r="D25" s="35"/>
      <c r="E25" s="35"/>
      <c r="F25" s="35"/>
      <c r="G25" s="35"/>
      <c r="H25" s="35"/>
      <c r="I25" s="35"/>
      <c r="J25" s="35"/>
      <c r="K25" s="35"/>
      <c r="L25" s="35"/>
      <c r="M25" s="35"/>
      <c r="N25" s="35"/>
      <c r="O25" s="35"/>
      <c r="P25" s="35"/>
      <c r="Q25" s="35"/>
      <c r="R25" s="35"/>
      <c r="S25" s="35"/>
      <c r="T25" s="35"/>
      <c r="U25" s="35"/>
      <c r="V25" s="35"/>
      <c r="W25" s="35"/>
      <c r="X25" s="35"/>
    </row>
    <row r="26" spans="1:24" ht="13.2" customHeight="1" x14ac:dyDescent="0.25">
      <c r="A26" s="35"/>
      <c r="B26" s="35"/>
      <c r="C26" s="35"/>
      <c r="D26" s="35"/>
      <c r="E26" s="35"/>
      <c r="F26" s="35"/>
      <c r="G26" s="35"/>
      <c r="H26" s="35"/>
      <c r="I26" s="35"/>
      <c r="J26" s="35"/>
      <c r="K26" s="35"/>
      <c r="L26" s="35"/>
      <c r="M26" s="35"/>
      <c r="N26" s="35"/>
      <c r="O26" s="35"/>
      <c r="P26" s="35"/>
      <c r="Q26" s="35"/>
      <c r="R26" s="35"/>
      <c r="S26" s="35"/>
      <c r="T26" s="35"/>
      <c r="U26" s="35"/>
      <c r="V26" s="35"/>
      <c r="W26" s="35"/>
      <c r="X26" s="35"/>
    </row>
    <row r="27" spans="1:24" ht="13.2" customHeight="1" x14ac:dyDescent="0.25">
      <c r="A27" s="35"/>
      <c r="B27" s="35"/>
      <c r="C27" s="35"/>
      <c r="D27" s="35"/>
      <c r="E27" s="35"/>
      <c r="F27" s="35"/>
      <c r="G27" s="35"/>
      <c r="H27" s="35"/>
      <c r="I27" s="35"/>
      <c r="J27" s="35"/>
      <c r="K27" s="35"/>
      <c r="L27" s="35"/>
      <c r="M27" s="35"/>
      <c r="N27" s="35"/>
      <c r="O27" s="35"/>
      <c r="P27" s="35"/>
      <c r="Q27" s="35"/>
      <c r="R27" s="35"/>
      <c r="S27" s="35"/>
      <c r="T27" s="35"/>
      <c r="U27" s="35"/>
      <c r="V27" s="35"/>
      <c r="W27" s="35"/>
      <c r="X27" s="35"/>
    </row>
    <row r="28" spans="1:24" ht="13.2" customHeight="1" x14ac:dyDescent="0.25">
      <c r="A28" s="35"/>
      <c r="B28" s="35"/>
      <c r="C28" s="35"/>
      <c r="D28" s="35"/>
      <c r="E28" s="35"/>
      <c r="F28" s="35"/>
      <c r="G28" s="35"/>
      <c r="H28" s="35"/>
      <c r="I28" s="35"/>
      <c r="J28" s="35"/>
      <c r="K28" s="35"/>
      <c r="L28" s="35"/>
      <c r="M28" s="35"/>
      <c r="N28" s="35"/>
      <c r="O28" s="35"/>
      <c r="P28" s="35"/>
      <c r="Q28" s="35"/>
      <c r="R28" s="35"/>
      <c r="S28" s="35"/>
      <c r="T28" s="35"/>
      <c r="U28" s="35"/>
      <c r="V28" s="35"/>
      <c r="W28" s="35"/>
      <c r="X28" s="35"/>
    </row>
    <row r="29" spans="1:24" ht="13.2" customHeight="1" x14ac:dyDescent="0.25">
      <c r="A29" s="35"/>
      <c r="B29" s="35"/>
      <c r="C29" s="35"/>
      <c r="D29" s="35"/>
      <c r="E29" s="35"/>
      <c r="F29" s="35"/>
      <c r="G29" s="35"/>
      <c r="H29" s="35"/>
      <c r="I29" s="35"/>
      <c r="J29" s="35"/>
      <c r="K29" s="35"/>
      <c r="L29" s="35"/>
      <c r="M29" s="35"/>
      <c r="N29" s="35"/>
      <c r="O29" s="35"/>
      <c r="P29" s="35"/>
      <c r="Q29" s="35"/>
      <c r="R29" s="35"/>
      <c r="S29" s="35"/>
      <c r="T29" s="35"/>
      <c r="U29" s="35"/>
      <c r="V29" s="35"/>
      <c r="W29" s="35"/>
      <c r="X29" s="35"/>
    </row>
    <row r="30" spans="1:24" ht="13.2" customHeight="1" x14ac:dyDescent="0.25">
      <c r="A30" s="35"/>
      <c r="B30" s="35"/>
      <c r="C30" s="35"/>
      <c r="D30" s="35"/>
      <c r="E30" s="35"/>
      <c r="F30" s="35"/>
      <c r="G30" s="35"/>
      <c r="H30" s="35"/>
      <c r="I30" s="35"/>
      <c r="J30" s="35"/>
      <c r="K30" s="35"/>
      <c r="L30" s="35"/>
      <c r="M30" s="35"/>
      <c r="N30" s="35"/>
      <c r="O30" s="35"/>
      <c r="P30" s="35"/>
      <c r="Q30" s="35"/>
      <c r="R30" s="35"/>
      <c r="S30" s="35"/>
      <c r="T30" s="35"/>
      <c r="U30" s="35"/>
      <c r="V30" s="35"/>
      <c r="W30" s="35"/>
      <c r="X30" s="35"/>
    </row>
    <row r="31" spans="1:24" ht="13.2" customHeight="1" x14ac:dyDescent="0.25">
      <c r="A31" s="35"/>
      <c r="B31" s="35"/>
      <c r="C31" s="35"/>
      <c r="D31" s="35"/>
      <c r="E31" s="35"/>
      <c r="F31" s="35"/>
      <c r="G31" s="35"/>
      <c r="H31" s="35"/>
      <c r="I31" s="35"/>
      <c r="J31" s="35"/>
      <c r="K31" s="35"/>
      <c r="L31" s="35"/>
      <c r="M31" s="35"/>
      <c r="N31" s="35"/>
      <c r="O31" s="35"/>
      <c r="P31" s="35"/>
      <c r="Q31" s="35"/>
      <c r="R31" s="35"/>
      <c r="S31" s="35"/>
      <c r="T31" s="35"/>
      <c r="U31" s="35"/>
      <c r="V31" s="35"/>
      <c r="W31" s="35"/>
      <c r="X31" s="35"/>
    </row>
    <row r="32" spans="1:24" ht="13.2" customHeight="1" x14ac:dyDescent="0.25">
      <c r="A32" s="35"/>
      <c r="B32" s="35"/>
      <c r="C32" s="35"/>
      <c r="D32" s="35"/>
      <c r="E32" s="35"/>
      <c r="F32" s="35"/>
      <c r="G32" s="35"/>
      <c r="H32" s="35"/>
      <c r="I32" s="35"/>
      <c r="J32" s="35"/>
      <c r="K32" s="35"/>
      <c r="L32" s="35"/>
      <c r="M32" s="35"/>
      <c r="N32" s="35"/>
      <c r="O32" s="35"/>
      <c r="P32" s="35"/>
      <c r="Q32" s="35"/>
      <c r="R32" s="35"/>
      <c r="S32" s="35"/>
      <c r="T32" s="35"/>
      <c r="U32" s="35"/>
      <c r="V32" s="35"/>
      <c r="W32" s="35"/>
      <c r="X32" s="35"/>
    </row>
    <row r="33" spans="1:24" ht="13.2" customHeight="1" x14ac:dyDescent="0.25">
      <c r="A33" s="35"/>
      <c r="B33" s="35"/>
      <c r="C33" s="35"/>
      <c r="D33" s="35"/>
      <c r="E33" s="35"/>
      <c r="F33" s="35"/>
      <c r="G33" s="35"/>
      <c r="H33" s="35"/>
      <c r="I33" s="35"/>
      <c r="J33" s="35"/>
      <c r="K33" s="35"/>
      <c r="L33" s="35"/>
      <c r="M33" s="35"/>
      <c r="N33" s="35"/>
      <c r="O33" s="35"/>
      <c r="P33" s="35"/>
      <c r="Q33" s="35"/>
      <c r="R33" s="35"/>
      <c r="S33" s="35"/>
      <c r="T33" s="35"/>
      <c r="U33" s="35"/>
      <c r="V33" s="35"/>
      <c r="W33" s="35"/>
      <c r="X33" s="35"/>
    </row>
    <row r="34" spans="1:24" ht="13.2" customHeight="1" x14ac:dyDescent="0.25">
      <c r="A34" s="35"/>
      <c r="B34" s="35"/>
      <c r="C34" s="35"/>
      <c r="D34" s="35"/>
      <c r="E34" s="35"/>
      <c r="F34" s="35"/>
      <c r="G34" s="35"/>
      <c r="H34" s="35"/>
      <c r="I34" s="35"/>
      <c r="J34" s="35"/>
      <c r="K34" s="35"/>
      <c r="L34" s="35"/>
      <c r="M34" s="35"/>
      <c r="N34" s="35"/>
      <c r="O34" s="35"/>
      <c r="P34" s="35"/>
      <c r="Q34" s="35"/>
      <c r="R34" s="35"/>
      <c r="S34" s="35"/>
      <c r="T34" s="35"/>
      <c r="U34" s="35"/>
      <c r="V34" s="35"/>
      <c r="W34" s="35"/>
      <c r="X34" s="35"/>
    </row>
    <row r="35" spans="1:24" ht="13.2" customHeight="1" x14ac:dyDescent="0.25">
      <c r="A35" s="35"/>
      <c r="B35" s="35"/>
      <c r="C35" s="35"/>
      <c r="D35" s="35"/>
      <c r="E35" s="35"/>
      <c r="F35" s="35"/>
      <c r="G35" s="35"/>
      <c r="H35" s="35"/>
      <c r="I35" s="35"/>
      <c r="J35" s="35"/>
      <c r="K35" s="35"/>
      <c r="L35" s="35"/>
      <c r="M35" s="35"/>
      <c r="N35" s="35"/>
      <c r="O35" s="35"/>
      <c r="P35" s="35"/>
      <c r="Q35" s="35"/>
      <c r="R35" s="35"/>
      <c r="S35" s="35"/>
      <c r="T35" s="35"/>
      <c r="U35" s="35"/>
      <c r="V35" s="35"/>
      <c r="W35" s="35"/>
      <c r="X35" s="35"/>
    </row>
    <row r="36" spans="1:24" ht="13.2" customHeight="1" x14ac:dyDescent="0.25">
      <c r="A36" s="35"/>
      <c r="B36" s="35"/>
      <c r="C36" s="35"/>
      <c r="D36" s="35"/>
      <c r="E36" s="35"/>
      <c r="F36" s="35"/>
      <c r="G36" s="35"/>
      <c r="H36" s="35"/>
      <c r="I36" s="35"/>
      <c r="J36" s="35"/>
      <c r="K36" s="35"/>
      <c r="L36" s="35"/>
      <c r="M36" s="35"/>
      <c r="N36" s="35"/>
      <c r="O36" s="35"/>
      <c r="P36" s="35"/>
      <c r="Q36" s="35"/>
      <c r="R36" s="35"/>
      <c r="S36" s="35"/>
      <c r="T36" s="35"/>
      <c r="U36" s="35"/>
      <c r="V36" s="35"/>
      <c r="W36" s="35"/>
      <c r="X36" s="35"/>
    </row>
    <row r="37" spans="1:24" ht="13.2" customHeight="1" x14ac:dyDescent="0.25">
      <c r="A37" s="35"/>
      <c r="B37" s="35"/>
      <c r="C37" s="35"/>
      <c r="D37" s="35"/>
      <c r="E37" s="35"/>
      <c r="F37" s="35"/>
      <c r="G37" s="35"/>
      <c r="H37" s="35"/>
      <c r="I37" s="35"/>
      <c r="J37" s="35"/>
      <c r="K37" s="35"/>
      <c r="L37" s="35"/>
      <c r="M37" s="35"/>
      <c r="N37" s="35"/>
      <c r="O37" s="35"/>
      <c r="P37" s="35"/>
      <c r="Q37" s="35"/>
      <c r="R37" s="35"/>
      <c r="S37" s="35"/>
      <c r="T37" s="35"/>
      <c r="U37" s="35"/>
      <c r="V37" s="35"/>
      <c r="W37" s="35"/>
      <c r="X37" s="35"/>
    </row>
    <row r="38" spans="1:24" ht="13.2" customHeight="1" x14ac:dyDescent="0.25">
      <c r="A38" s="35"/>
      <c r="B38" s="35"/>
      <c r="C38" s="35"/>
      <c r="D38" s="35"/>
      <c r="E38" s="35"/>
      <c r="F38" s="35"/>
      <c r="G38" s="35"/>
      <c r="H38" s="35"/>
      <c r="I38" s="35"/>
      <c r="J38" s="35"/>
      <c r="K38" s="35"/>
      <c r="L38" s="35"/>
      <c r="M38" s="35"/>
      <c r="N38" s="35"/>
      <c r="O38" s="35"/>
      <c r="P38" s="35"/>
      <c r="Q38" s="35"/>
      <c r="R38" s="35"/>
      <c r="S38" s="35"/>
      <c r="T38" s="35"/>
      <c r="U38" s="35"/>
      <c r="V38" s="35"/>
      <c r="W38" s="35"/>
      <c r="X38" s="35"/>
    </row>
    <row r="39" spans="1:24" ht="13.2" customHeight="1" x14ac:dyDescent="0.25">
      <c r="A39" s="35"/>
      <c r="B39" s="35"/>
      <c r="C39" s="35"/>
      <c r="D39" s="35"/>
      <c r="E39" s="35"/>
      <c r="F39" s="35"/>
      <c r="G39" s="35"/>
      <c r="H39" s="35"/>
      <c r="I39" s="35"/>
      <c r="J39" s="35"/>
      <c r="K39" s="35"/>
      <c r="L39" s="35"/>
      <c r="M39" s="35"/>
      <c r="N39" s="35"/>
      <c r="O39" s="35"/>
      <c r="P39" s="35"/>
      <c r="Q39" s="35"/>
      <c r="R39" s="35"/>
      <c r="S39" s="35"/>
      <c r="T39" s="35"/>
      <c r="U39" s="35"/>
      <c r="V39" s="35"/>
      <c r="W39" s="35"/>
      <c r="X39" s="35"/>
    </row>
    <row r="40" spans="1:24" ht="13.2" customHeight="1" x14ac:dyDescent="0.25">
      <c r="A40" s="35"/>
      <c r="B40" s="35"/>
      <c r="C40" s="35"/>
      <c r="D40" s="35"/>
      <c r="E40" s="35"/>
      <c r="F40" s="35"/>
      <c r="G40" s="35"/>
      <c r="H40" s="35"/>
      <c r="I40" s="35"/>
      <c r="J40" s="35"/>
      <c r="K40" s="35"/>
      <c r="L40" s="35"/>
      <c r="M40" s="35"/>
      <c r="N40" s="35"/>
      <c r="O40" s="35"/>
      <c r="P40" s="35"/>
      <c r="Q40" s="35"/>
      <c r="R40" s="35"/>
      <c r="S40" s="35"/>
      <c r="T40" s="35"/>
      <c r="U40" s="35"/>
      <c r="V40" s="35"/>
      <c r="W40" s="35"/>
      <c r="X40" s="35"/>
    </row>
    <row r="41" spans="1:24" ht="13.2" customHeight="1" x14ac:dyDescent="0.25">
      <c r="A41" s="35"/>
      <c r="B41" s="35"/>
      <c r="C41" s="35"/>
      <c r="D41" s="35"/>
      <c r="E41" s="35"/>
      <c r="F41" s="35"/>
      <c r="G41" s="35"/>
      <c r="H41" s="35"/>
      <c r="I41" s="35"/>
      <c r="J41" s="35"/>
      <c r="K41" s="35"/>
      <c r="L41" s="35"/>
      <c r="M41" s="35"/>
      <c r="N41" s="35"/>
      <c r="O41" s="35"/>
      <c r="P41" s="35"/>
      <c r="Q41" s="35"/>
      <c r="R41" s="35"/>
      <c r="S41" s="35"/>
      <c r="T41" s="35"/>
      <c r="U41" s="35"/>
      <c r="V41" s="35"/>
      <c r="W41" s="35"/>
      <c r="X41" s="35"/>
    </row>
    <row r="42" spans="1:24" ht="13.2" customHeight="1" x14ac:dyDescent="0.25">
      <c r="A42" s="35"/>
      <c r="B42" s="35"/>
      <c r="C42" s="35"/>
      <c r="D42" s="35"/>
      <c r="E42" s="35"/>
      <c r="F42" s="35"/>
      <c r="G42" s="35"/>
      <c r="H42" s="35"/>
      <c r="I42" s="35"/>
      <c r="J42" s="35"/>
      <c r="K42" s="35"/>
      <c r="L42" s="35"/>
      <c r="M42" s="35"/>
      <c r="N42" s="35"/>
      <c r="O42" s="35"/>
      <c r="P42" s="35"/>
      <c r="Q42" s="35"/>
      <c r="R42" s="35"/>
      <c r="S42" s="35"/>
      <c r="T42" s="35"/>
      <c r="U42" s="35"/>
      <c r="V42" s="35"/>
      <c r="W42" s="35"/>
      <c r="X42" s="35"/>
    </row>
    <row r="43" spans="1:24" ht="13.2" customHeight="1" x14ac:dyDescent="0.25">
      <c r="A43" s="35"/>
      <c r="B43" s="35"/>
      <c r="C43" s="35"/>
      <c r="D43" s="35"/>
      <c r="E43" s="35"/>
      <c r="F43" s="35"/>
      <c r="G43" s="35"/>
      <c r="H43" s="35"/>
      <c r="I43" s="35"/>
      <c r="J43" s="35"/>
      <c r="K43" s="35"/>
      <c r="L43" s="35"/>
      <c r="M43" s="35"/>
      <c r="N43" s="35"/>
      <c r="O43" s="35"/>
      <c r="P43" s="35"/>
      <c r="Q43" s="35"/>
      <c r="R43" s="35"/>
      <c r="S43" s="35"/>
      <c r="T43" s="35"/>
      <c r="U43" s="35"/>
      <c r="V43" s="35"/>
      <c r="W43" s="35"/>
      <c r="X43" s="35"/>
    </row>
    <row r="44" spans="1:24" ht="13.2" customHeight="1" x14ac:dyDescent="0.25">
      <c r="A44" s="35"/>
      <c r="B44" s="35"/>
      <c r="C44" s="35"/>
      <c r="D44" s="35"/>
      <c r="E44" s="35"/>
      <c r="F44" s="35"/>
      <c r="G44" s="35"/>
      <c r="H44" s="35"/>
      <c r="I44" s="35"/>
      <c r="J44" s="35"/>
      <c r="K44" s="35"/>
      <c r="L44" s="35"/>
      <c r="M44" s="35"/>
      <c r="N44" s="35"/>
      <c r="O44" s="35"/>
      <c r="P44" s="35"/>
      <c r="Q44" s="35"/>
      <c r="R44" s="35"/>
      <c r="S44" s="35"/>
      <c r="T44" s="35"/>
      <c r="U44" s="35"/>
      <c r="V44" s="35"/>
      <c r="W44" s="35"/>
      <c r="X44" s="35"/>
    </row>
    <row r="45" spans="1:24" ht="13.2" customHeight="1" x14ac:dyDescent="0.25">
      <c r="A45" s="35"/>
      <c r="B45" s="35"/>
      <c r="C45" s="35"/>
      <c r="D45" s="35"/>
      <c r="E45" s="35"/>
      <c r="F45" s="35"/>
      <c r="G45" s="35"/>
      <c r="H45" s="35"/>
      <c r="I45" s="35"/>
      <c r="J45" s="35"/>
      <c r="K45" s="35"/>
      <c r="L45" s="35"/>
      <c r="M45" s="35"/>
      <c r="N45" s="35"/>
      <c r="O45" s="35"/>
      <c r="P45" s="35"/>
      <c r="Q45" s="35"/>
      <c r="R45" s="35"/>
      <c r="S45" s="35"/>
      <c r="T45" s="35"/>
      <c r="U45" s="35"/>
      <c r="V45" s="35"/>
      <c r="W45" s="35"/>
      <c r="X45" s="35"/>
    </row>
    <row r="46" spans="1:24" ht="13.2" customHeight="1" x14ac:dyDescent="0.25">
      <c r="A46" s="35"/>
      <c r="B46" s="35"/>
      <c r="C46" s="35"/>
      <c r="D46" s="35"/>
      <c r="E46" s="35"/>
      <c r="F46" s="35"/>
      <c r="G46" s="35"/>
      <c r="H46" s="35"/>
      <c r="I46" s="35"/>
      <c r="J46" s="35"/>
      <c r="K46" s="35"/>
      <c r="L46" s="35"/>
      <c r="M46" s="35"/>
      <c r="N46" s="35"/>
      <c r="O46" s="35"/>
      <c r="P46" s="35"/>
      <c r="Q46" s="35"/>
      <c r="R46" s="35"/>
      <c r="S46" s="35"/>
      <c r="T46" s="35"/>
      <c r="U46" s="35"/>
      <c r="V46" s="35"/>
      <c r="W46" s="35"/>
      <c r="X46" s="35"/>
    </row>
    <row r="47" spans="1:24" ht="13.2" customHeight="1" x14ac:dyDescent="0.25">
      <c r="A47" s="35"/>
      <c r="B47" s="35"/>
      <c r="C47" s="35"/>
      <c r="D47" s="35"/>
      <c r="E47" s="35"/>
      <c r="F47" s="35"/>
      <c r="G47" s="35"/>
      <c r="H47" s="35"/>
      <c r="I47" s="35"/>
      <c r="J47" s="35"/>
      <c r="K47" s="35"/>
      <c r="L47" s="35"/>
      <c r="M47" s="35"/>
      <c r="N47" s="35"/>
      <c r="O47" s="35"/>
      <c r="P47" s="35"/>
      <c r="Q47" s="35"/>
      <c r="R47" s="35"/>
      <c r="S47" s="35"/>
      <c r="T47" s="35"/>
      <c r="U47" s="35"/>
      <c r="V47" s="35"/>
      <c r="W47" s="35"/>
      <c r="X47" s="35"/>
    </row>
    <row r="48" spans="1:24" ht="13.2" customHeight="1" x14ac:dyDescent="0.25">
      <c r="A48" s="35"/>
      <c r="B48" s="35"/>
      <c r="C48" s="35"/>
      <c r="D48" s="35"/>
      <c r="E48" s="35"/>
      <c r="F48" s="35"/>
      <c r="G48" s="35"/>
      <c r="H48" s="35"/>
      <c r="I48" s="35"/>
      <c r="J48" s="35"/>
      <c r="K48" s="35"/>
      <c r="L48" s="35"/>
      <c r="M48" s="35"/>
      <c r="N48" s="35"/>
      <c r="O48" s="35"/>
      <c r="P48" s="35"/>
      <c r="Q48" s="35"/>
      <c r="R48" s="35"/>
      <c r="S48" s="35"/>
      <c r="T48" s="35"/>
      <c r="U48" s="35"/>
      <c r="V48" s="35"/>
      <c r="W48" s="35"/>
      <c r="X48" s="35"/>
    </row>
    <row r="49" spans="1:24" ht="13.2" customHeight="1" x14ac:dyDescent="0.25">
      <c r="A49" s="35"/>
      <c r="B49" s="35"/>
      <c r="C49" s="35"/>
      <c r="D49" s="35"/>
      <c r="E49" s="35"/>
      <c r="F49" s="35"/>
      <c r="G49" s="35"/>
      <c r="H49" s="35"/>
      <c r="I49" s="35"/>
      <c r="J49" s="35"/>
      <c r="K49" s="35"/>
      <c r="L49" s="35"/>
      <c r="M49" s="35"/>
      <c r="N49" s="35"/>
      <c r="O49" s="35"/>
      <c r="P49" s="35"/>
      <c r="Q49" s="35"/>
      <c r="R49" s="35"/>
      <c r="S49" s="35"/>
      <c r="T49" s="35"/>
      <c r="U49" s="35"/>
      <c r="V49" s="35"/>
      <c r="W49" s="35"/>
      <c r="X49" s="35"/>
    </row>
    <row r="50" spans="1:24" ht="13.2" customHeight="1" x14ac:dyDescent="0.25">
      <c r="A50" s="35"/>
      <c r="B50" s="35"/>
      <c r="C50" s="35"/>
      <c r="D50" s="35"/>
      <c r="E50" s="35"/>
      <c r="F50" s="35"/>
      <c r="G50" s="35"/>
      <c r="H50" s="35"/>
      <c r="I50" s="35"/>
      <c r="J50" s="35"/>
      <c r="K50" s="35"/>
      <c r="L50" s="35"/>
      <c r="M50" s="35"/>
      <c r="N50" s="35"/>
      <c r="O50" s="35"/>
      <c r="P50" s="35"/>
      <c r="Q50" s="35"/>
      <c r="R50" s="35"/>
      <c r="S50" s="35"/>
      <c r="T50" s="35"/>
      <c r="U50" s="35"/>
      <c r="V50" s="35"/>
      <c r="W50" s="35"/>
      <c r="X50" s="35"/>
    </row>
    <row r="51" spans="1:24" ht="13.2" customHeight="1" x14ac:dyDescent="0.25">
      <c r="A51" s="35"/>
      <c r="B51" s="35"/>
      <c r="C51" s="35"/>
      <c r="D51" s="35"/>
      <c r="E51" s="35"/>
      <c r="F51" s="35"/>
      <c r="G51" s="35"/>
      <c r="H51" s="35"/>
      <c r="I51" s="35"/>
      <c r="J51" s="35"/>
      <c r="K51" s="35"/>
      <c r="L51" s="35"/>
      <c r="M51" s="35"/>
      <c r="N51" s="35"/>
      <c r="O51" s="35"/>
      <c r="P51" s="35"/>
      <c r="Q51" s="35"/>
      <c r="R51" s="35"/>
      <c r="S51" s="35"/>
      <c r="T51" s="35"/>
      <c r="U51" s="35"/>
      <c r="V51" s="35"/>
      <c r="W51" s="35"/>
      <c r="X51" s="35"/>
    </row>
    <row r="52" spans="1:24" ht="13.2" customHeight="1" x14ac:dyDescent="0.25">
      <c r="A52" s="35"/>
      <c r="B52" s="35"/>
      <c r="C52" s="35"/>
      <c r="D52" s="35"/>
      <c r="E52" s="35"/>
      <c r="F52" s="35"/>
      <c r="G52" s="35"/>
      <c r="H52" s="35"/>
      <c r="I52" s="35"/>
      <c r="J52" s="35"/>
      <c r="K52" s="35"/>
      <c r="L52" s="35"/>
      <c r="M52" s="35"/>
      <c r="N52" s="35"/>
      <c r="O52" s="35"/>
      <c r="P52" s="35"/>
      <c r="Q52" s="35"/>
      <c r="R52" s="35"/>
      <c r="S52" s="35"/>
      <c r="T52" s="35"/>
      <c r="U52" s="35"/>
      <c r="V52" s="35"/>
      <c r="W52" s="35"/>
      <c r="X52" s="35"/>
    </row>
    <row r="53" spans="1:24" ht="13.2" customHeight="1" x14ac:dyDescent="0.25">
      <c r="A53" s="35"/>
      <c r="B53" s="35"/>
      <c r="C53" s="35"/>
      <c r="D53" s="35"/>
      <c r="E53" s="35"/>
      <c r="F53" s="35"/>
      <c r="G53" s="35"/>
      <c r="H53" s="35"/>
      <c r="I53" s="35"/>
      <c r="J53" s="35"/>
      <c r="K53" s="35"/>
      <c r="L53" s="35"/>
      <c r="M53" s="35"/>
      <c r="N53" s="35"/>
      <c r="O53" s="35"/>
      <c r="P53" s="35"/>
      <c r="Q53" s="35"/>
      <c r="R53" s="35"/>
      <c r="S53" s="35"/>
      <c r="T53" s="35"/>
      <c r="U53" s="35"/>
      <c r="V53" s="35"/>
      <c r="W53" s="35"/>
      <c r="X53" s="35"/>
    </row>
    <row r="54" spans="1:24" ht="13.2" customHeight="1" x14ac:dyDescent="0.25">
      <c r="A54" s="35"/>
      <c r="B54" s="35"/>
      <c r="C54" s="35"/>
      <c r="D54" s="35"/>
      <c r="E54" s="35"/>
      <c r="F54" s="35"/>
      <c r="G54" s="35"/>
      <c r="H54" s="35"/>
      <c r="I54" s="35"/>
      <c r="J54" s="35"/>
      <c r="K54" s="35"/>
      <c r="L54" s="35"/>
      <c r="M54" s="35"/>
      <c r="N54" s="35"/>
      <c r="O54" s="35"/>
      <c r="P54" s="35"/>
      <c r="Q54" s="35"/>
      <c r="R54" s="35"/>
      <c r="S54" s="35"/>
      <c r="T54" s="35"/>
      <c r="U54" s="35"/>
      <c r="V54" s="35"/>
      <c r="W54" s="35"/>
      <c r="X54" s="35"/>
    </row>
    <row r="55" spans="1:24" ht="13.2" customHeight="1" x14ac:dyDescent="0.25">
      <c r="A55" s="35"/>
      <c r="B55" s="35"/>
      <c r="C55" s="35"/>
      <c r="D55" s="35"/>
      <c r="E55" s="35"/>
      <c r="F55" s="35"/>
      <c r="G55" s="35"/>
      <c r="H55" s="35"/>
      <c r="I55" s="35"/>
      <c r="J55" s="35"/>
      <c r="K55" s="35"/>
      <c r="L55" s="35"/>
      <c r="M55" s="35"/>
      <c r="N55" s="35"/>
      <c r="O55" s="35"/>
      <c r="P55" s="35"/>
      <c r="Q55" s="35"/>
      <c r="R55" s="35"/>
      <c r="S55" s="35"/>
      <c r="T55" s="35"/>
      <c r="U55" s="35"/>
      <c r="V55" s="35"/>
      <c r="W55" s="35"/>
      <c r="X55" s="35"/>
    </row>
    <row r="56" spans="1:24" ht="13.2" customHeight="1" x14ac:dyDescent="0.25">
      <c r="A56" s="35"/>
      <c r="B56" s="35"/>
      <c r="C56" s="35"/>
      <c r="D56" s="35"/>
      <c r="E56" s="35"/>
      <c r="F56" s="35"/>
      <c r="G56" s="35"/>
      <c r="H56" s="35"/>
      <c r="I56" s="35"/>
      <c r="J56" s="35"/>
      <c r="K56" s="35"/>
      <c r="L56" s="35"/>
      <c r="M56" s="35"/>
      <c r="N56" s="35"/>
      <c r="O56" s="35"/>
      <c r="P56" s="35"/>
      <c r="Q56" s="35"/>
      <c r="R56" s="35"/>
      <c r="S56" s="35"/>
      <c r="T56" s="35"/>
      <c r="U56" s="35"/>
      <c r="V56" s="35"/>
      <c r="W56" s="35"/>
      <c r="X56" s="35"/>
    </row>
    <row r="57" spans="1:24" ht="13.2" customHeight="1" x14ac:dyDescent="0.25">
      <c r="A57" s="35"/>
      <c r="B57" s="35"/>
      <c r="C57" s="35"/>
      <c r="D57" s="35"/>
      <c r="E57" s="35"/>
      <c r="F57" s="35"/>
      <c r="G57" s="35"/>
      <c r="H57" s="35"/>
      <c r="I57" s="35"/>
      <c r="J57" s="35"/>
      <c r="K57" s="35"/>
      <c r="L57" s="35"/>
      <c r="M57" s="35"/>
      <c r="N57" s="35"/>
      <c r="O57" s="35"/>
      <c r="P57" s="35"/>
      <c r="Q57" s="35"/>
      <c r="R57" s="35"/>
      <c r="S57" s="35"/>
      <c r="T57" s="35"/>
      <c r="U57" s="35"/>
      <c r="V57" s="35"/>
      <c r="W57" s="35"/>
      <c r="X57" s="35"/>
    </row>
    <row r="58" spans="1:24" ht="13.2" customHeight="1" x14ac:dyDescent="0.25">
      <c r="A58" s="35"/>
      <c r="B58" s="35"/>
      <c r="C58" s="35"/>
      <c r="D58" s="35"/>
      <c r="E58" s="35"/>
      <c r="F58" s="35"/>
      <c r="G58" s="35"/>
      <c r="H58" s="35"/>
      <c r="I58" s="35"/>
      <c r="J58" s="35"/>
      <c r="K58" s="35"/>
      <c r="L58" s="35"/>
      <c r="M58" s="35"/>
      <c r="N58" s="35"/>
      <c r="O58" s="35"/>
      <c r="P58" s="35"/>
      <c r="Q58" s="35"/>
      <c r="R58" s="35"/>
      <c r="S58" s="35"/>
      <c r="T58" s="35"/>
      <c r="U58" s="35"/>
      <c r="V58" s="35"/>
      <c r="W58" s="35"/>
      <c r="X58" s="35"/>
    </row>
    <row r="59" spans="1:24" ht="13.2" customHeight="1" x14ac:dyDescent="0.25">
      <c r="A59" s="35"/>
      <c r="B59" s="35"/>
      <c r="C59" s="35"/>
      <c r="D59" s="35"/>
      <c r="E59" s="35"/>
      <c r="F59" s="35"/>
      <c r="G59" s="35"/>
      <c r="H59" s="35"/>
      <c r="I59" s="35"/>
      <c r="J59" s="35"/>
      <c r="K59" s="35"/>
      <c r="L59" s="35"/>
      <c r="M59" s="35"/>
      <c r="N59" s="35"/>
      <c r="O59" s="35"/>
      <c r="P59" s="35"/>
      <c r="Q59" s="35"/>
      <c r="R59" s="35"/>
      <c r="S59" s="35"/>
      <c r="T59" s="35"/>
      <c r="U59" s="35"/>
      <c r="V59" s="35"/>
      <c r="W59" s="35"/>
      <c r="X59" s="35"/>
    </row>
    <row r="60" spans="1:24" ht="13.2" customHeight="1" x14ac:dyDescent="0.25">
      <c r="A60" s="35"/>
      <c r="B60" s="35"/>
      <c r="C60" s="35"/>
      <c r="D60" s="35"/>
      <c r="E60" s="35"/>
      <c r="F60" s="35"/>
      <c r="G60" s="35"/>
      <c r="H60" s="35"/>
      <c r="I60" s="35"/>
      <c r="J60" s="35"/>
      <c r="K60" s="35"/>
      <c r="L60" s="35"/>
      <c r="M60" s="35"/>
      <c r="N60" s="35"/>
      <c r="O60" s="35"/>
      <c r="P60" s="35"/>
      <c r="Q60" s="35"/>
      <c r="R60" s="35"/>
      <c r="S60" s="35"/>
      <c r="T60" s="35"/>
      <c r="U60" s="35"/>
      <c r="V60" s="35"/>
      <c r="W60" s="35"/>
      <c r="X60" s="35"/>
    </row>
    <row r="61" spans="1:24" ht="13.2" customHeight="1" x14ac:dyDescent="0.25">
      <c r="A61" s="35"/>
      <c r="B61" s="35"/>
      <c r="C61" s="35"/>
      <c r="D61" s="35"/>
      <c r="E61" s="35"/>
      <c r="F61" s="35"/>
      <c r="G61" s="35"/>
      <c r="H61" s="35"/>
      <c r="I61" s="35"/>
      <c r="J61" s="35"/>
      <c r="K61" s="35"/>
      <c r="L61" s="35"/>
      <c r="M61" s="35"/>
      <c r="N61" s="35"/>
      <c r="O61" s="35"/>
      <c r="P61" s="35"/>
      <c r="Q61" s="35"/>
      <c r="R61" s="35"/>
      <c r="S61" s="35"/>
      <c r="T61" s="35"/>
      <c r="U61" s="35"/>
      <c r="V61" s="35"/>
      <c r="W61" s="35"/>
      <c r="X61" s="35"/>
    </row>
    <row r="62" spans="1:24" ht="13.2" customHeight="1" x14ac:dyDescent="0.25">
      <c r="A62" s="35"/>
      <c r="B62" s="35"/>
      <c r="C62" s="35"/>
      <c r="D62" s="35"/>
      <c r="E62" s="35"/>
      <c r="F62" s="35"/>
      <c r="G62" s="35"/>
      <c r="H62" s="35"/>
      <c r="I62" s="35"/>
      <c r="J62" s="35"/>
      <c r="K62" s="35"/>
      <c r="L62" s="35"/>
      <c r="M62" s="35"/>
      <c r="N62" s="35"/>
      <c r="O62" s="35"/>
      <c r="P62" s="35"/>
      <c r="Q62" s="35"/>
      <c r="R62" s="35"/>
      <c r="S62" s="35"/>
      <c r="T62" s="35"/>
      <c r="U62" s="35"/>
      <c r="V62" s="35"/>
      <c r="W62" s="35"/>
      <c r="X62" s="35"/>
    </row>
    <row r="63" spans="1:24" ht="13.2" customHeight="1" x14ac:dyDescent="0.25">
      <c r="A63" s="35"/>
      <c r="B63" s="35"/>
      <c r="C63" s="35"/>
      <c r="D63" s="35"/>
      <c r="E63" s="35"/>
      <c r="F63" s="35"/>
      <c r="G63" s="35"/>
      <c r="H63" s="35"/>
      <c r="I63" s="35"/>
      <c r="J63" s="35"/>
      <c r="K63" s="35"/>
      <c r="L63" s="35"/>
      <c r="M63" s="35"/>
      <c r="N63" s="35"/>
      <c r="O63" s="35"/>
      <c r="P63" s="35"/>
      <c r="Q63" s="35"/>
      <c r="R63" s="35"/>
      <c r="S63" s="35"/>
      <c r="T63" s="35"/>
      <c r="U63" s="35"/>
      <c r="V63" s="35"/>
      <c r="W63" s="35"/>
      <c r="X63" s="35"/>
    </row>
    <row r="64" spans="1:24" ht="13.2" customHeight="1" x14ac:dyDescent="0.25">
      <c r="A64" s="35"/>
      <c r="B64" s="35"/>
      <c r="C64" s="35"/>
      <c r="D64" s="35"/>
      <c r="E64" s="35"/>
      <c r="F64" s="35"/>
      <c r="G64" s="35"/>
      <c r="H64" s="35"/>
      <c r="I64" s="35"/>
      <c r="J64" s="35"/>
      <c r="K64" s="35"/>
      <c r="L64" s="35"/>
      <c r="M64" s="35"/>
      <c r="N64" s="35"/>
      <c r="O64" s="35"/>
      <c r="P64" s="35"/>
      <c r="Q64" s="35"/>
      <c r="R64" s="35"/>
      <c r="S64" s="35"/>
      <c r="T64" s="35"/>
      <c r="U64" s="35"/>
      <c r="V64" s="35"/>
      <c r="W64" s="35"/>
      <c r="X64" s="35"/>
    </row>
    <row r="65" spans="1:24" ht="13.2" customHeight="1" x14ac:dyDescent="0.25">
      <c r="A65" s="35"/>
      <c r="B65" s="35"/>
      <c r="C65" s="35"/>
      <c r="D65" s="35"/>
      <c r="E65" s="35"/>
      <c r="F65" s="35"/>
      <c r="G65" s="35"/>
      <c r="H65" s="35"/>
      <c r="I65" s="35"/>
      <c r="J65" s="35"/>
      <c r="K65" s="35"/>
      <c r="L65" s="35"/>
      <c r="M65" s="35"/>
      <c r="N65" s="35"/>
      <c r="O65" s="35"/>
      <c r="P65" s="35"/>
      <c r="Q65" s="35"/>
      <c r="R65" s="35"/>
      <c r="S65" s="35"/>
      <c r="T65" s="35"/>
      <c r="U65" s="35"/>
      <c r="V65" s="35"/>
      <c r="W65" s="35"/>
      <c r="X65" s="35"/>
    </row>
    <row r="66" spans="1:24" ht="13.2" customHeight="1" x14ac:dyDescent="0.25">
      <c r="A66" s="35"/>
      <c r="B66" s="35"/>
      <c r="C66" s="35"/>
      <c r="D66" s="35"/>
      <c r="E66" s="35"/>
      <c r="F66" s="35"/>
      <c r="G66" s="35"/>
      <c r="H66" s="35"/>
      <c r="I66" s="35"/>
      <c r="J66" s="35"/>
      <c r="K66" s="35"/>
      <c r="L66" s="35"/>
      <c r="M66" s="35"/>
      <c r="N66" s="35"/>
      <c r="O66" s="35"/>
      <c r="P66" s="35"/>
      <c r="Q66" s="35"/>
      <c r="R66" s="35"/>
      <c r="S66" s="35"/>
      <c r="T66" s="35"/>
      <c r="U66" s="35"/>
      <c r="V66" s="35"/>
      <c r="W66" s="35"/>
      <c r="X66" s="35"/>
    </row>
    <row r="67" spans="1:24" ht="13.2" customHeight="1" x14ac:dyDescent="0.25">
      <c r="A67" s="35"/>
      <c r="B67" s="35"/>
      <c r="C67" s="35"/>
      <c r="D67" s="35"/>
      <c r="E67" s="35"/>
      <c r="F67" s="35"/>
      <c r="G67" s="35"/>
      <c r="H67" s="35"/>
      <c r="I67" s="35"/>
      <c r="J67" s="35"/>
      <c r="K67" s="35"/>
      <c r="L67" s="35"/>
      <c r="M67" s="35"/>
      <c r="N67" s="35"/>
      <c r="O67" s="35"/>
      <c r="P67" s="35"/>
      <c r="Q67" s="35"/>
      <c r="R67" s="35"/>
      <c r="S67" s="35"/>
      <c r="T67" s="35"/>
      <c r="U67" s="35"/>
      <c r="V67" s="35"/>
      <c r="W67" s="35"/>
      <c r="X67" s="35"/>
    </row>
    <row r="68" spans="1:24" ht="13.2"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row>
    <row r="69" spans="1:24" ht="13.2" customHeight="1" x14ac:dyDescent="0.25">
      <c r="A69" s="35"/>
      <c r="B69" s="35"/>
      <c r="C69" s="35"/>
      <c r="D69" s="35"/>
      <c r="E69" s="35"/>
      <c r="F69" s="35"/>
      <c r="G69" s="35"/>
      <c r="H69" s="35"/>
      <c r="I69" s="35"/>
      <c r="J69" s="35"/>
      <c r="K69" s="35"/>
      <c r="L69" s="35"/>
      <c r="M69" s="35"/>
      <c r="N69" s="35"/>
      <c r="O69" s="35"/>
      <c r="P69" s="35"/>
      <c r="Q69" s="35"/>
      <c r="R69" s="35"/>
      <c r="S69" s="35"/>
      <c r="T69" s="35"/>
      <c r="U69" s="35"/>
      <c r="V69" s="35"/>
      <c r="W69" s="35"/>
      <c r="X69" s="35"/>
    </row>
    <row r="70" spans="1:24" ht="13.2" customHeight="1" x14ac:dyDescent="0.25">
      <c r="A70" s="35"/>
      <c r="B70" s="35"/>
      <c r="C70" s="35"/>
      <c r="D70" s="35"/>
      <c r="E70" s="35"/>
      <c r="F70" s="35"/>
      <c r="G70" s="35"/>
      <c r="H70" s="35"/>
      <c r="I70" s="35"/>
      <c r="J70" s="35"/>
      <c r="K70" s="35"/>
      <c r="L70" s="35"/>
      <c r="M70" s="35"/>
      <c r="N70" s="35"/>
      <c r="O70" s="35"/>
      <c r="P70" s="35"/>
      <c r="Q70" s="35"/>
      <c r="R70" s="35"/>
      <c r="S70" s="35"/>
      <c r="T70" s="35"/>
      <c r="U70" s="35"/>
      <c r="V70" s="35"/>
      <c r="W70" s="35"/>
      <c r="X70" s="35"/>
    </row>
    <row r="71" spans="1:24" ht="13.2" customHeight="1" x14ac:dyDescent="0.25">
      <c r="A71" s="35"/>
      <c r="B71" s="35"/>
      <c r="C71" s="35"/>
      <c r="D71" s="35"/>
      <c r="E71" s="35"/>
      <c r="F71" s="35"/>
      <c r="G71" s="35"/>
      <c r="H71" s="35"/>
      <c r="I71" s="35"/>
      <c r="J71" s="35"/>
      <c r="K71" s="35"/>
      <c r="L71" s="35"/>
      <c r="M71" s="35"/>
      <c r="N71" s="35"/>
      <c r="O71" s="35"/>
      <c r="P71" s="35"/>
      <c r="Q71" s="35"/>
      <c r="R71" s="35"/>
      <c r="S71" s="35"/>
      <c r="T71" s="35"/>
      <c r="U71" s="35"/>
      <c r="V71" s="35"/>
      <c r="W71" s="35"/>
      <c r="X71" s="35"/>
    </row>
  </sheetData>
  <mergeCells count="2">
    <mergeCell ref="D2:R3"/>
    <mergeCell ref="A6:X7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5DE1-AB58-434A-898A-F9C3DBD2F44B}">
  <sheetPr codeName="Sheet7"/>
  <dimension ref="A1:W1043"/>
  <sheetViews>
    <sheetView topLeftCell="E1" workbookViewId="0">
      <selection activeCell="I42" sqref="I42"/>
    </sheetView>
  </sheetViews>
  <sheetFormatPr defaultRowHeight="13.2" x14ac:dyDescent="0.25"/>
  <cols>
    <col min="1" max="1" width="10.33203125" style="5" customWidth="1"/>
    <col min="2" max="2" width="13.33203125" style="6" customWidth="1"/>
    <col min="3" max="3" width="16.33203125" style="5" customWidth="1"/>
    <col min="4" max="4" width="6.33203125" style="5" customWidth="1"/>
    <col min="5" max="5" width="7.6640625" style="5" customWidth="1"/>
    <col min="6" max="6" width="6.33203125" style="5" customWidth="1"/>
    <col min="7" max="7" width="9.44140625" style="5" customWidth="1"/>
    <col min="8" max="8" width="10.77734375" style="5" customWidth="1"/>
    <col min="9" max="10" width="10.109375" style="5" customWidth="1"/>
    <col min="11" max="11" width="16.109375" style="5" customWidth="1"/>
    <col min="12" max="12" width="14.5546875" style="5" customWidth="1"/>
    <col min="13" max="13" width="20.88671875" style="5" customWidth="1"/>
    <col min="14" max="14" width="10.44140625" style="5" customWidth="1"/>
    <col min="15" max="15" width="12" style="5" customWidth="1"/>
    <col min="16" max="16" width="14.77734375" style="5" customWidth="1"/>
    <col min="17" max="17" width="19.109375" style="5" customWidth="1"/>
    <col min="18" max="18" width="14.33203125" style="5" customWidth="1"/>
    <col min="19" max="19" width="19.5546875" style="5" customWidth="1"/>
    <col min="20" max="20" width="13.44140625" customWidth="1"/>
    <col min="21" max="21" width="10.109375" customWidth="1"/>
    <col min="26" max="28" width="8.88671875" customWidth="1"/>
    <col min="29" max="29" width="20.5546875" customWidth="1"/>
    <col min="30" max="30" width="22.109375" customWidth="1"/>
    <col min="32" max="32" width="12.109375" customWidth="1"/>
    <col min="33" max="33" width="14.21875" customWidth="1"/>
    <col min="34" max="34" width="17.6640625" customWidth="1"/>
    <col min="35" max="35" width="12.44140625" customWidth="1"/>
    <col min="36" max="36" width="18.109375" customWidth="1"/>
  </cols>
  <sheetData>
    <row r="1" spans="1:23" s="7" customFormat="1" x14ac:dyDescent="0.25">
      <c r="A1" s="7" t="s">
        <v>16</v>
      </c>
      <c r="B1" s="8" t="s">
        <v>17</v>
      </c>
      <c r="C1" s="7" t="s">
        <v>18</v>
      </c>
      <c r="D1" s="7" t="s">
        <v>19</v>
      </c>
      <c r="E1" s="7" t="s">
        <v>20</v>
      </c>
      <c r="F1" s="7" t="s">
        <v>21</v>
      </c>
      <c r="G1" s="7" t="s">
        <v>22</v>
      </c>
      <c r="H1" s="7" t="s">
        <v>23</v>
      </c>
      <c r="I1" s="7" t="s">
        <v>24</v>
      </c>
      <c r="J1" s="7" t="s">
        <v>25</v>
      </c>
      <c r="K1" s="7" t="s">
        <v>71</v>
      </c>
      <c r="L1" s="7" t="s">
        <v>26</v>
      </c>
      <c r="M1" s="7" t="s">
        <v>27</v>
      </c>
      <c r="N1" s="7" t="s">
        <v>28</v>
      </c>
      <c r="O1" s="7" t="s">
        <v>29</v>
      </c>
      <c r="P1" s="7" t="s">
        <v>30</v>
      </c>
      <c r="Q1" s="7" t="s">
        <v>31</v>
      </c>
      <c r="R1" s="7" t="s">
        <v>32</v>
      </c>
      <c r="S1" s="7" t="s">
        <v>33</v>
      </c>
    </row>
    <row r="2" spans="1:23" x14ac:dyDescent="0.25">
      <c r="A2" s="5">
        <v>1</v>
      </c>
      <c r="B2" s="6">
        <v>40544</v>
      </c>
      <c r="C2" s="5">
        <v>1</v>
      </c>
      <c r="D2" s="5">
        <v>0</v>
      </c>
      <c r="E2" s="5">
        <v>1</v>
      </c>
      <c r="F2" s="5">
        <v>0</v>
      </c>
      <c r="G2" s="5" t="b">
        <v>0</v>
      </c>
      <c r="H2" s="5">
        <v>6</v>
      </c>
      <c r="I2" s="5" t="s">
        <v>52</v>
      </c>
      <c r="J2" s="5">
        <v>1</v>
      </c>
      <c r="K2" s="5" t="s">
        <v>68</v>
      </c>
      <c r="L2" s="5">
        <v>0.24</v>
      </c>
      <c r="M2" s="5">
        <v>0.28789999999999999</v>
      </c>
      <c r="N2" s="5">
        <v>0.81</v>
      </c>
      <c r="O2" s="5">
        <v>0</v>
      </c>
      <c r="P2" s="5">
        <v>3</v>
      </c>
      <c r="Q2" s="5">
        <v>13</v>
      </c>
      <c r="R2" s="5">
        <f>SUM(Append18[[#This Row],[Casual_Rentals]],Append18[[#This Row],[Registered_Rentals]])</f>
        <v>16</v>
      </c>
      <c r="T2" s="14" t="s">
        <v>44</v>
      </c>
      <c r="U2" s="14" t="s">
        <v>45</v>
      </c>
      <c r="V2">
        <f>IF(M2="",M1,M2)</f>
        <v>0.28789999999999999</v>
      </c>
      <c r="W2" t="str">
        <f>IF(C2=1,"winter",("invalid"))</f>
        <v>winter</v>
      </c>
    </row>
    <row r="3" spans="1:23" x14ac:dyDescent="0.25">
      <c r="A3" s="5">
        <v>2</v>
      </c>
      <c r="B3" s="6">
        <v>40544</v>
      </c>
      <c r="C3" s="5">
        <v>1</v>
      </c>
      <c r="D3" s="5">
        <v>0</v>
      </c>
      <c r="E3" s="5">
        <v>1</v>
      </c>
      <c r="F3" s="5">
        <v>1</v>
      </c>
      <c r="G3" s="5" t="b">
        <v>0</v>
      </c>
      <c r="H3" s="5">
        <v>6</v>
      </c>
      <c r="I3" s="5" t="s">
        <v>52</v>
      </c>
      <c r="J3" s="5">
        <v>1</v>
      </c>
      <c r="K3" s="5" t="s">
        <v>68</v>
      </c>
      <c r="L3" s="5">
        <v>0.22</v>
      </c>
      <c r="M3" s="5">
        <v>0.2727</v>
      </c>
      <c r="N3" s="5">
        <v>0.8</v>
      </c>
      <c r="O3" s="5">
        <v>0</v>
      </c>
      <c r="P3" s="5">
        <v>8</v>
      </c>
      <c r="Q3" s="5">
        <v>32</v>
      </c>
      <c r="R3" s="5">
        <f>SUM(Append18[[#This Row],[Casual_Rentals]],Append18[[#This Row],[Registered_Rentals]])</f>
        <v>40</v>
      </c>
      <c r="T3" s="5">
        <v>0</v>
      </c>
      <c r="U3" s="11" t="s">
        <v>46</v>
      </c>
      <c r="V3">
        <f t="shared" ref="V3:V66" si="0">IF(M3="",M2,M3)</f>
        <v>0.2727</v>
      </c>
      <c r="W3" t="str">
        <f t="shared" ref="W3:W66" si="1">IF(C3=1,"winter",("invalid"))</f>
        <v>winter</v>
      </c>
    </row>
    <row r="4" spans="1:23" x14ac:dyDescent="0.25">
      <c r="A4" s="5">
        <v>3</v>
      </c>
      <c r="B4" s="6">
        <v>40544</v>
      </c>
      <c r="C4" s="5">
        <v>1</v>
      </c>
      <c r="D4" s="5">
        <v>0</v>
      </c>
      <c r="E4" s="5">
        <v>1</v>
      </c>
      <c r="F4" s="5">
        <v>2</v>
      </c>
      <c r="G4" s="5" t="b">
        <v>0</v>
      </c>
      <c r="H4" s="5">
        <v>6</v>
      </c>
      <c r="I4" s="5" t="s">
        <v>52</v>
      </c>
      <c r="J4" s="5">
        <v>1</v>
      </c>
      <c r="K4" s="5" t="s">
        <v>68</v>
      </c>
      <c r="L4" s="5">
        <v>0.22</v>
      </c>
      <c r="M4" s="5">
        <v>0.2727</v>
      </c>
      <c r="N4" s="5">
        <v>0.8</v>
      </c>
      <c r="O4" s="5">
        <v>0</v>
      </c>
      <c r="P4" s="5">
        <v>5</v>
      </c>
      <c r="Q4" s="5">
        <v>27</v>
      </c>
      <c r="R4" s="5">
        <f>SUM(Append18[[#This Row],[Casual_Rentals]],Append18[[#This Row],[Registered_Rentals]])</f>
        <v>32</v>
      </c>
      <c r="T4" s="5">
        <v>1</v>
      </c>
      <c r="U4" s="11" t="s">
        <v>47</v>
      </c>
      <c r="V4">
        <f t="shared" si="0"/>
        <v>0.2727</v>
      </c>
      <c r="W4" t="str">
        <f t="shared" si="1"/>
        <v>winter</v>
      </c>
    </row>
    <row r="5" spans="1:23" x14ac:dyDescent="0.25">
      <c r="A5" s="5">
        <v>4</v>
      </c>
      <c r="B5" s="6">
        <v>40544</v>
      </c>
      <c r="C5" s="5">
        <v>1</v>
      </c>
      <c r="D5" s="5">
        <v>0</v>
      </c>
      <c r="E5" s="5">
        <v>1</v>
      </c>
      <c r="F5" s="5">
        <v>3</v>
      </c>
      <c r="G5" s="5" t="b">
        <v>0</v>
      </c>
      <c r="H5" s="5">
        <v>6</v>
      </c>
      <c r="I5" s="5" t="s">
        <v>52</v>
      </c>
      <c r="J5" s="5">
        <v>1</v>
      </c>
      <c r="K5" s="5" t="s">
        <v>68</v>
      </c>
      <c r="L5" s="5">
        <v>0.24</v>
      </c>
      <c r="M5" s="5">
        <v>0.28789999999999999</v>
      </c>
      <c r="N5" s="5">
        <v>0.75</v>
      </c>
      <c r="O5" s="5">
        <v>0</v>
      </c>
      <c r="P5" s="5">
        <v>3</v>
      </c>
      <c r="Q5" s="5">
        <v>10</v>
      </c>
      <c r="R5" s="5">
        <f>SUM(Append18[[#This Row],[Casual_Rentals]],Append18[[#This Row],[Registered_Rentals]])</f>
        <v>13</v>
      </c>
      <c r="T5" s="5">
        <v>2</v>
      </c>
      <c r="U5" s="11" t="s">
        <v>48</v>
      </c>
      <c r="V5">
        <f t="shared" si="0"/>
        <v>0.28789999999999999</v>
      </c>
      <c r="W5" t="str">
        <f t="shared" si="1"/>
        <v>winter</v>
      </c>
    </row>
    <row r="6" spans="1:23" x14ac:dyDescent="0.25">
      <c r="A6" s="5">
        <v>5</v>
      </c>
      <c r="B6" s="6">
        <v>40544</v>
      </c>
      <c r="C6" s="5">
        <v>1</v>
      </c>
      <c r="D6" s="5">
        <v>0</v>
      </c>
      <c r="E6" s="5">
        <v>1</v>
      </c>
      <c r="F6" s="5">
        <v>4</v>
      </c>
      <c r="G6" s="5" t="b">
        <v>0</v>
      </c>
      <c r="H6" s="5">
        <v>6</v>
      </c>
      <c r="I6" s="5" t="s">
        <v>52</v>
      </c>
      <c r="J6" s="5">
        <v>1</v>
      </c>
      <c r="K6" s="5" t="s">
        <v>68</v>
      </c>
      <c r="L6" s="5">
        <v>0.24</v>
      </c>
      <c r="M6" s="5">
        <v>0.28789999999999999</v>
      </c>
      <c r="N6" s="5">
        <v>0.75</v>
      </c>
      <c r="O6" s="5">
        <v>0</v>
      </c>
      <c r="P6" s="5">
        <v>0</v>
      </c>
      <c r="Q6" s="5">
        <v>1</v>
      </c>
      <c r="R6" s="5">
        <f>SUM(Append18[[#This Row],[Casual_Rentals]],Append18[[#This Row],[Registered_Rentals]])</f>
        <v>1</v>
      </c>
      <c r="T6" s="5">
        <v>3</v>
      </c>
      <c r="U6" s="11" t="s">
        <v>49</v>
      </c>
      <c r="V6">
        <f t="shared" si="0"/>
        <v>0.28789999999999999</v>
      </c>
      <c r="W6" t="str">
        <f t="shared" si="1"/>
        <v>winter</v>
      </c>
    </row>
    <row r="7" spans="1:23" x14ac:dyDescent="0.25">
      <c r="A7" s="5">
        <v>6</v>
      </c>
      <c r="B7" s="6">
        <v>40544</v>
      </c>
      <c r="C7" s="5">
        <v>1</v>
      </c>
      <c r="D7" s="5">
        <v>0</v>
      </c>
      <c r="E7" s="5">
        <v>1</v>
      </c>
      <c r="F7" s="5">
        <v>5</v>
      </c>
      <c r="G7" s="5" t="b">
        <v>0</v>
      </c>
      <c r="H7" s="5">
        <v>6</v>
      </c>
      <c r="I7" s="5" t="s">
        <v>52</v>
      </c>
      <c r="J7" s="5">
        <v>2</v>
      </c>
      <c r="K7" s="5" t="s">
        <v>69</v>
      </c>
      <c r="L7" s="5">
        <v>0.24</v>
      </c>
      <c r="M7" s="5">
        <v>0.2576</v>
      </c>
      <c r="N7" s="5">
        <v>0.75</v>
      </c>
      <c r="O7" s="5">
        <v>8.9599999999999999E-2</v>
      </c>
      <c r="P7" s="5">
        <v>0</v>
      </c>
      <c r="Q7" s="5">
        <v>1</v>
      </c>
      <c r="R7" s="5">
        <f>SUM(Append18[[#This Row],[Casual_Rentals]],Append18[[#This Row],[Registered_Rentals]])</f>
        <v>1</v>
      </c>
      <c r="T7" s="5">
        <v>4</v>
      </c>
      <c r="U7" s="11" t="s">
        <v>50</v>
      </c>
      <c r="V7">
        <f t="shared" si="0"/>
        <v>0.2576</v>
      </c>
      <c r="W7" t="str">
        <f t="shared" si="1"/>
        <v>winter</v>
      </c>
    </row>
    <row r="8" spans="1:23" x14ac:dyDescent="0.25">
      <c r="A8" s="5">
        <v>7</v>
      </c>
      <c r="B8" s="6">
        <v>40544</v>
      </c>
      <c r="C8" s="5">
        <v>1</v>
      </c>
      <c r="D8" s="5">
        <v>0</v>
      </c>
      <c r="E8" s="5">
        <v>1</v>
      </c>
      <c r="F8" s="5">
        <v>6</v>
      </c>
      <c r="G8" s="5" t="b">
        <v>0</v>
      </c>
      <c r="H8" s="5">
        <v>6</v>
      </c>
      <c r="I8" s="5" t="s">
        <v>52</v>
      </c>
      <c r="J8" s="5">
        <v>1</v>
      </c>
      <c r="K8" s="5" t="s">
        <v>68</v>
      </c>
      <c r="L8" s="5">
        <v>0.22</v>
      </c>
      <c r="M8" s="5">
        <v>0.2727</v>
      </c>
      <c r="N8" s="5">
        <v>0.8</v>
      </c>
      <c r="O8" s="5">
        <v>0</v>
      </c>
      <c r="P8" s="5">
        <v>2</v>
      </c>
      <c r="Q8" s="5">
        <v>0</v>
      </c>
      <c r="R8" s="5">
        <f>SUM(Append18[[#This Row],[Casual_Rentals]],Append18[[#This Row],[Registered_Rentals]])</f>
        <v>2</v>
      </c>
      <c r="T8" s="5">
        <v>5</v>
      </c>
      <c r="U8" s="11" t="s">
        <v>51</v>
      </c>
      <c r="V8">
        <f t="shared" si="0"/>
        <v>0.2727</v>
      </c>
      <c r="W8" t="str">
        <f t="shared" si="1"/>
        <v>winter</v>
      </c>
    </row>
    <row r="9" spans="1:23" x14ac:dyDescent="0.25">
      <c r="A9" s="5">
        <v>8</v>
      </c>
      <c r="B9" s="6">
        <v>40544</v>
      </c>
      <c r="C9" s="5">
        <v>1</v>
      </c>
      <c r="D9" s="5">
        <v>0</v>
      </c>
      <c r="E9" s="5">
        <v>1</v>
      </c>
      <c r="F9" s="5">
        <v>7</v>
      </c>
      <c r="G9" s="5" t="b">
        <v>0</v>
      </c>
      <c r="H9" s="5">
        <v>6</v>
      </c>
      <c r="I9" s="5" t="s">
        <v>52</v>
      </c>
      <c r="J9" s="5">
        <v>1</v>
      </c>
      <c r="K9" s="5" t="s">
        <v>68</v>
      </c>
      <c r="L9" s="5">
        <v>0.2</v>
      </c>
      <c r="M9" s="5">
        <v>0.2576</v>
      </c>
      <c r="N9" s="5">
        <v>0.86</v>
      </c>
      <c r="O9" s="5">
        <v>0</v>
      </c>
      <c r="P9" s="5">
        <v>1</v>
      </c>
      <c r="Q9" s="5">
        <v>2</v>
      </c>
      <c r="R9" s="5">
        <f>SUM(Append18[[#This Row],[Casual_Rentals]],Append18[[#This Row],[Registered_Rentals]])</f>
        <v>3</v>
      </c>
      <c r="T9" s="5">
        <v>6</v>
      </c>
      <c r="U9" s="11" t="s">
        <v>52</v>
      </c>
      <c r="V9">
        <f t="shared" si="0"/>
        <v>0.2576</v>
      </c>
      <c r="W9" t="str">
        <f t="shared" si="1"/>
        <v>winter</v>
      </c>
    </row>
    <row r="10" spans="1:23" x14ac:dyDescent="0.25">
      <c r="A10" s="5">
        <v>9</v>
      </c>
      <c r="B10" s="6">
        <v>40544</v>
      </c>
      <c r="C10" s="5">
        <v>1</v>
      </c>
      <c r="D10" s="5">
        <v>0</v>
      </c>
      <c r="E10" s="5">
        <v>1</v>
      </c>
      <c r="F10" s="5">
        <v>8</v>
      </c>
      <c r="G10" s="5" t="b">
        <v>0</v>
      </c>
      <c r="H10" s="5">
        <v>6</v>
      </c>
      <c r="I10" s="5" t="s">
        <v>52</v>
      </c>
      <c r="J10" s="5">
        <v>1</v>
      </c>
      <c r="K10" s="5" t="s">
        <v>68</v>
      </c>
      <c r="L10" s="5">
        <v>0.24</v>
      </c>
      <c r="M10" s="5">
        <v>0.2576</v>
      </c>
      <c r="N10" s="5">
        <v>0.75</v>
      </c>
      <c r="O10" s="5">
        <v>0</v>
      </c>
      <c r="P10" s="5">
        <v>1</v>
      </c>
      <c r="Q10" s="5">
        <v>7</v>
      </c>
      <c r="R10" s="5">
        <f>SUM(Append18[[#This Row],[Casual_Rentals]],Append18[[#This Row],[Registered_Rentals]])</f>
        <v>8</v>
      </c>
      <c r="V10">
        <f t="shared" si="0"/>
        <v>0.2576</v>
      </c>
      <c r="W10" t="str">
        <f t="shared" si="1"/>
        <v>winter</v>
      </c>
    </row>
    <row r="11" spans="1:23" x14ac:dyDescent="0.25">
      <c r="A11" s="5">
        <v>10</v>
      </c>
      <c r="B11" s="6">
        <v>40544</v>
      </c>
      <c r="C11" s="5">
        <v>1</v>
      </c>
      <c r="D11" s="5">
        <v>0</v>
      </c>
      <c r="E11" s="5">
        <v>1</v>
      </c>
      <c r="F11" s="5">
        <v>9</v>
      </c>
      <c r="G11" s="5" t="b">
        <v>0</v>
      </c>
      <c r="H11" s="5">
        <v>6</v>
      </c>
      <c r="I11" s="5" t="s">
        <v>52</v>
      </c>
      <c r="J11" s="5">
        <v>1</v>
      </c>
      <c r="K11" s="5" t="s">
        <v>68</v>
      </c>
      <c r="L11" s="5">
        <v>0.32</v>
      </c>
      <c r="M11" s="5">
        <v>0.34849999999999998</v>
      </c>
      <c r="N11" s="5">
        <v>0.76</v>
      </c>
      <c r="O11" s="5">
        <v>0</v>
      </c>
      <c r="P11" s="5">
        <v>8</v>
      </c>
      <c r="Q11" s="5">
        <v>6</v>
      </c>
      <c r="R11" s="5">
        <f>SUM(Append18[[#This Row],[Casual_Rentals]],Append18[[#This Row],[Registered_Rentals]])</f>
        <v>14</v>
      </c>
      <c r="T11" t="str">
        <f>IF(H2=0,"SUNDAY",IF(H2=1,"Monday",IF(H2=2,"Tuesday",IF(H2=3,"Wednesday",IF(H2=4,"Thursday",IF(H2=5,"Friday",IF(H2=6,"Saturday",("Invalid"))))))))</f>
        <v>Saturday</v>
      </c>
      <c r="U11" t="str">
        <f>IF(E2=1,"January",IF(E2=2,"February",("invalid")))</f>
        <v>January</v>
      </c>
      <c r="V11">
        <f t="shared" si="0"/>
        <v>0.34849999999999998</v>
      </c>
      <c r="W11" t="str">
        <f t="shared" si="1"/>
        <v>winter</v>
      </c>
    </row>
    <row r="12" spans="1:23" x14ac:dyDescent="0.25">
      <c r="A12" s="5">
        <v>11</v>
      </c>
      <c r="B12" s="6">
        <v>40544</v>
      </c>
      <c r="C12" s="5">
        <v>1</v>
      </c>
      <c r="D12" s="5">
        <v>0</v>
      </c>
      <c r="E12" s="5">
        <v>1</v>
      </c>
      <c r="F12" s="5">
        <v>10</v>
      </c>
      <c r="G12" s="5" t="b">
        <v>0</v>
      </c>
      <c r="H12" s="5">
        <v>6</v>
      </c>
      <c r="I12" s="5" t="s">
        <v>52</v>
      </c>
      <c r="J12" s="5">
        <v>1</v>
      </c>
      <c r="K12" s="5" t="s">
        <v>68</v>
      </c>
      <c r="L12" s="5">
        <v>0.38</v>
      </c>
      <c r="M12" s="5">
        <v>0.39389999999999997</v>
      </c>
      <c r="N12" s="5">
        <v>0.76</v>
      </c>
      <c r="O12" s="5">
        <v>0.25369999999999998</v>
      </c>
      <c r="P12" s="5">
        <v>12</v>
      </c>
      <c r="Q12" s="5">
        <v>24</v>
      </c>
      <c r="R12" s="5">
        <f>SUM(Append18[[#This Row],[Casual_Rentals]],Append18[[#This Row],[Registered_Rentals]])</f>
        <v>36</v>
      </c>
      <c r="U12" t="str">
        <f t="shared" ref="U12:U75" si="2">IF(E3=1,"January",IF(E3=2,"February",("invalid")))</f>
        <v>January</v>
      </c>
      <c r="V12">
        <f t="shared" si="0"/>
        <v>0.39389999999999997</v>
      </c>
      <c r="W12" t="str">
        <f t="shared" si="1"/>
        <v>winter</v>
      </c>
    </row>
    <row r="13" spans="1:23" x14ac:dyDescent="0.25">
      <c r="A13" s="5">
        <v>12</v>
      </c>
      <c r="B13" s="6">
        <v>40544</v>
      </c>
      <c r="C13" s="5">
        <v>1</v>
      </c>
      <c r="D13" s="5">
        <v>0</v>
      </c>
      <c r="E13" s="5">
        <v>1</v>
      </c>
      <c r="F13" s="5">
        <v>11</v>
      </c>
      <c r="G13" s="5" t="b">
        <v>0</v>
      </c>
      <c r="H13" s="5">
        <v>6</v>
      </c>
      <c r="I13" s="5" t="s">
        <v>52</v>
      </c>
      <c r="J13" s="5">
        <v>1</v>
      </c>
      <c r="K13" s="5" t="s">
        <v>68</v>
      </c>
      <c r="L13" s="5">
        <v>0.36</v>
      </c>
      <c r="M13" s="5">
        <v>0.33329999999999999</v>
      </c>
      <c r="N13" s="5">
        <v>0.81</v>
      </c>
      <c r="O13" s="5">
        <v>0.28360000000000002</v>
      </c>
      <c r="P13" s="5">
        <v>26</v>
      </c>
      <c r="Q13" s="5">
        <v>30</v>
      </c>
      <c r="R13" s="5">
        <f>SUM(Append18[[#This Row],[Casual_Rentals]],Append18[[#This Row],[Registered_Rentals]])</f>
        <v>56</v>
      </c>
      <c r="T13">
        <f>SUM(P2:P1001)</f>
        <v>4921</v>
      </c>
      <c r="U13" t="str">
        <f t="shared" si="2"/>
        <v>January</v>
      </c>
      <c r="V13">
        <f t="shared" si="0"/>
        <v>0.33329999999999999</v>
      </c>
      <c r="W13" t="str">
        <f t="shared" si="1"/>
        <v>winter</v>
      </c>
    </row>
    <row r="14" spans="1:23" x14ac:dyDescent="0.25">
      <c r="A14" s="5">
        <v>13</v>
      </c>
      <c r="B14" s="6">
        <v>40544</v>
      </c>
      <c r="C14" s="5">
        <v>1</v>
      </c>
      <c r="D14" s="5">
        <v>0</v>
      </c>
      <c r="E14" s="5">
        <v>1</v>
      </c>
      <c r="F14" s="5">
        <v>12</v>
      </c>
      <c r="G14" s="5" t="b">
        <v>0</v>
      </c>
      <c r="H14" s="5">
        <v>6</v>
      </c>
      <c r="I14" s="5" t="s">
        <v>52</v>
      </c>
      <c r="J14" s="5">
        <v>1</v>
      </c>
      <c r="K14" s="5" t="s">
        <v>68</v>
      </c>
      <c r="L14" s="5">
        <v>0.42</v>
      </c>
      <c r="M14" s="5">
        <v>0.42420000000000002</v>
      </c>
      <c r="N14" s="5">
        <v>0.77</v>
      </c>
      <c r="O14" s="5">
        <v>0.28360000000000002</v>
      </c>
      <c r="P14" s="5">
        <v>29</v>
      </c>
      <c r="Q14" s="5">
        <v>55</v>
      </c>
      <c r="R14" s="5">
        <f>SUM(Append18[[#This Row],[Casual_Rentals]],Append18[[#This Row],[Registered_Rentals]])</f>
        <v>84</v>
      </c>
      <c r="U14" t="str">
        <f t="shared" si="2"/>
        <v>January</v>
      </c>
      <c r="V14">
        <f t="shared" si="0"/>
        <v>0.42420000000000002</v>
      </c>
      <c r="W14" t="str">
        <f t="shared" si="1"/>
        <v>winter</v>
      </c>
    </row>
    <row r="15" spans="1:23" x14ac:dyDescent="0.25">
      <c r="A15" s="5">
        <v>14</v>
      </c>
      <c r="B15" s="6">
        <v>40544</v>
      </c>
      <c r="C15" s="5">
        <v>1</v>
      </c>
      <c r="D15" s="5">
        <v>0</v>
      </c>
      <c r="E15" s="5">
        <v>1</v>
      </c>
      <c r="F15" s="5">
        <v>13</v>
      </c>
      <c r="G15" s="5" t="b">
        <v>0</v>
      </c>
      <c r="H15" s="5">
        <v>6</v>
      </c>
      <c r="I15" s="5" t="s">
        <v>52</v>
      </c>
      <c r="J15" s="5">
        <v>2</v>
      </c>
      <c r="K15" s="5" t="s">
        <v>69</v>
      </c>
      <c r="L15" s="5">
        <v>0.46</v>
      </c>
      <c r="M15" s="5">
        <v>0.45450000000000002</v>
      </c>
      <c r="N15" s="5">
        <v>0.72</v>
      </c>
      <c r="O15" s="5">
        <v>0.29849999999999999</v>
      </c>
      <c r="P15" s="5">
        <v>47</v>
      </c>
      <c r="Q15" s="5">
        <v>47</v>
      </c>
      <c r="R15" s="5">
        <f>SUM(Append18[[#This Row],[Casual_Rentals]],Append18[[#This Row],[Registered_Rentals]])</f>
        <v>94</v>
      </c>
      <c r="U15" t="str">
        <f t="shared" si="2"/>
        <v>January</v>
      </c>
      <c r="V15">
        <f t="shared" si="0"/>
        <v>0.45450000000000002</v>
      </c>
      <c r="W15" t="str">
        <f t="shared" si="1"/>
        <v>winter</v>
      </c>
    </row>
    <row r="16" spans="1:23" x14ac:dyDescent="0.25">
      <c r="A16" s="5">
        <v>15</v>
      </c>
      <c r="B16" s="6">
        <v>40544</v>
      </c>
      <c r="C16" s="5">
        <v>1</v>
      </c>
      <c r="D16" s="5">
        <v>0</v>
      </c>
      <c r="E16" s="5">
        <v>1</v>
      </c>
      <c r="F16" s="5">
        <v>14</v>
      </c>
      <c r="G16" s="5" t="b">
        <v>0</v>
      </c>
      <c r="H16" s="5">
        <v>6</v>
      </c>
      <c r="I16" s="5" t="s">
        <v>52</v>
      </c>
      <c r="J16" s="5">
        <v>2</v>
      </c>
      <c r="K16" s="5" t="s">
        <v>69</v>
      </c>
      <c r="L16" s="5">
        <v>0.46</v>
      </c>
      <c r="M16" s="5">
        <v>0.45450000000000002</v>
      </c>
      <c r="N16" s="5">
        <v>0.72</v>
      </c>
      <c r="O16" s="5">
        <v>0.28360000000000002</v>
      </c>
      <c r="P16" s="5">
        <v>35</v>
      </c>
      <c r="Q16" s="5">
        <v>71</v>
      </c>
      <c r="R16" s="5">
        <f>SUM(Append18[[#This Row],[Casual_Rentals]],Append18[[#This Row],[Registered_Rentals]])</f>
        <v>106</v>
      </c>
      <c r="T16" t="str">
        <f>IF(K2=1,"Clear",IF(K2=2,"Cloudy",IF(K2=3,"Light Rain",IF(K2=4,"Heavy Rain",("invalid")))))</f>
        <v>invalid</v>
      </c>
      <c r="U16" t="str">
        <f t="shared" si="2"/>
        <v>January</v>
      </c>
      <c r="V16">
        <f t="shared" si="0"/>
        <v>0.45450000000000002</v>
      </c>
      <c r="W16" t="str">
        <f t="shared" si="1"/>
        <v>winter</v>
      </c>
    </row>
    <row r="17" spans="1:23" x14ac:dyDescent="0.25">
      <c r="A17" s="5">
        <v>16</v>
      </c>
      <c r="B17" s="6">
        <v>40544</v>
      </c>
      <c r="C17" s="5">
        <v>1</v>
      </c>
      <c r="D17" s="5">
        <v>0</v>
      </c>
      <c r="E17" s="5">
        <v>1</v>
      </c>
      <c r="F17" s="5">
        <v>15</v>
      </c>
      <c r="G17" s="5" t="b">
        <v>0</v>
      </c>
      <c r="H17" s="5">
        <v>6</v>
      </c>
      <c r="I17" s="5" t="s">
        <v>52</v>
      </c>
      <c r="J17" s="5">
        <v>2</v>
      </c>
      <c r="K17" s="5" t="s">
        <v>69</v>
      </c>
      <c r="L17" s="5">
        <v>0.44</v>
      </c>
      <c r="M17" s="5">
        <v>0.43940000000000001</v>
      </c>
      <c r="N17" s="5">
        <v>0.77</v>
      </c>
      <c r="O17" s="5">
        <v>0.29849999999999999</v>
      </c>
      <c r="P17" s="5">
        <v>40</v>
      </c>
      <c r="Q17" s="5">
        <v>70</v>
      </c>
      <c r="R17" s="5">
        <f>SUM(Append18[[#This Row],[Casual_Rentals]],Append18[[#This Row],[Registered_Rentals]])</f>
        <v>110</v>
      </c>
      <c r="T17" t="str">
        <f t="shared" ref="T17:T80" si="3">IF(K3=1,"Clear",IF(K3=2,"Cloudy",IF(K3=3,"Light Rain",IF(K3=4,"Heavy Rain",("invalid")))))</f>
        <v>invalid</v>
      </c>
      <c r="U17" t="str">
        <f t="shared" si="2"/>
        <v>January</v>
      </c>
      <c r="V17">
        <f t="shared" si="0"/>
        <v>0.43940000000000001</v>
      </c>
      <c r="W17" t="str">
        <f t="shared" si="1"/>
        <v>winter</v>
      </c>
    </row>
    <row r="18" spans="1:23" x14ac:dyDescent="0.25">
      <c r="A18" s="5">
        <v>17</v>
      </c>
      <c r="B18" s="6">
        <v>40544</v>
      </c>
      <c r="C18" s="5">
        <v>1</v>
      </c>
      <c r="D18" s="5">
        <v>0</v>
      </c>
      <c r="E18" s="5">
        <v>1</v>
      </c>
      <c r="F18" s="5">
        <v>16</v>
      </c>
      <c r="G18" s="5" t="b">
        <v>0</v>
      </c>
      <c r="H18" s="5">
        <v>6</v>
      </c>
      <c r="I18" s="5" t="s">
        <v>52</v>
      </c>
      <c r="J18" s="5">
        <v>2</v>
      </c>
      <c r="K18" s="5" t="s">
        <v>69</v>
      </c>
      <c r="L18" s="5">
        <v>0.42</v>
      </c>
      <c r="M18" s="5">
        <v>0.42420000000000002</v>
      </c>
      <c r="N18" s="5">
        <v>0.82</v>
      </c>
      <c r="O18" s="5">
        <v>0.29849999999999999</v>
      </c>
      <c r="P18" s="5">
        <v>41</v>
      </c>
      <c r="Q18" s="5">
        <v>52</v>
      </c>
      <c r="R18" s="5">
        <f>SUM(Append18[[#This Row],[Casual_Rentals]],Append18[[#This Row],[Registered_Rentals]])</f>
        <v>93</v>
      </c>
      <c r="T18" t="str">
        <f t="shared" si="3"/>
        <v>invalid</v>
      </c>
      <c r="U18" t="str">
        <f t="shared" si="2"/>
        <v>January</v>
      </c>
      <c r="V18">
        <f t="shared" si="0"/>
        <v>0.42420000000000002</v>
      </c>
      <c r="W18" t="str">
        <f t="shared" si="1"/>
        <v>winter</v>
      </c>
    </row>
    <row r="19" spans="1:23" x14ac:dyDescent="0.25">
      <c r="A19" s="5">
        <v>18</v>
      </c>
      <c r="B19" s="6">
        <v>40544</v>
      </c>
      <c r="C19" s="5">
        <v>1</v>
      </c>
      <c r="D19" s="5">
        <v>0</v>
      </c>
      <c r="E19" s="5">
        <v>1</v>
      </c>
      <c r="F19" s="5">
        <v>17</v>
      </c>
      <c r="G19" s="5" t="b">
        <v>0</v>
      </c>
      <c r="H19" s="5">
        <v>6</v>
      </c>
      <c r="I19" s="5" t="s">
        <v>52</v>
      </c>
      <c r="J19" s="5">
        <v>2</v>
      </c>
      <c r="K19" s="5" t="s">
        <v>69</v>
      </c>
      <c r="L19" s="5">
        <v>0.44</v>
      </c>
      <c r="M19" s="5">
        <v>0.999</v>
      </c>
      <c r="N19" s="5">
        <v>0.82</v>
      </c>
      <c r="O19" s="5">
        <v>0.28360000000000002</v>
      </c>
      <c r="P19" s="5">
        <v>15</v>
      </c>
      <c r="Q19" s="5">
        <v>52</v>
      </c>
      <c r="R19" s="5">
        <f>SUM(Append18[[#This Row],[Casual_Rentals]],Append18[[#This Row],[Registered_Rentals]])</f>
        <v>67</v>
      </c>
      <c r="T19" t="str">
        <f t="shared" si="3"/>
        <v>invalid</v>
      </c>
      <c r="U19" t="str">
        <f t="shared" si="2"/>
        <v>January</v>
      </c>
      <c r="V19">
        <f t="shared" si="0"/>
        <v>0.999</v>
      </c>
      <c r="W19" t="str">
        <f t="shared" si="1"/>
        <v>winter</v>
      </c>
    </row>
    <row r="20" spans="1:23" x14ac:dyDescent="0.25">
      <c r="A20" s="5">
        <v>19</v>
      </c>
      <c r="B20" s="6">
        <v>40544</v>
      </c>
      <c r="C20" s="5">
        <v>1</v>
      </c>
      <c r="D20" s="5">
        <v>0</v>
      </c>
      <c r="E20" s="5">
        <v>1</v>
      </c>
      <c r="F20" s="5">
        <v>18</v>
      </c>
      <c r="G20" s="5" t="b">
        <v>0</v>
      </c>
      <c r="H20" s="5">
        <v>6</v>
      </c>
      <c r="I20" s="5" t="s">
        <v>52</v>
      </c>
      <c r="J20" s="5">
        <v>3</v>
      </c>
      <c r="K20" s="5" t="s">
        <v>70</v>
      </c>
      <c r="L20" s="5">
        <v>0.42</v>
      </c>
      <c r="M20" s="5">
        <v>0.42420000000000002</v>
      </c>
      <c r="N20" s="5">
        <v>0.88</v>
      </c>
      <c r="O20" s="5">
        <v>0.25369999999999998</v>
      </c>
      <c r="P20" s="5">
        <v>9</v>
      </c>
      <c r="Q20" s="5">
        <v>26</v>
      </c>
      <c r="R20" s="5">
        <f>SUM(Append18[[#This Row],[Casual_Rentals]],Append18[[#This Row],[Registered_Rentals]])</f>
        <v>35</v>
      </c>
      <c r="T20" t="str">
        <f t="shared" si="3"/>
        <v>invalid</v>
      </c>
      <c r="U20" t="str">
        <f t="shared" si="2"/>
        <v>January</v>
      </c>
      <c r="V20">
        <f t="shared" si="0"/>
        <v>0.42420000000000002</v>
      </c>
      <c r="W20" t="str">
        <f t="shared" si="1"/>
        <v>winter</v>
      </c>
    </row>
    <row r="21" spans="1:23" x14ac:dyDescent="0.25">
      <c r="A21" s="5">
        <v>20</v>
      </c>
      <c r="B21" s="6">
        <v>40544</v>
      </c>
      <c r="C21" s="5">
        <v>1</v>
      </c>
      <c r="D21" s="5">
        <v>0</v>
      </c>
      <c r="E21" s="5">
        <v>1</v>
      </c>
      <c r="F21" s="5">
        <v>19</v>
      </c>
      <c r="G21" s="5" t="b">
        <v>0</v>
      </c>
      <c r="H21" s="5">
        <v>6</v>
      </c>
      <c r="I21" s="5" t="s">
        <v>52</v>
      </c>
      <c r="J21" s="5">
        <v>3</v>
      </c>
      <c r="K21" s="5" t="s">
        <v>70</v>
      </c>
      <c r="L21" s="5">
        <v>0.42</v>
      </c>
      <c r="M21" s="5">
        <v>0.42420000000000002</v>
      </c>
      <c r="N21" s="5">
        <v>0.88</v>
      </c>
      <c r="O21" s="5">
        <v>0.25369999999999998</v>
      </c>
      <c r="P21" s="5">
        <v>6</v>
      </c>
      <c r="Q21" s="5">
        <v>31</v>
      </c>
      <c r="R21" s="5">
        <f>SUM(Append18[[#This Row],[Casual_Rentals]],Append18[[#This Row],[Registered_Rentals]])</f>
        <v>37</v>
      </c>
      <c r="T21" t="str">
        <f t="shared" si="3"/>
        <v>invalid</v>
      </c>
      <c r="U21" t="str">
        <f t="shared" si="2"/>
        <v>January</v>
      </c>
      <c r="V21">
        <f t="shared" si="0"/>
        <v>0.42420000000000002</v>
      </c>
      <c r="W21" t="str">
        <f t="shared" si="1"/>
        <v>winter</v>
      </c>
    </row>
    <row r="22" spans="1:23" x14ac:dyDescent="0.25">
      <c r="A22" s="5">
        <v>21</v>
      </c>
      <c r="B22" s="6">
        <v>40544</v>
      </c>
      <c r="C22" s="5">
        <v>1</v>
      </c>
      <c r="D22" s="5">
        <v>0</v>
      </c>
      <c r="E22" s="5">
        <v>1</v>
      </c>
      <c r="F22" s="5">
        <v>20</v>
      </c>
      <c r="G22" s="5" t="b">
        <v>0</v>
      </c>
      <c r="H22" s="5">
        <v>6</v>
      </c>
      <c r="I22" s="5" t="s">
        <v>52</v>
      </c>
      <c r="J22" s="5">
        <v>2</v>
      </c>
      <c r="K22" s="5" t="s">
        <v>69</v>
      </c>
      <c r="L22" s="5">
        <v>0.4</v>
      </c>
      <c r="M22" s="5">
        <v>0.40910000000000002</v>
      </c>
      <c r="N22" s="5">
        <v>0.87</v>
      </c>
      <c r="O22" s="5">
        <v>0.25369999999999998</v>
      </c>
      <c r="P22" s="5">
        <v>11</v>
      </c>
      <c r="Q22" s="5">
        <v>25</v>
      </c>
      <c r="R22" s="5">
        <f>SUM(Append18[[#This Row],[Casual_Rentals]],Append18[[#This Row],[Registered_Rentals]])</f>
        <v>36</v>
      </c>
      <c r="T22" t="str">
        <f t="shared" si="3"/>
        <v>invalid</v>
      </c>
      <c r="U22" t="str">
        <f t="shared" si="2"/>
        <v>January</v>
      </c>
      <c r="V22">
        <f t="shared" si="0"/>
        <v>0.40910000000000002</v>
      </c>
      <c r="W22" t="str">
        <f t="shared" si="1"/>
        <v>winter</v>
      </c>
    </row>
    <row r="23" spans="1:23" x14ac:dyDescent="0.25">
      <c r="A23" s="5">
        <v>22</v>
      </c>
      <c r="B23" s="6">
        <v>40544</v>
      </c>
      <c r="C23" s="5">
        <v>1</v>
      </c>
      <c r="D23" s="5">
        <v>0</v>
      </c>
      <c r="E23" s="5">
        <v>1</v>
      </c>
      <c r="F23" s="5">
        <v>21</v>
      </c>
      <c r="G23" s="5" t="b">
        <v>0</v>
      </c>
      <c r="H23" s="5">
        <v>6</v>
      </c>
      <c r="I23" s="5" t="s">
        <v>52</v>
      </c>
      <c r="J23" s="5">
        <v>2</v>
      </c>
      <c r="K23" s="5" t="s">
        <v>69</v>
      </c>
      <c r="L23" s="5">
        <v>0.4</v>
      </c>
      <c r="M23" s="5">
        <v>0.40910000000000002</v>
      </c>
      <c r="N23" s="5">
        <v>0.87</v>
      </c>
      <c r="O23" s="5">
        <v>0.19400000000000001</v>
      </c>
      <c r="P23" s="5">
        <v>3</v>
      </c>
      <c r="Q23" s="5">
        <v>31</v>
      </c>
      <c r="R23" s="5">
        <f>SUM(Append18[[#This Row],[Casual_Rentals]],Append18[[#This Row],[Registered_Rentals]])</f>
        <v>34</v>
      </c>
      <c r="T23" t="str">
        <f t="shared" si="3"/>
        <v>invalid</v>
      </c>
      <c r="U23" t="str">
        <f t="shared" si="2"/>
        <v>January</v>
      </c>
      <c r="V23">
        <f t="shared" si="0"/>
        <v>0.40910000000000002</v>
      </c>
      <c r="W23" t="str">
        <f t="shared" si="1"/>
        <v>winter</v>
      </c>
    </row>
    <row r="24" spans="1:23" x14ac:dyDescent="0.25">
      <c r="A24" s="5">
        <v>23</v>
      </c>
      <c r="B24" s="6">
        <v>40544</v>
      </c>
      <c r="C24" s="5">
        <v>1</v>
      </c>
      <c r="D24" s="5">
        <v>0</v>
      </c>
      <c r="E24" s="5">
        <v>1</v>
      </c>
      <c r="F24" s="5">
        <v>22</v>
      </c>
      <c r="G24" s="5" t="b">
        <v>0</v>
      </c>
      <c r="H24" s="5">
        <v>6</v>
      </c>
      <c r="I24" s="5" t="s">
        <v>52</v>
      </c>
      <c r="J24" s="5">
        <v>2</v>
      </c>
      <c r="K24" s="5" t="s">
        <v>69</v>
      </c>
      <c r="L24" s="5">
        <v>0.4</v>
      </c>
      <c r="M24" s="5">
        <v>0.40910000000000002</v>
      </c>
      <c r="N24" s="5">
        <v>0.94</v>
      </c>
      <c r="O24" s="5">
        <v>0.22389999999999999</v>
      </c>
      <c r="P24" s="5">
        <v>11</v>
      </c>
      <c r="Q24" s="5">
        <v>17</v>
      </c>
      <c r="R24" s="5">
        <f>SUM(Append18[[#This Row],[Casual_Rentals]],Append18[[#This Row],[Registered_Rentals]])</f>
        <v>28</v>
      </c>
      <c r="T24" t="str">
        <f t="shared" si="3"/>
        <v>invalid</v>
      </c>
      <c r="U24" t="str">
        <f t="shared" si="2"/>
        <v>January</v>
      </c>
      <c r="V24">
        <f t="shared" si="0"/>
        <v>0.40910000000000002</v>
      </c>
      <c r="W24" t="str">
        <f t="shared" si="1"/>
        <v>winter</v>
      </c>
    </row>
    <row r="25" spans="1:23" x14ac:dyDescent="0.25">
      <c r="A25" s="5">
        <v>24</v>
      </c>
      <c r="B25" s="6">
        <v>40544</v>
      </c>
      <c r="C25" s="5">
        <v>1</v>
      </c>
      <c r="D25" s="5">
        <v>0</v>
      </c>
      <c r="E25" s="5">
        <v>1</v>
      </c>
      <c r="F25" s="5">
        <v>23</v>
      </c>
      <c r="G25" s="5" t="b">
        <v>0</v>
      </c>
      <c r="H25" s="5">
        <v>6</v>
      </c>
      <c r="I25" s="5" t="s">
        <v>52</v>
      </c>
      <c r="J25" s="5">
        <v>2</v>
      </c>
      <c r="K25" s="5" t="s">
        <v>69</v>
      </c>
      <c r="L25" s="5">
        <v>0.46</v>
      </c>
      <c r="M25" s="5">
        <v>0.40910000000000002</v>
      </c>
      <c r="N25" s="5">
        <v>0.88</v>
      </c>
      <c r="O25" s="5">
        <v>0.29849999999999999</v>
      </c>
      <c r="P25" s="5">
        <v>15</v>
      </c>
      <c r="Q25" s="5">
        <v>24</v>
      </c>
      <c r="R25" s="5">
        <f>SUM(Append18[[#This Row],[Casual_Rentals]],Append18[[#This Row],[Registered_Rentals]])</f>
        <v>39</v>
      </c>
      <c r="T25" t="str">
        <f t="shared" si="3"/>
        <v>invalid</v>
      </c>
      <c r="U25" t="str">
        <f t="shared" si="2"/>
        <v>January</v>
      </c>
      <c r="V25">
        <f t="shared" si="0"/>
        <v>0.40910000000000002</v>
      </c>
      <c r="W25" t="str">
        <f t="shared" si="1"/>
        <v>winter</v>
      </c>
    </row>
    <row r="26" spans="1:23" x14ac:dyDescent="0.25">
      <c r="A26" s="5">
        <v>25</v>
      </c>
      <c r="B26" s="6">
        <v>40545</v>
      </c>
      <c r="C26" s="5">
        <v>1</v>
      </c>
      <c r="D26" s="5">
        <v>0</v>
      </c>
      <c r="E26" s="5">
        <v>1</v>
      </c>
      <c r="F26" s="5">
        <v>0</v>
      </c>
      <c r="G26" s="5" t="b">
        <v>0</v>
      </c>
      <c r="H26" s="5">
        <v>0</v>
      </c>
      <c r="I26" s="5" t="s">
        <v>67</v>
      </c>
      <c r="J26" s="5">
        <v>2</v>
      </c>
      <c r="K26" s="5" t="s">
        <v>69</v>
      </c>
      <c r="L26" s="5">
        <v>0.46</v>
      </c>
      <c r="M26" s="5">
        <v>0.45450000000000002</v>
      </c>
      <c r="N26" s="5">
        <v>0.88</v>
      </c>
      <c r="O26" s="5">
        <v>0.29849999999999999</v>
      </c>
      <c r="P26" s="5">
        <v>4</v>
      </c>
      <c r="Q26" s="5">
        <v>13</v>
      </c>
      <c r="R26" s="5">
        <f>SUM(Append18[[#This Row],[Casual_Rentals]],Append18[[#This Row],[Registered_Rentals]])</f>
        <v>17</v>
      </c>
      <c r="T26" t="str">
        <f t="shared" si="3"/>
        <v>invalid</v>
      </c>
      <c r="U26" t="str">
        <f t="shared" si="2"/>
        <v>January</v>
      </c>
      <c r="V26">
        <f t="shared" si="0"/>
        <v>0.45450000000000002</v>
      </c>
      <c r="W26" t="str">
        <f t="shared" si="1"/>
        <v>winter</v>
      </c>
    </row>
    <row r="27" spans="1:23" x14ac:dyDescent="0.25">
      <c r="A27" s="5">
        <v>26</v>
      </c>
      <c r="B27" s="6">
        <v>40545</v>
      </c>
      <c r="C27" s="5">
        <v>1</v>
      </c>
      <c r="D27" s="5">
        <v>0</v>
      </c>
      <c r="E27" s="5">
        <v>1</v>
      </c>
      <c r="F27" s="5">
        <v>1</v>
      </c>
      <c r="G27" s="5" t="b">
        <v>0</v>
      </c>
      <c r="H27" s="5">
        <v>0</v>
      </c>
      <c r="I27" s="5" t="s">
        <v>67</v>
      </c>
      <c r="J27" s="5">
        <v>2</v>
      </c>
      <c r="K27" s="5" t="s">
        <v>69</v>
      </c>
      <c r="L27" s="5">
        <v>0.44</v>
      </c>
      <c r="M27" s="5">
        <v>0.43940000000000001</v>
      </c>
      <c r="N27" s="5">
        <v>0.94</v>
      </c>
      <c r="O27" s="5">
        <v>0.25369999999999998</v>
      </c>
      <c r="P27" s="5">
        <v>1</v>
      </c>
      <c r="Q27" s="5">
        <v>16</v>
      </c>
      <c r="R27" s="5">
        <f>SUM(Append18[[#This Row],[Casual_Rentals]],Append18[[#This Row],[Registered_Rentals]])</f>
        <v>17</v>
      </c>
      <c r="T27" t="str">
        <f t="shared" si="3"/>
        <v>invalid</v>
      </c>
      <c r="U27" t="str">
        <f t="shared" si="2"/>
        <v>January</v>
      </c>
      <c r="V27">
        <f t="shared" si="0"/>
        <v>0.43940000000000001</v>
      </c>
      <c r="W27" t="str">
        <f t="shared" si="1"/>
        <v>winter</v>
      </c>
    </row>
    <row r="28" spans="1:23" x14ac:dyDescent="0.25">
      <c r="A28" s="5">
        <v>27</v>
      </c>
      <c r="B28" s="6">
        <v>40545</v>
      </c>
      <c r="C28" s="5">
        <v>1</v>
      </c>
      <c r="D28" s="5">
        <v>0</v>
      </c>
      <c r="E28" s="5">
        <v>1</v>
      </c>
      <c r="F28" s="5">
        <v>2</v>
      </c>
      <c r="G28" s="5" t="b">
        <v>0</v>
      </c>
      <c r="H28" s="5">
        <v>0</v>
      </c>
      <c r="I28" s="5" t="s">
        <v>67</v>
      </c>
      <c r="J28" s="5">
        <v>2</v>
      </c>
      <c r="K28" s="5" t="s">
        <v>69</v>
      </c>
      <c r="L28" s="5">
        <v>0.42</v>
      </c>
      <c r="M28" s="5">
        <v>0.42420000000000002</v>
      </c>
      <c r="N28" s="5">
        <v>1</v>
      </c>
      <c r="O28" s="5">
        <v>0.28360000000000002</v>
      </c>
      <c r="P28" s="5">
        <v>1</v>
      </c>
      <c r="Q28" s="5">
        <v>8</v>
      </c>
      <c r="R28" s="5">
        <f>SUM(Append18[[#This Row],[Casual_Rentals]],Append18[[#This Row],[Registered_Rentals]])</f>
        <v>9</v>
      </c>
      <c r="T28" t="str">
        <f t="shared" si="3"/>
        <v>invalid</v>
      </c>
      <c r="U28" t="str">
        <f t="shared" si="2"/>
        <v>January</v>
      </c>
      <c r="V28">
        <f t="shared" si="0"/>
        <v>0.42420000000000002</v>
      </c>
      <c r="W28" t="str">
        <f t="shared" si="1"/>
        <v>winter</v>
      </c>
    </row>
    <row r="29" spans="1:23" x14ac:dyDescent="0.25">
      <c r="A29" s="5">
        <v>28</v>
      </c>
      <c r="B29" s="6">
        <v>40545</v>
      </c>
      <c r="C29" s="5">
        <v>1</v>
      </c>
      <c r="D29" s="5">
        <v>0</v>
      </c>
      <c r="E29" s="5">
        <v>1</v>
      </c>
      <c r="F29" s="5">
        <v>3</v>
      </c>
      <c r="G29" s="5" t="b">
        <v>0</v>
      </c>
      <c r="H29" s="5">
        <v>0</v>
      </c>
      <c r="I29" s="5" t="s">
        <v>67</v>
      </c>
      <c r="J29" s="5">
        <v>2</v>
      </c>
      <c r="K29" s="5" t="s">
        <v>69</v>
      </c>
      <c r="L29" s="5">
        <v>0.46</v>
      </c>
      <c r="M29" s="5">
        <v>0.45450000000000002</v>
      </c>
      <c r="N29" s="5">
        <v>0.94</v>
      </c>
      <c r="O29" s="5">
        <v>0.19400000000000001</v>
      </c>
      <c r="P29" s="5">
        <v>2</v>
      </c>
      <c r="Q29" s="5">
        <v>4</v>
      </c>
      <c r="R29" s="5">
        <f>SUM(Append18[[#This Row],[Casual_Rentals]],Append18[[#This Row],[Registered_Rentals]])</f>
        <v>6</v>
      </c>
      <c r="T29" t="str">
        <f t="shared" si="3"/>
        <v>invalid</v>
      </c>
      <c r="U29" t="str">
        <f t="shared" si="2"/>
        <v>January</v>
      </c>
      <c r="V29">
        <f t="shared" si="0"/>
        <v>0.45450000000000002</v>
      </c>
      <c r="W29" t="str">
        <f t="shared" si="1"/>
        <v>winter</v>
      </c>
    </row>
    <row r="30" spans="1:23" x14ac:dyDescent="0.25">
      <c r="A30" s="5">
        <v>29</v>
      </c>
      <c r="B30" s="6">
        <v>40545</v>
      </c>
      <c r="C30" s="5">
        <v>1</v>
      </c>
      <c r="D30" s="5">
        <v>0</v>
      </c>
      <c r="E30" s="5">
        <v>1</v>
      </c>
      <c r="F30" s="5">
        <v>4</v>
      </c>
      <c r="G30" s="5" t="b">
        <v>0</v>
      </c>
      <c r="H30" s="5">
        <v>0</v>
      </c>
      <c r="I30" s="5" t="s">
        <v>67</v>
      </c>
      <c r="J30" s="5">
        <v>2</v>
      </c>
      <c r="K30" s="5" t="s">
        <v>69</v>
      </c>
      <c r="L30" s="5">
        <v>0.46</v>
      </c>
      <c r="M30" s="5">
        <v>0.45450000000000002</v>
      </c>
      <c r="N30" s="5">
        <v>0.94</v>
      </c>
      <c r="O30" s="5">
        <v>0.19400000000000001</v>
      </c>
      <c r="P30" s="5">
        <v>2</v>
      </c>
      <c r="Q30" s="5">
        <v>1</v>
      </c>
      <c r="R30" s="5">
        <f>SUM(Append18[[#This Row],[Casual_Rentals]],Append18[[#This Row],[Registered_Rentals]])</f>
        <v>3</v>
      </c>
      <c r="T30" t="str">
        <f t="shared" si="3"/>
        <v>invalid</v>
      </c>
      <c r="U30" t="str">
        <f t="shared" si="2"/>
        <v>January</v>
      </c>
      <c r="V30">
        <f t="shared" si="0"/>
        <v>0.45450000000000002</v>
      </c>
      <c r="W30" t="str">
        <f t="shared" si="1"/>
        <v>winter</v>
      </c>
    </row>
    <row r="31" spans="1:23" x14ac:dyDescent="0.25">
      <c r="A31" s="5">
        <v>30</v>
      </c>
      <c r="B31" s="6">
        <v>40545</v>
      </c>
      <c r="C31" s="5">
        <v>1</v>
      </c>
      <c r="D31" s="5">
        <v>0</v>
      </c>
      <c r="E31" s="5">
        <v>1</v>
      </c>
      <c r="F31" s="5">
        <v>6</v>
      </c>
      <c r="G31" s="5" t="b">
        <v>0</v>
      </c>
      <c r="H31" s="5">
        <v>0</v>
      </c>
      <c r="I31" s="5" t="s">
        <v>67</v>
      </c>
      <c r="J31" s="5">
        <v>3</v>
      </c>
      <c r="K31" s="5" t="s">
        <v>70</v>
      </c>
      <c r="L31" s="5">
        <v>0.42</v>
      </c>
      <c r="M31" s="5">
        <v>0.42420000000000002</v>
      </c>
      <c r="N31" s="5">
        <v>0.77</v>
      </c>
      <c r="O31" s="5">
        <v>0.29849999999999999</v>
      </c>
      <c r="P31" s="5">
        <v>0</v>
      </c>
      <c r="Q31" s="5">
        <v>2</v>
      </c>
      <c r="R31" s="5">
        <f>SUM(Append18[[#This Row],[Casual_Rentals]],Append18[[#This Row],[Registered_Rentals]])</f>
        <v>2</v>
      </c>
      <c r="T31" t="str">
        <f t="shared" si="3"/>
        <v>invalid</v>
      </c>
      <c r="U31" t="str">
        <f t="shared" si="2"/>
        <v>January</v>
      </c>
      <c r="V31">
        <f t="shared" si="0"/>
        <v>0.42420000000000002</v>
      </c>
      <c r="W31" t="str">
        <f t="shared" si="1"/>
        <v>winter</v>
      </c>
    </row>
    <row r="32" spans="1:23" x14ac:dyDescent="0.25">
      <c r="A32" s="5">
        <v>31</v>
      </c>
      <c r="B32" s="6">
        <v>40545</v>
      </c>
      <c r="C32" s="5">
        <v>1</v>
      </c>
      <c r="D32" s="5">
        <v>0</v>
      </c>
      <c r="E32" s="5">
        <v>1</v>
      </c>
      <c r="F32" s="5">
        <v>7</v>
      </c>
      <c r="G32" s="5" t="b">
        <v>0</v>
      </c>
      <c r="H32" s="5">
        <v>0</v>
      </c>
      <c r="I32" s="5" t="s">
        <v>67</v>
      </c>
      <c r="J32" s="5">
        <v>2</v>
      </c>
      <c r="K32" s="5" t="s">
        <v>69</v>
      </c>
      <c r="L32" s="5">
        <v>0.4</v>
      </c>
      <c r="M32" s="5">
        <v>0.40910000000000002</v>
      </c>
      <c r="N32" s="5">
        <v>0.76</v>
      </c>
      <c r="O32" s="5">
        <v>0.19400000000000001</v>
      </c>
      <c r="P32" s="5">
        <v>0</v>
      </c>
      <c r="Q32" s="5">
        <v>1</v>
      </c>
      <c r="R32" s="5">
        <f>SUM(Append18[[#This Row],[Casual_Rentals]],Append18[[#This Row],[Registered_Rentals]])</f>
        <v>1</v>
      </c>
      <c r="T32" t="str">
        <f t="shared" si="3"/>
        <v>invalid</v>
      </c>
      <c r="U32" t="str">
        <f t="shared" si="2"/>
        <v>January</v>
      </c>
      <c r="V32">
        <f t="shared" si="0"/>
        <v>0.40910000000000002</v>
      </c>
      <c r="W32" t="str">
        <f t="shared" si="1"/>
        <v>winter</v>
      </c>
    </row>
    <row r="33" spans="1:23" x14ac:dyDescent="0.25">
      <c r="A33" s="5">
        <v>32</v>
      </c>
      <c r="B33" s="6">
        <v>40545</v>
      </c>
      <c r="C33" s="5">
        <v>1</v>
      </c>
      <c r="D33" s="5">
        <v>0</v>
      </c>
      <c r="E33" s="5">
        <v>1</v>
      </c>
      <c r="F33" s="5">
        <v>8</v>
      </c>
      <c r="G33" s="5" t="b">
        <v>0</v>
      </c>
      <c r="H33" s="5">
        <v>0</v>
      </c>
      <c r="I33" s="5" t="s">
        <v>67</v>
      </c>
      <c r="J33" s="5">
        <v>3</v>
      </c>
      <c r="K33" s="5" t="s">
        <v>70</v>
      </c>
      <c r="L33" s="5">
        <v>0.4</v>
      </c>
      <c r="M33" s="5">
        <v>0.40910000000000002</v>
      </c>
      <c r="N33" s="5">
        <v>0.71</v>
      </c>
      <c r="O33" s="5">
        <v>0.22389999999999999</v>
      </c>
      <c r="P33" s="5">
        <v>0</v>
      </c>
      <c r="Q33" s="5">
        <v>8</v>
      </c>
      <c r="R33" s="5">
        <f>SUM(Append18[[#This Row],[Casual_Rentals]],Append18[[#This Row],[Registered_Rentals]])</f>
        <v>8</v>
      </c>
      <c r="T33" t="str">
        <f t="shared" si="3"/>
        <v>invalid</v>
      </c>
      <c r="U33" t="str">
        <f t="shared" si="2"/>
        <v>January</v>
      </c>
      <c r="V33">
        <f t="shared" si="0"/>
        <v>0.40910000000000002</v>
      </c>
      <c r="W33" t="str">
        <f t="shared" si="1"/>
        <v>winter</v>
      </c>
    </row>
    <row r="34" spans="1:23" x14ac:dyDescent="0.25">
      <c r="A34" s="5">
        <v>33</v>
      </c>
      <c r="B34" s="6">
        <v>40545</v>
      </c>
      <c r="C34" s="5">
        <v>1</v>
      </c>
      <c r="D34" s="5">
        <v>0</v>
      </c>
      <c r="E34" s="5">
        <v>1</v>
      </c>
      <c r="F34" s="5">
        <v>9</v>
      </c>
      <c r="G34" s="5" t="b">
        <v>0</v>
      </c>
      <c r="H34" s="5">
        <v>0</v>
      </c>
      <c r="I34" s="5" t="s">
        <v>67</v>
      </c>
      <c r="J34" s="5">
        <v>2</v>
      </c>
      <c r="K34" s="5" t="s">
        <v>69</v>
      </c>
      <c r="L34" s="5">
        <v>0.38</v>
      </c>
      <c r="M34" s="5">
        <v>0.40910000000000002</v>
      </c>
      <c r="N34" s="5">
        <v>0.76</v>
      </c>
      <c r="O34" s="5">
        <v>0.22389999999999999</v>
      </c>
      <c r="P34" s="5">
        <v>1</v>
      </c>
      <c r="Q34" s="5">
        <v>19</v>
      </c>
      <c r="R34" s="5">
        <f>SUM(Append18[[#This Row],[Casual_Rentals]],Append18[[#This Row],[Registered_Rentals]])</f>
        <v>20</v>
      </c>
      <c r="T34" t="str">
        <f t="shared" si="3"/>
        <v>invalid</v>
      </c>
      <c r="U34" t="str">
        <f t="shared" si="2"/>
        <v>January</v>
      </c>
      <c r="V34">
        <f t="shared" si="0"/>
        <v>0.40910000000000002</v>
      </c>
      <c r="W34" t="str">
        <f t="shared" si="1"/>
        <v>winter</v>
      </c>
    </row>
    <row r="35" spans="1:23" x14ac:dyDescent="0.25">
      <c r="A35" s="5">
        <v>34</v>
      </c>
      <c r="B35" s="6">
        <v>40545</v>
      </c>
      <c r="C35" s="5">
        <v>1</v>
      </c>
      <c r="D35" s="5">
        <v>0</v>
      </c>
      <c r="E35" s="5">
        <v>1</v>
      </c>
      <c r="F35" s="5">
        <v>10</v>
      </c>
      <c r="G35" s="5" t="b">
        <v>0</v>
      </c>
      <c r="H35" s="5">
        <v>0</v>
      </c>
      <c r="I35" s="5" t="s">
        <v>67</v>
      </c>
      <c r="J35" s="5">
        <v>2</v>
      </c>
      <c r="K35" s="5" t="s">
        <v>69</v>
      </c>
      <c r="L35" s="5">
        <v>0.36</v>
      </c>
      <c r="M35" s="5">
        <v>0.34849999999999998</v>
      </c>
      <c r="N35" s="5">
        <v>0.81</v>
      </c>
      <c r="O35" s="5">
        <v>0.22389999999999999</v>
      </c>
      <c r="P35" s="5">
        <v>7</v>
      </c>
      <c r="Q35" s="5">
        <v>46</v>
      </c>
      <c r="R35" s="5">
        <f>SUM(Append18[[#This Row],[Casual_Rentals]],Append18[[#This Row],[Registered_Rentals]])</f>
        <v>53</v>
      </c>
      <c r="T35" t="str">
        <f t="shared" si="3"/>
        <v>invalid</v>
      </c>
      <c r="U35" t="str">
        <f t="shared" si="2"/>
        <v>January</v>
      </c>
      <c r="V35">
        <f t="shared" si="0"/>
        <v>0.34849999999999998</v>
      </c>
      <c r="W35" t="str">
        <f t="shared" si="1"/>
        <v>winter</v>
      </c>
    </row>
    <row r="36" spans="1:23" x14ac:dyDescent="0.25">
      <c r="A36" s="5">
        <v>35</v>
      </c>
      <c r="B36" s="6">
        <v>40545</v>
      </c>
      <c r="C36" s="5">
        <v>1</v>
      </c>
      <c r="D36" s="5">
        <v>0</v>
      </c>
      <c r="E36" s="5">
        <v>1</v>
      </c>
      <c r="F36" s="5">
        <v>11</v>
      </c>
      <c r="G36" s="5" t="b">
        <v>0</v>
      </c>
      <c r="H36" s="5">
        <v>0</v>
      </c>
      <c r="I36" s="5" t="s">
        <v>67</v>
      </c>
      <c r="J36" s="5">
        <v>2</v>
      </c>
      <c r="K36" s="5" t="s">
        <v>69</v>
      </c>
      <c r="L36" s="5">
        <v>0.36</v>
      </c>
      <c r="M36" s="5">
        <v>0.33329999999999999</v>
      </c>
      <c r="N36" s="5">
        <v>0.71</v>
      </c>
      <c r="O36" s="5">
        <v>0.25369999999999998</v>
      </c>
      <c r="P36" s="5">
        <v>16</v>
      </c>
      <c r="Q36" s="5">
        <v>54</v>
      </c>
      <c r="R36" s="5">
        <f>SUM(Append18[[#This Row],[Casual_Rentals]],Append18[[#This Row],[Registered_Rentals]])</f>
        <v>70</v>
      </c>
      <c r="T36" t="str">
        <f t="shared" si="3"/>
        <v>invalid</v>
      </c>
      <c r="U36" t="str">
        <f t="shared" si="2"/>
        <v>January</v>
      </c>
      <c r="V36">
        <f t="shared" si="0"/>
        <v>0.33329999999999999</v>
      </c>
      <c r="W36" t="str">
        <f t="shared" si="1"/>
        <v>winter</v>
      </c>
    </row>
    <row r="37" spans="1:23" x14ac:dyDescent="0.25">
      <c r="A37" s="5">
        <v>36</v>
      </c>
      <c r="B37" s="6">
        <v>40545</v>
      </c>
      <c r="C37" s="5">
        <v>1</v>
      </c>
      <c r="D37" s="5">
        <v>0</v>
      </c>
      <c r="E37" s="5">
        <v>1</v>
      </c>
      <c r="F37" s="5">
        <v>12</v>
      </c>
      <c r="G37" s="5" t="b">
        <v>0</v>
      </c>
      <c r="H37" s="5">
        <v>0</v>
      </c>
      <c r="I37" s="5" t="s">
        <v>67</v>
      </c>
      <c r="J37" s="5">
        <v>2</v>
      </c>
      <c r="K37" s="5" t="s">
        <v>69</v>
      </c>
      <c r="L37" s="5">
        <v>0.36</v>
      </c>
      <c r="M37" s="5">
        <v>0.33329999999999999</v>
      </c>
      <c r="N37" s="5">
        <v>0.66</v>
      </c>
      <c r="O37" s="5">
        <v>0.29849999999999999</v>
      </c>
      <c r="P37" s="5">
        <v>20</v>
      </c>
      <c r="Q37" s="5">
        <v>73</v>
      </c>
      <c r="R37" s="5">
        <f>SUM(Append18[[#This Row],[Casual_Rentals]],Append18[[#This Row],[Registered_Rentals]])</f>
        <v>93</v>
      </c>
      <c r="T37" t="str">
        <f t="shared" si="3"/>
        <v>invalid</v>
      </c>
      <c r="U37" t="str">
        <f t="shared" si="2"/>
        <v>January</v>
      </c>
      <c r="V37">
        <f t="shared" si="0"/>
        <v>0.33329999999999999</v>
      </c>
      <c r="W37" t="str">
        <f t="shared" si="1"/>
        <v>winter</v>
      </c>
    </row>
    <row r="38" spans="1:23" x14ac:dyDescent="0.25">
      <c r="A38" s="5">
        <v>37</v>
      </c>
      <c r="B38" s="6">
        <v>40545</v>
      </c>
      <c r="C38" s="5">
        <v>1</v>
      </c>
      <c r="D38" s="5">
        <v>0</v>
      </c>
      <c r="E38" s="5">
        <v>1</v>
      </c>
      <c r="F38" s="5">
        <v>13</v>
      </c>
      <c r="G38" s="5" t="b">
        <v>0</v>
      </c>
      <c r="H38" s="5">
        <v>0</v>
      </c>
      <c r="I38" s="5" t="s">
        <v>67</v>
      </c>
      <c r="J38" s="5">
        <v>2</v>
      </c>
      <c r="K38" s="5" t="s">
        <v>69</v>
      </c>
      <c r="L38" s="5">
        <v>0.36</v>
      </c>
      <c r="M38" s="5">
        <v>0.34849999999999998</v>
      </c>
      <c r="N38" s="5">
        <v>0.66</v>
      </c>
      <c r="O38" s="5">
        <v>0.1343</v>
      </c>
      <c r="P38" s="5">
        <v>11</v>
      </c>
      <c r="Q38" s="5">
        <v>64</v>
      </c>
      <c r="R38" s="5">
        <f>SUM(Append18[[#This Row],[Casual_Rentals]],Append18[[#This Row],[Registered_Rentals]])</f>
        <v>75</v>
      </c>
      <c r="T38" t="str">
        <f t="shared" si="3"/>
        <v>invalid</v>
      </c>
      <c r="U38" t="str">
        <f t="shared" si="2"/>
        <v>January</v>
      </c>
      <c r="V38">
        <f t="shared" si="0"/>
        <v>0.34849999999999998</v>
      </c>
      <c r="W38" t="str">
        <f t="shared" si="1"/>
        <v>winter</v>
      </c>
    </row>
    <row r="39" spans="1:23" x14ac:dyDescent="0.25">
      <c r="A39" s="5">
        <v>38</v>
      </c>
      <c r="B39" s="6">
        <v>40545</v>
      </c>
      <c r="C39" s="5">
        <v>1</v>
      </c>
      <c r="D39" s="5">
        <v>0</v>
      </c>
      <c r="E39" s="5">
        <v>1</v>
      </c>
      <c r="F39" s="5">
        <v>14</v>
      </c>
      <c r="G39" s="5" t="b">
        <v>0</v>
      </c>
      <c r="H39" s="5">
        <v>0</v>
      </c>
      <c r="I39" s="5" t="s">
        <v>67</v>
      </c>
      <c r="J39" s="5">
        <v>3</v>
      </c>
      <c r="K39" s="5" t="s">
        <v>70</v>
      </c>
      <c r="L39" s="5">
        <v>0.36</v>
      </c>
      <c r="M39" s="5">
        <v>0.34849999999999998</v>
      </c>
      <c r="N39" s="5">
        <v>0.76</v>
      </c>
      <c r="O39" s="5">
        <v>0.19400000000000001</v>
      </c>
      <c r="P39" s="5">
        <v>4</v>
      </c>
      <c r="Q39" s="5">
        <v>55</v>
      </c>
      <c r="R39" s="5">
        <f>SUM(Append18[[#This Row],[Casual_Rentals]],Append18[[#This Row],[Registered_Rentals]])</f>
        <v>59</v>
      </c>
      <c r="T39" t="str">
        <f t="shared" si="3"/>
        <v>invalid</v>
      </c>
      <c r="U39" t="str">
        <f t="shared" si="2"/>
        <v>January</v>
      </c>
      <c r="V39">
        <f t="shared" si="0"/>
        <v>0.34849999999999998</v>
      </c>
      <c r="W39" t="str">
        <f t="shared" si="1"/>
        <v>winter</v>
      </c>
    </row>
    <row r="40" spans="1:23" x14ac:dyDescent="0.25">
      <c r="A40" s="5">
        <v>39</v>
      </c>
      <c r="B40" s="6">
        <v>40545</v>
      </c>
      <c r="C40" s="5">
        <v>1</v>
      </c>
      <c r="D40" s="5">
        <v>0</v>
      </c>
      <c r="E40" s="5">
        <v>1</v>
      </c>
      <c r="F40" s="5">
        <v>15</v>
      </c>
      <c r="G40" s="5" t="b">
        <v>0</v>
      </c>
      <c r="H40" s="5">
        <v>0</v>
      </c>
      <c r="I40" s="5" t="s">
        <v>67</v>
      </c>
      <c r="J40" s="5">
        <v>3</v>
      </c>
      <c r="K40" s="5" t="s">
        <v>70</v>
      </c>
      <c r="L40" s="5">
        <v>0.34</v>
      </c>
      <c r="M40" s="5">
        <v>0.33329999999999999</v>
      </c>
      <c r="N40" s="5">
        <v>0.81</v>
      </c>
      <c r="O40" s="5">
        <v>0.16420000000000001</v>
      </c>
      <c r="P40" s="5">
        <v>19</v>
      </c>
      <c r="Q40" s="5">
        <v>55</v>
      </c>
      <c r="R40" s="5">
        <f>SUM(Append18[[#This Row],[Casual_Rentals]],Append18[[#This Row],[Registered_Rentals]])</f>
        <v>74</v>
      </c>
      <c r="T40" t="str">
        <f t="shared" si="3"/>
        <v>invalid</v>
      </c>
      <c r="U40" t="str">
        <f t="shared" si="2"/>
        <v>January</v>
      </c>
      <c r="V40">
        <f t="shared" si="0"/>
        <v>0.33329999999999999</v>
      </c>
      <c r="W40" t="str">
        <f t="shared" si="1"/>
        <v>winter</v>
      </c>
    </row>
    <row r="41" spans="1:23" x14ac:dyDescent="0.25">
      <c r="A41" s="5">
        <v>40</v>
      </c>
      <c r="B41" s="6">
        <v>40545</v>
      </c>
      <c r="C41" s="5">
        <v>1</v>
      </c>
      <c r="D41" s="5">
        <v>0</v>
      </c>
      <c r="E41" s="5">
        <v>1</v>
      </c>
      <c r="F41" s="5">
        <v>16</v>
      </c>
      <c r="G41" s="5" t="b">
        <v>0</v>
      </c>
      <c r="H41" s="5">
        <v>0</v>
      </c>
      <c r="I41" s="5" t="s">
        <v>67</v>
      </c>
      <c r="J41" s="5">
        <v>3</v>
      </c>
      <c r="K41" s="5" t="s">
        <v>70</v>
      </c>
      <c r="L41" s="5">
        <v>0.34</v>
      </c>
      <c r="M41" s="5">
        <v>0.33329999999999999</v>
      </c>
      <c r="N41" s="5">
        <v>0.71</v>
      </c>
      <c r="O41" s="5">
        <v>0.16420000000000001</v>
      </c>
      <c r="P41" s="5">
        <v>9</v>
      </c>
      <c r="Q41" s="5">
        <v>67</v>
      </c>
      <c r="R41" s="5">
        <f>SUM(Append18[[#This Row],[Casual_Rentals]],Append18[[#This Row],[Registered_Rentals]])</f>
        <v>76</v>
      </c>
      <c r="T41" t="str">
        <f t="shared" si="3"/>
        <v>invalid</v>
      </c>
      <c r="U41" t="str">
        <f t="shared" si="2"/>
        <v>January</v>
      </c>
      <c r="V41">
        <f t="shared" si="0"/>
        <v>0.33329999999999999</v>
      </c>
      <c r="W41" t="str">
        <f t="shared" si="1"/>
        <v>winter</v>
      </c>
    </row>
    <row r="42" spans="1:23" x14ac:dyDescent="0.25">
      <c r="A42" s="5">
        <v>41</v>
      </c>
      <c r="B42" s="6">
        <v>40545</v>
      </c>
      <c r="C42" s="5">
        <v>1</v>
      </c>
      <c r="D42" s="5">
        <v>0</v>
      </c>
      <c r="E42" s="5">
        <v>1</v>
      </c>
      <c r="F42" s="5">
        <v>17</v>
      </c>
      <c r="G42" s="5" t="b">
        <v>0</v>
      </c>
      <c r="H42" s="5">
        <v>0</v>
      </c>
      <c r="I42" s="5" t="s">
        <v>67</v>
      </c>
      <c r="J42" s="5">
        <v>1</v>
      </c>
      <c r="K42" s="5" t="s">
        <v>68</v>
      </c>
      <c r="L42" s="5">
        <v>0.34</v>
      </c>
      <c r="M42" s="5">
        <v>0.33329999999999999</v>
      </c>
      <c r="N42" s="5">
        <v>0.56999999999999995</v>
      </c>
      <c r="O42" s="5">
        <v>0.19400000000000001</v>
      </c>
      <c r="P42" s="5">
        <v>7</v>
      </c>
      <c r="Q42" s="5">
        <v>58</v>
      </c>
      <c r="R42" s="5">
        <f>SUM(Append18[[#This Row],[Casual_Rentals]],Append18[[#This Row],[Registered_Rentals]])</f>
        <v>65</v>
      </c>
      <c r="T42" t="str">
        <f t="shared" si="3"/>
        <v>invalid</v>
      </c>
      <c r="U42" t="str">
        <f t="shared" si="2"/>
        <v>January</v>
      </c>
      <c r="V42">
        <f t="shared" si="0"/>
        <v>0.33329999999999999</v>
      </c>
      <c r="W42" t="str">
        <f t="shared" si="1"/>
        <v>winter</v>
      </c>
    </row>
    <row r="43" spans="1:23" x14ac:dyDescent="0.25">
      <c r="A43" s="5">
        <v>42</v>
      </c>
      <c r="B43" s="6">
        <v>40545</v>
      </c>
      <c r="C43" s="5">
        <v>1</v>
      </c>
      <c r="D43" s="5">
        <v>0</v>
      </c>
      <c r="E43" s="5">
        <v>1</v>
      </c>
      <c r="F43" s="5">
        <v>18</v>
      </c>
      <c r="G43" s="5" t="b">
        <v>0</v>
      </c>
      <c r="H43" s="5">
        <v>0</v>
      </c>
      <c r="I43" s="5" t="s">
        <v>67</v>
      </c>
      <c r="J43" s="5">
        <v>2</v>
      </c>
      <c r="K43" s="5" t="s">
        <v>69</v>
      </c>
      <c r="L43" s="5">
        <v>0.36</v>
      </c>
      <c r="M43" s="5">
        <v>0.33329999999999999</v>
      </c>
      <c r="N43" s="5">
        <v>0.46</v>
      </c>
      <c r="O43" s="5">
        <v>0.32840000000000003</v>
      </c>
      <c r="P43" s="5">
        <v>10</v>
      </c>
      <c r="Q43" s="5">
        <v>43</v>
      </c>
      <c r="R43" s="5">
        <f>SUM(Append18[[#This Row],[Casual_Rentals]],Append18[[#This Row],[Registered_Rentals]])</f>
        <v>53</v>
      </c>
      <c r="T43" t="str">
        <f t="shared" si="3"/>
        <v>invalid</v>
      </c>
      <c r="U43" t="str">
        <f t="shared" si="2"/>
        <v>January</v>
      </c>
      <c r="V43">
        <f t="shared" si="0"/>
        <v>0.33329999999999999</v>
      </c>
      <c r="W43" t="str">
        <f t="shared" si="1"/>
        <v>winter</v>
      </c>
    </row>
    <row r="44" spans="1:23" x14ac:dyDescent="0.25">
      <c r="A44" s="5">
        <v>43</v>
      </c>
      <c r="B44" s="6">
        <v>40545</v>
      </c>
      <c r="C44" s="5">
        <v>1</v>
      </c>
      <c r="D44" s="5">
        <v>0</v>
      </c>
      <c r="E44" s="5">
        <v>1</v>
      </c>
      <c r="F44" s="5">
        <v>19</v>
      </c>
      <c r="G44" s="5" t="b">
        <v>0</v>
      </c>
      <c r="H44" s="5">
        <v>0</v>
      </c>
      <c r="I44" s="5" t="s">
        <v>67</v>
      </c>
      <c r="J44" s="5">
        <v>1</v>
      </c>
      <c r="K44" s="5" t="s">
        <v>68</v>
      </c>
      <c r="L44" s="5">
        <v>0.32</v>
      </c>
      <c r="M44" s="5">
        <v>0.28789999999999999</v>
      </c>
      <c r="N44" s="5">
        <v>0.42</v>
      </c>
      <c r="O44" s="5">
        <v>0.44779999999999998</v>
      </c>
      <c r="P44" s="5">
        <v>1</v>
      </c>
      <c r="Q44" s="5">
        <v>29</v>
      </c>
      <c r="R44" s="5">
        <f>SUM(Append18[[#This Row],[Casual_Rentals]],Append18[[#This Row],[Registered_Rentals]])</f>
        <v>30</v>
      </c>
      <c r="T44" t="str">
        <f t="shared" si="3"/>
        <v>invalid</v>
      </c>
      <c r="U44" t="str">
        <f t="shared" si="2"/>
        <v>January</v>
      </c>
      <c r="V44">
        <f t="shared" si="0"/>
        <v>0.28789999999999999</v>
      </c>
      <c r="W44" t="str">
        <f t="shared" si="1"/>
        <v>winter</v>
      </c>
    </row>
    <row r="45" spans="1:23" x14ac:dyDescent="0.25">
      <c r="A45" s="5">
        <v>44</v>
      </c>
      <c r="B45" s="6">
        <v>40545</v>
      </c>
      <c r="C45" s="5">
        <v>1</v>
      </c>
      <c r="D45" s="5">
        <v>0</v>
      </c>
      <c r="E45" s="5">
        <v>1</v>
      </c>
      <c r="F45" s="5">
        <v>20</v>
      </c>
      <c r="G45" s="5" t="b">
        <v>0</v>
      </c>
      <c r="H45" s="5">
        <v>0</v>
      </c>
      <c r="I45" s="5" t="s">
        <v>67</v>
      </c>
      <c r="J45" s="5">
        <v>1</v>
      </c>
      <c r="K45" s="5" t="s">
        <v>68</v>
      </c>
      <c r="L45" s="5">
        <v>0.3</v>
      </c>
      <c r="M45" s="5">
        <v>0.28789999999999999</v>
      </c>
      <c r="N45" s="5">
        <v>0.39</v>
      </c>
      <c r="O45" s="5">
        <v>0.35820000000000002</v>
      </c>
      <c r="P45" s="5">
        <v>5</v>
      </c>
      <c r="Q45" s="5">
        <v>17</v>
      </c>
      <c r="R45" s="5">
        <f>SUM(Append18[[#This Row],[Casual_Rentals]],Append18[[#This Row],[Registered_Rentals]])</f>
        <v>22</v>
      </c>
      <c r="T45" t="str">
        <f t="shared" si="3"/>
        <v>invalid</v>
      </c>
      <c r="U45" t="str">
        <f t="shared" si="2"/>
        <v>January</v>
      </c>
      <c r="V45">
        <f t="shared" si="0"/>
        <v>0.28789999999999999</v>
      </c>
      <c r="W45" t="str">
        <f t="shared" si="1"/>
        <v>winter</v>
      </c>
    </row>
    <row r="46" spans="1:23" x14ac:dyDescent="0.25">
      <c r="A46" s="5">
        <v>45</v>
      </c>
      <c r="B46" s="6">
        <v>40545</v>
      </c>
      <c r="C46" s="5">
        <v>1</v>
      </c>
      <c r="D46" s="5">
        <v>0</v>
      </c>
      <c r="E46" s="5">
        <v>1</v>
      </c>
      <c r="F46" s="5">
        <v>21</v>
      </c>
      <c r="G46" s="5" t="b">
        <v>0</v>
      </c>
      <c r="H46" s="5">
        <v>0</v>
      </c>
      <c r="I46" s="5" t="s">
        <v>67</v>
      </c>
      <c r="J46" s="5">
        <v>1</v>
      </c>
      <c r="K46" s="5" t="s">
        <v>68</v>
      </c>
      <c r="L46" s="5">
        <v>0.26</v>
      </c>
      <c r="M46" s="5">
        <v>0.2273</v>
      </c>
      <c r="N46" s="5">
        <v>0.44</v>
      </c>
      <c r="O46" s="5">
        <v>0.32840000000000003</v>
      </c>
      <c r="P46" s="5">
        <v>11</v>
      </c>
      <c r="Q46" s="5">
        <v>20</v>
      </c>
      <c r="R46" s="5">
        <f>SUM(Append18[[#This Row],[Casual_Rentals]],Append18[[#This Row],[Registered_Rentals]])</f>
        <v>31</v>
      </c>
      <c r="T46" t="str">
        <f t="shared" si="3"/>
        <v>invalid</v>
      </c>
      <c r="U46" t="str">
        <f t="shared" si="2"/>
        <v>January</v>
      </c>
      <c r="V46">
        <f t="shared" si="0"/>
        <v>0.2273</v>
      </c>
      <c r="W46" t="str">
        <f t="shared" si="1"/>
        <v>winter</v>
      </c>
    </row>
    <row r="47" spans="1:23" x14ac:dyDescent="0.25">
      <c r="A47" s="5">
        <v>46</v>
      </c>
      <c r="B47" s="6">
        <v>40545</v>
      </c>
      <c r="C47" s="5">
        <v>1</v>
      </c>
      <c r="D47" s="5">
        <v>0</v>
      </c>
      <c r="E47" s="5">
        <v>1</v>
      </c>
      <c r="F47" s="5">
        <v>22</v>
      </c>
      <c r="G47" s="5" t="b">
        <v>0</v>
      </c>
      <c r="H47" s="5">
        <v>0</v>
      </c>
      <c r="I47" s="5" t="s">
        <v>67</v>
      </c>
      <c r="J47" s="5">
        <v>1</v>
      </c>
      <c r="K47" s="5" t="s">
        <v>68</v>
      </c>
      <c r="L47" s="5">
        <v>0.24</v>
      </c>
      <c r="M47" s="5">
        <v>0.21210000000000001</v>
      </c>
      <c r="N47" s="5">
        <v>0.44</v>
      </c>
      <c r="O47" s="5">
        <v>0.29849999999999999</v>
      </c>
      <c r="P47" s="5">
        <v>0</v>
      </c>
      <c r="Q47" s="5">
        <v>9</v>
      </c>
      <c r="R47" s="5">
        <f>SUM(Append18[[#This Row],[Casual_Rentals]],Append18[[#This Row],[Registered_Rentals]])</f>
        <v>9</v>
      </c>
      <c r="T47" t="str">
        <f t="shared" si="3"/>
        <v>invalid</v>
      </c>
      <c r="U47" t="str">
        <f t="shared" si="2"/>
        <v>January</v>
      </c>
      <c r="V47">
        <f t="shared" si="0"/>
        <v>0.21210000000000001</v>
      </c>
      <c r="W47" t="str">
        <f t="shared" si="1"/>
        <v>winter</v>
      </c>
    </row>
    <row r="48" spans="1:23" x14ac:dyDescent="0.25">
      <c r="A48" s="5">
        <v>47</v>
      </c>
      <c r="B48" s="6">
        <v>40545</v>
      </c>
      <c r="C48" s="5">
        <v>1</v>
      </c>
      <c r="D48" s="5">
        <v>0</v>
      </c>
      <c r="E48" s="5">
        <v>1</v>
      </c>
      <c r="F48" s="5">
        <v>23</v>
      </c>
      <c r="G48" s="5" t="b">
        <v>0</v>
      </c>
      <c r="H48" s="5">
        <v>0</v>
      </c>
      <c r="I48" s="5" t="s">
        <v>67</v>
      </c>
      <c r="J48" s="5">
        <v>1</v>
      </c>
      <c r="K48" s="5" t="s">
        <v>68</v>
      </c>
      <c r="L48" s="5">
        <v>0.22</v>
      </c>
      <c r="M48" s="5">
        <v>0.2273</v>
      </c>
      <c r="N48" s="5">
        <v>0.47</v>
      </c>
      <c r="O48" s="5">
        <v>0.16420000000000001</v>
      </c>
      <c r="P48" s="5">
        <v>0</v>
      </c>
      <c r="Q48" s="5">
        <v>8</v>
      </c>
      <c r="R48" s="5">
        <f>SUM(Append18[[#This Row],[Casual_Rentals]],Append18[[#This Row],[Registered_Rentals]])</f>
        <v>8</v>
      </c>
      <c r="T48" t="str">
        <f t="shared" si="3"/>
        <v>invalid</v>
      </c>
      <c r="U48" t="str">
        <f t="shared" si="2"/>
        <v>January</v>
      </c>
      <c r="V48">
        <f t="shared" si="0"/>
        <v>0.2273</v>
      </c>
      <c r="W48" t="str">
        <f t="shared" si="1"/>
        <v>winter</v>
      </c>
    </row>
    <row r="49" spans="1:23" x14ac:dyDescent="0.25">
      <c r="A49" s="5">
        <v>48</v>
      </c>
      <c r="B49" s="6">
        <v>40546</v>
      </c>
      <c r="C49" s="5">
        <v>1</v>
      </c>
      <c r="D49" s="5">
        <v>0</v>
      </c>
      <c r="E49" s="5">
        <v>1</v>
      </c>
      <c r="F49" s="5">
        <v>0</v>
      </c>
      <c r="G49" s="5" t="b">
        <v>0</v>
      </c>
      <c r="H49" s="5">
        <v>1</v>
      </c>
      <c r="I49" s="5" t="s">
        <v>47</v>
      </c>
      <c r="J49" s="5">
        <v>1</v>
      </c>
      <c r="K49" s="5" t="s">
        <v>68</v>
      </c>
      <c r="L49" s="5">
        <v>0.22</v>
      </c>
      <c r="M49" s="5">
        <v>0.19700000000000001</v>
      </c>
      <c r="N49" s="5">
        <v>0.44</v>
      </c>
      <c r="O49" s="5">
        <v>0.35820000000000002</v>
      </c>
      <c r="P49" s="5">
        <v>0</v>
      </c>
      <c r="Q49" s="5">
        <v>5</v>
      </c>
      <c r="R49" s="5">
        <f>SUM(Append18[[#This Row],[Casual_Rentals]],Append18[[#This Row],[Registered_Rentals]])</f>
        <v>5</v>
      </c>
      <c r="T49" t="str">
        <f t="shared" si="3"/>
        <v>invalid</v>
      </c>
      <c r="U49" t="str">
        <f t="shared" si="2"/>
        <v>January</v>
      </c>
      <c r="V49">
        <f t="shared" si="0"/>
        <v>0.19700000000000001</v>
      </c>
      <c r="W49" t="str">
        <f t="shared" si="1"/>
        <v>winter</v>
      </c>
    </row>
    <row r="50" spans="1:23" x14ac:dyDescent="0.25">
      <c r="A50" s="5">
        <v>49</v>
      </c>
      <c r="B50" s="6">
        <v>40546</v>
      </c>
      <c r="C50" s="5">
        <v>1</v>
      </c>
      <c r="D50" s="5">
        <v>0</v>
      </c>
      <c r="E50" s="5">
        <v>1</v>
      </c>
      <c r="F50" s="5">
        <v>1</v>
      </c>
      <c r="G50" s="5" t="b">
        <v>0</v>
      </c>
      <c r="H50" s="5">
        <v>1</v>
      </c>
      <c r="I50" s="5" t="s">
        <v>47</v>
      </c>
      <c r="J50" s="5">
        <v>1</v>
      </c>
      <c r="K50" s="5" t="s">
        <v>68</v>
      </c>
      <c r="L50" s="5">
        <v>0.2</v>
      </c>
      <c r="M50" s="5">
        <v>0.19700000000000001</v>
      </c>
      <c r="N50" s="5">
        <v>0.44</v>
      </c>
      <c r="O50" s="5">
        <v>0.41789999999999999</v>
      </c>
      <c r="P50" s="5">
        <v>0</v>
      </c>
      <c r="Q50" s="5">
        <v>2</v>
      </c>
      <c r="R50" s="5">
        <f>SUM(Append18[[#This Row],[Casual_Rentals]],Append18[[#This Row],[Registered_Rentals]])</f>
        <v>2</v>
      </c>
      <c r="T50" t="str">
        <f t="shared" si="3"/>
        <v>invalid</v>
      </c>
      <c r="U50" t="str">
        <f t="shared" si="2"/>
        <v>January</v>
      </c>
      <c r="V50">
        <f t="shared" si="0"/>
        <v>0.19700000000000001</v>
      </c>
      <c r="W50" t="str">
        <f t="shared" si="1"/>
        <v>winter</v>
      </c>
    </row>
    <row r="51" spans="1:23" x14ac:dyDescent="0.25">
      <c r="A51" s="5">
        <v>50</v>
      </c>
      <c r="B51" s="6">
        <v>40546</v>
      </c>
      <c r="C51" s="5">
        <v>1</v>
      </c>
      <c r="D51" s="5">
        <v>0</v>
      </c>
      <c r="E51" s="5">
        <v>1</v>
      </c>
      <c r="F51" s="5">
        <v>4</v>
      </c>
      <c r="G51" s="5" t="b">
        <v>0</v>
      </c>
      <c r="H51" s="5">
        <v>1</v>
      </c>
      <c r="I51" s="5" t="s">
        <v>47</v>
      </c>
      <c r="J51" s="5">
        <v>1</v>
      </c>
      <c r="K51" s="5" t="s">
        <v>68</v>
      </c>
      <c r="L51" s="5">
        <v>0.16</v>
      </c>
      <c r="M51" s="5">
        <v>0.13639999999999999</v>
      </c>
      <c r="N51" s="5">
        <v>0.47</v>
      </c>
      <c r="O51" s="5">
        <v>0.3881</v>
      </c>
      <c r="P51" s="5">
        <v>0</v>
      </c>
      <c r="Q51" s="5">
        <v>1</v>
      </c>
      <c r="R51" s="5">
        <f>SUM(Append18[[#This Row],[Casual_Rentals]],Append18[[#This Row],[Registered_Rentals]])</f>
        <v>1</v>
      </c>
      <c r="T51" t="str">
        <f t="shared" si="3"/>
        <v>invalid</v>
      </c>
      <c r="U51" t="str">
        <f t="shared" si="2"/>
        <v>January</v>
      </c>
      <c r="V51">
        <f t="shared" si="0"/>
        <v>0.13639999999999999</v>
      </c>
      <c r="W51" t="str">
        <f t="shared" si="1"/>
        <v>winter</v>
      </c>
    </row>
    <row r="52" spans="1:23" x14ac:dyDescent="0.25">
      <c r="A52" s="5">
        <v>51</v>
      </c>
      <c r="B52" s="6">
        <v>40546</v>
      </c>
      <c r="C52" s="5">
        <v>1</v>
      </c>
      <c r="D52" s="5">
        <v>0</v>
      </c>
      <c r="E52" s="5">
        <v>1</v>
      </c>
      <c r="F52" s="5">
        <v>5</v>
      </c>
      <c r="G52" s="5" t="b">
        <v>0</v>
      </c>
      <c r="H52" s="5">
        <v>1</v>
      </c>
      <c r="I52" s="5" t="s">
        <v>47</v>
      </c>
      <c r="J52" s="5">
        <v>1</v>
      </c>
      <c r="K52" s="5" t="s">
        <v>68</v>
      </c>
      <c r="L52" s="5">
        <v>0.16</v>
      </c>
      <c r="M52" s="5">
        <v>0.13639999999999999</v>
      </c>
      <c r="N52" s="5">
        <v>0.47</v>
      </c>
      <c r="O52" s="5">
        <v>0.28360000000000002</v>
      </c>
      <c r="P52" s="5">
        <v>0</v>
      </c>
      <c r="Q52" s="5">
        <v>3</v>
      </c>
      <c r="R52" s="5">
        <f>SUM(Append18[[#This Row],[Casual_Rentals]],Append18[[#This Row],[Registered_Rentals]])</f>
        <v>3</v>
      </c>
      <c r="T52" t="str">
        <f t="shared" si="3"/>
        <v>invalid</v>
      </c>
      <c r="U52" t="str">
        <f t="shared" si="2"/>
        <v>January</v>
      </c>
      <c r="V52">
        <f t="shared" si="0"/>
        <v>0.13639999999999999</v>
      </c>
      <c r="W52" t="str">
        <f t="shared" si="1"/>
        <v>winter</v>
      </c>
    </row>
    <row r="53" spans="1:23" x14ac:dyDescent="0.25">
      <c r="A53" s="5">
        <v>52</v>
      </c>
      <c r="B53" s="6">
        <v>40546</v>
      </c>
      <c r="C53" s="5">
        <v>1</v>
      </c>
      <c r="D53" s="5">
        <v>0</v>
      </c>
      <c r="E53" s="5">
        <v>1</v>
      </c>
      <c r="F53" s="5">
        <v>6</v>
      </c>
      <c r="G53" s="5" t="b">
        <v>0</v>
      </c>
      <c r="H53" s="5">
        <v>1</v>
      </c>
      <c r="I53" s="5" t="s">
        <v>47</v>
      </c>
      <c r="J53" s="5">
        <v>1</v>
      </c>
      <c r="K53" s="5" t="s">
        <v>68</v>
      </c>
      <c r="L53" s="5">
        <v>0.14000000000000001</v>
      </c>
      <c r="M53" s="5">
        <v>0.1061</v>
      </c>
      <c r="N53" s="5">
        <v>0.5</v>
      </c>
      <c r="O53" s="5">
        <v>0.3881</v>
      </c>
      <c r="P53" s="5">
        <v>0</v>
      </c>
      <c r="Q53" s="5">
        <v>30</v>
      </c>
      <c r="R53" s="5">
        <f>SUM(Append18[[#This Row],[Casual_Rentals]],Append18[[#This Row],[Registered_Rentals]])</f>
        <v>30</v>
      </c>
      <c r="T53" t="str">
        <f t="shared" si="3"/>
        <v>invalid</v>
      </c>
      <c r="U53" t="str">
        <f t="shared" si="2"/>
        <v>January</v>
      </c>
      <c r="V53">
        <f t="shared" si="0"/>
        <v>0.1061</v>
      </c>
      <c r="W53" t="str">
        <f t="shared" si="1"/>
        <v>winter</v>
      </c>
    </row>
    <row r="54" spans="1:23" x14ac:dyDescent="0.25">
      <c r="A54" s="5">
        <v>53</v>
      </c>
      <c r="B54" s="6">
        <v>40546</v>
      </c>
      <c r="C54" s="5">
        <v>1</v>
      </c>
      <c r="D54" s="5">
        <v>0</v>
      </c>
      <c r="E54" s="5">
        <v>1</v>
      </c>
      <c r="F54" s="5">
        <v>7</v>
      </c>
      <c r="G54" s="5" t="b">
        <v>0</v>
      </c>
      <c r="H54" s="5">
        <v>1</v>
      </c>
      <c r="I54" s="5" t="s">
        <v>47</v>
      </c>
      <c r="J54" s="5">
        <v>1</v>
      </c>
      <c r="K54" s="5" t="s">
        <v>68</v>
      </c>
      <c r="L54" s="5">
        <v>0.14000000000000001</v>
      </c>
      <c r="M54" s="5">
        <v>0.13639999999999999</v>
      </c>
      <c r="N54" s="5">
        <v>0.5</v>
      </c>
      <c r="O54" s="5">
        <v>0.19400000000000001</v>
      </c>
      <c r="P54" s="5">
        <v>1</v>
      </c>
      <c r="Q54" s="5">
        <v>63</v>
      </c>
      <c r="R54" s="5">
        <f>SUM(Append18[[#This Row],[Casual_Rentals]],Append18[[#This Row],[Registered_Rentals]])</f>
        <v>64</v>
      </c>
      <c r="T54" t="str">
        <f t="shared" si="3"/>
        <v>invalid</v>
      </c>
      <c r="U54" t="str">
        <f t="shared" si="2"/>
        <v>January</v>
      </c>
      <c r="V54">
        <f t="shared" si="0"/>
        <v>0.13639999999999999</v>
      </c>
      <c r="W54" t="str">
        <f t="shared" si="1"/>
        <v>winter</v>
      </c>
    </row>
    <row r="55" spans="1:23" x14ac:dyDescent="0.25">
      <c r="A55" s="5">
        <v>54</v>
      </c>
      <c r="B55" s="6">
        <v>40546</v>
      </c>
      <c r="C55" s="5">
        <v>1</v>
      </c>
      <c r="D55" s="5">
        <v>0</v>
      </c>
      <c r="E55" s="5">
        <v>1</v>
      </c>
      <c r="F55" s="5">
        <v>8</v>
      </c>
      <c r="G55" s="5" t="b">
        <v>0</v>
      </c>
      <c r="H55" s="5">
        <v>1</v>
      </c>
      <c r="I55" s="5" t="s">
        <v>47</v>
      </c>
      <c r="J55" s="5">
        <v>1</v>
      </c>
      <c r="K55" s="5" t="s">
        <v>68</v>
      </c>
      <c r="L55" s="5">
        <v>0.14000000000000001</v>
      </c>
      <c r="M55" s="5">
        <v>0.1212</v>
      </c>
      <c r="N55" s="5">
        <v>0.5</v>
      </c>
      <c r="O55" s="5">
        <v>0.28360000000000002</v>
      </c>
      <c r="P55" s="5">
        <v>1</v>
      </c>
      <c r="Q55" s="5">
        <v>153</v>
      </c>
      <c r="R55" s="5">
        <f>SUM(Append18[[#This Row],[Casual_Rentals]],Append18[[#This Row],[Registered_Rentals]])</f>
        <v>154</v>
      </c>
      <c r="T55" t="str">
        <f t="shared" si="3"/>
        <v>invalid</v>
      </c>
      <c r="U55" t="str">
        <f t="shared" si="2"/>
        <v>January</v>
      </c>
      <c r="V55">
        <f t="shared" si="0"/>
        <v>0.1212</v>
      </c>
      <c r="W55" t="str">
        <f t="shared" si="1"/>
        <v>winter</v>
      </c>
    </row>
    <row r="56" spans="1:23" x14ac:dyDescent="0.25">
      <c r="A56" s="5">
        <v>55</v>
      </c>
      <c r="B56" s="6">
        <v>40546</v>
      </c>
      <c r="C56" s="5">
        <v>1</v>
      </c>
      <c r="D56" s="5">
        <v>0</v>
      </c>
      <c r="E56" s="5">
        <v>1</v>
      </c>
      <c r="F56" s="5">
        <v>9</v>
      </c>
      <c r="G56" s="5" t="b">
        <v>0</v>
      </c>
      <c r="H56" s="5">
        <v>1</v>
      </c>
      <c r="I56" s="5" t="s">
        <v>47</v>
      </c>
      <c r="J56" s="5">
        <v>1</v>
      </c>
      <c r="K56" s="5" t="s">
        <v>68</v>
      </c>
      <c r="L56" s="5">
        <v>0.16</v>
      </c>
      <c r="M56" s="5">
        <v>0.13639999999999999</v>
      </c>
      <c r="N56" s="5">
        <v>0.43</v>
      </c>
      <c r="O56" s="5">
        <v>0.3881</v>
      </c>
      <c r="P56" s="5">
        <v>7</v>
      </c>
      <c r="Q56" s="5">
        <v>81</v>
      </c>
      <c r="R56" s="5">
        <f>SUM(Append18[[#This Row],[Casual_Rentals]],Append18[[#This Row],[Registered_Rentals]])</f>
        <v>88</v>
      </c>
      <c r="T56" t="str">
        <f t="shared" si="3"/>
        <v>invalid</v>
      </c>
      <c r="U56" t="str">
        <f t="shared" si="2"/>
        <v>January</v>
      </c>
      <c r="V56">
        <f t="shared" si="0"/>
        <v>0.13639999999999999</v>
      </c>
      <c r="W56" t="str">
        <f t="shared" si="1"/>
        <v>winter</v>
      </c>
    </row>
    <row r="57" spans="1:23" x14ac:dyDescent="0.25">
      <c r="A57" s="5">
        <v>56</v>
      </c>
      <c r="B57" s="6">
        <v>40546</v>
      </c>
      <c r="C57" s="5">
        <v>1</v>
      </c>
      <c r="D57" s="5">
        <v>0</v>
      </c>
      <c r="E57" s="5">
        <v>1</v>
      </c>
      <c r="F57" s="5">
        <v>10</v>
      </c>
      <c r="G57" s="5" t="b">
        <v>0</v>
      </c>
      <c r="H57" s="5">
        <v>1</v>
      </c>
      <c r="I57" s="5" t="s">
        <v>47</v>
      </c>
      <c r="J57" s="5">
        <v>1</v>
      </c>
      <c r="K57" s="5" t="s">
        <v>68</v>
      </c>
      <c r="L57" s="5">
        <v>0.18</v>
      </c>
      <c r="M57" s="5">
        <v>0.16669999999999999</v>
      </c>
      <c r="N57" s="5">
        <v>0.43</v>
      </c>
      <c r="O57" s="5">
        <v>0.25369999999999998</v>
      </c>
      <c r="P57" s="5">
        <v>11</v>
      </c>
      <c r="Q57" s="5">
        <v>33</v>
      </c>
      <c r="R57" s="5">
        <f>SUM(Append18[[#This Row],[Casual_Rentals]],Append18[[#This Row],[Registered_Rentals]])</f>
        <v>44</v>
      </c>
      <c r="T57" t="str">
        <f t="shared" si="3"/>
        <v>invalid</v>
      </c>
      <c r="U57" t="str">
        <f t="shared" si="2"/>
        <v>January</v>
      </c>
      <c r="V57">
        <f t="shared" si="0"/>
        <v>0.16669999999999999</v>
      </c>
      <c r="W57" t="str">
        <f t="shared" si="1"/>
        <v>winter</v>
      </c>
    </row>
    <row r="58" spans="1:23" x14ac:dyDescent="0.25">
      <c r="A58" s="5">
        <v>57</v>
      </c>
      <c r="B58" s="6">
        <v>40546</v>
      </c>
      <c r="C58" s="5">
        <v>1</v>
      </c>
      <c r="D58" s="5">
        <v>0</v>
      </c>
      <c r="E58" s="5">
        <v>1</v>
      </c>
      <c r="F58" s="5">
        <v>11</v>
      </c>
      <c r="G58" s="5" t="b">
        <v>0</v>
      </c>
      <c r="H58" s="5">
        <v>1</v>
      </c>
      <c r="I58" s="5" t="s">
        <v>47</v>
      </c>
      <c r="J58" s="5">
        <v>1</v>
      </c>
      <c r="K58" s="5" t="s">
        <v>68</v>
      </c>
      <c r="L58" s="5">
        <v>0.2</v>
      </c>
      <c r="M58" s="5">
        <v>0.18179999999999999</v>
      </c>
      <c r="N58" s="5">
        <v>0.4</v>
      </c>
      <c r="O58" s="5">
        <v>0.32840000000000003</v>
      </c>
      <c r="P58" s="5">
        <v>10</v>
      </c>
      <c r="Q58" s="5">
        <v>41</v>
      </c>
      <c r="R58" s="5">
        <f>SUM(Append18[[#This Row],[Casual_Rentals]],Append18[[#This Row],[Registered_Rentals]])</f>
        <v>51</v>
      </c>
      <c r="T58" t="str">
        <f t="shared" si="3"/>
        <v>invalid</v>
      </c>
      <c r="U58" t="str">
        <f t="shared" si="2"/>
        <v>January</v>
      </c>
      <c r="V58">
        <f t="shared" si="0"/>
        <v>0.18179999999999999</v>
      </c>
      <c r="W58" t="str">
        <f t="shared" si="1"/>
        <v>winter</v>
      </c>
    </row>
    <row r="59" spans="1:23" x14ac:dyDescent="0.25">
      <c r="A59" s="5">
        <v>58</v>
      </c>
      <c r="B59" s="6">
        <v>40546</v>
      </c>
      <c r="C59" s="5">
        <v>1</v>
      </c>
      <c r="D59" s="5">
        <v>0</v>
      </c>
      <c r="E59" s="5">
        <v>1</v>
      </c>
      <c r="F59" s="5">
        <v>12</v>
      </c>
      <c r="G59" s="5" t="b">
        <v>0</v>
      </c>
      <c r="H59" s="5">
        <v>1</v>
      </c>
      <c r="I59" s="5" t="s">
        <v>47</v>
      </c>
      <c r="J59" s="5">
        <v>1</v>
      </c>
      <c r="K59" s="5" t="s">
        <v>68</v>
      </c>
      <c r="L59" s="5">
        <v>0.22</v>
      </c>
      <c r="M59" s="5">
        <v>0.21210000000000001</v>
      </c>
      <c r="N59" s="5">
        <v>0.35</v>
      </c>
      <c r="O59" s="5">
        <v>0.29849999999999999</v>
      </c>
      <c r="P59" s="5">
        <v>13</v>
      </c>
      <c r="Q59" s="5">
        <v>48</v>
      </c>
      <c r="R59" s="5">
        <f>SUM(Append18[[#This Row],[Casual_Rentals]],Append18[[#This Row],[Registered_Rentals]])</f>
        <v>61</v>
      </c>
      <c r="T59" t="str">
        <f t="shared" si="3"/>
        <v>invalid</v>
      </c>
      <c r="U59" t="str">
        <f t="shared" si="2"/>
        <v>January</v>
      </c>
      <c r="V59">
        <f t="shared" si="0"/>
        <v>0.21210000000000001</v>
      </c>
      <c r="W59" t="str">
        <f t="shared" si="1"/>
        <v>winter</v>
      </c>
    </row>
    <row r="60" spans="1:23" x14ac:dyDescent="0.25">
      <c r="A60" s="5">
        <v>59</v>
      </c>
      <c r="B60" s="6">
        <v>40546</v>
      </c>
      <c r="C60" s="5">
        <v>1</v>
      </c>
      <c r="D60" s="5">
        <v>0</v>
      </c>
      <c r="E60" s="5">
        <v>1</v>
      </c>
      <c r="F60" s="5">
        <v>13</v>
      </c>
      <c r="G60" s="5" t="b">
        <v>0</v>
      </c>
      <c r="H60" s="5">
        <v>1</v>
      </c>
      <c r="I60" s="5" t="s">
        <v>47</v>
      </c>
      <c r="J60" s="5">
        <v>1</v>
      </c>
      <c r="K60" s="5" t="s">
        <v>68</v>
      </c>
      <c r="L60" s="5">
        <v>0.24</v>
      </c>
      <c r="M60" s="5">
        <v>0.21210000000000001</v>
      </c>
      <c r="N60" s="5">
        <v>0.35</v>
      </c>
      <c r="O60" s="5">
        <v>0.28360000000000002</v>
      </c>
      <c r="P60" s="5">
        <v>8</v>
      </c>
      <c r="Q60" s="5">
        <v>53</v>
      </c>
      <c r="R60" s="5">
        <f>SUM(Append18[[#This Row],[Casual_Rentals]],Append18[[#This Row],[Registered_Rentals]])</f>
        <v>61</v>
      </c>
      <c r="T60" t="str">
        <f t="shared" si="3"/>
        <v>invalid</v>
      </c>
      <c r="U60" t="str">
        <f t="shared" si="2"/>
        <v>January</v>
      </c>
      <c r="V60">
        <f t="shared" si="0"/>
        <v>0.21210000000000001</v>
      </c>
      <c r="W60" t="str">
        <f t="shared" si="1"/>
        <v>winter</v>
      </c>
    </row>
    <row r="61" spans="1:23" x14ac:dyDescent="0.25">
      <c r="A61" s="5">
        <v>60</v>
      </c>
      <c r="B61" s="6">
        <v>40546</v>
      </c>
      <c r="C61" s="5">
        <v>1</v>
      </c>
      <c r="D61" s="5">
        <v>0</v>
      </c>
      <c r="E61" s="5">
        <v>1</v>
      </c>
      <c r="F61" s="5">
        <v>14</v>
      </c>
      <c r="G61" s="5" t="b">
        <v>0</v>
      </c>
      <c r="H61" s="5">
        <v>1</v>
      </c>
      <c r="I61" s="5" t="s">
        <v>47</v>
      </c>
      <c r="J61" s="5">
        <v>1</v>
      </c>
      <c r="K61" s="5" t="s">
        <v>68</v>
      </c>
      <c r="L61" s="5">
        <v>0.26</v>
      </c>
      <c r="M61" s="5">
        <v>0.2424</v>
      </c>
      <c r="N61" s="5">
        <v>0.3</v>
      </c>
      <c r="O61" s="5">
        <v>0.28360000000000002</v>
      </c>
      <c r="P61" s="5">
        <v>11</v>
      </c>
      <c r="Q61" s="5">
        <v>66</v>
      </c>
      <c r="R61" s="5">
        <f>SUM(Append18[[#This Row],[Casual_Rentals]],Append18[[#This Row],[Registered_Rentals]])</f>
        <v>77</v>
      </c>
      <c r="T61" t="str">
        <f t="shared" si="3"/>
        <v>invalid</v>
      </c>
      <c r="U61" t="str">
        <f t="shared" si="2"/>
        <v>January</v>
      </c>
      <c r="V61">
        <f t="shared" si="0"/>
        <v>0.2424</v>
      </c>
      <c r="W61" t="str">
        <f t="shared" si="1"/>
        <v>winter</v>
      </c>
    </row>
    <row r="62" spans="1:23" x14ac:dyDescent="0.25">
      <c r="A62" s="5">
        <v>61</v>
      </c>
      <c r="B62" s="6">
        <v>40546</v>
      </c>
      <c r="C62" s="5">
        <v>1</v>
      </c>
      <c r="D62" s="5">
        <v>0</v>
      </c>
      <c r="E62" s="5">
        <v>1</v>
      </c>
      <c r="F62" s="5">
        <v>15</v>
      </c>
      <c r="G62" s="5" t="b">
        <v>0</v>
      </c>
      <c r="H62" s="5">
        <v>1</v>
      </c>
      <c r="I62" s="5" t="s">
        <v>47</v>
      </c>
      <c r="J62" s="5">
        <v>1</v>
      </c>
      <c r="K62" s="5" t="s">
        <v>68</v>
      </c>
      <c r="L62" s="5">
        <v>0.26</v>
      </c>
      <c r="M62" s="5">
        <v>0.2424</v>
      </c>
      <c r="N62" s="5">
        <v>0.3</v>
      </c>
      <c r="O62" s="5">
        <v>0.25369999999999998</v>
      </c>
      <c r="P62" s="5">
        <v>14</v>
      </c>
      <c r="Q62" s="5">
        <v>58</v>
      </c>
      <c r="R62" s="5">
        <f>SUM(Append18[[#This Row],[Casual_Rentals]],Append18[[#This Row],[Registered_Rentals]])</f>
        <v>72</v>
      </c>
      <c r="T62" t="str">
        <f t="shared" si="3"/>
        <v>invalid</v>
      </c>
      <c r="U62" t="str">
        <f t="shared" si="2"/>
        <v>January</v>
      </c>
      <c r="V62">
        <f t="shared" si="0"/>
        <v>0.2424</v>
      </c>
      <c r="W62" t="str">
        <f t="shared" si="1"/>
        <v>winter</v>
      </c>
    </row>
    <row r="63" spans="1:23" x14ac:dyDescent="0.25">
      <c r="A63" s="5">
        <v>62</v>
      </c>
      <c r="B63" s="6">
        <v>40546</v>
      </c>
      <c r="C63" s="5">
        <v>1</v>
      </c>
      <c r="D63" s="5">
        <v>0</v>
      </c>
      <c r="E63" s="5">
        <v>1</v>
      </c>
      <c r="F63" s="5">
        <v>16</v>
      </c>
      <c r="G63" s="5" t="b">
        <v>0</v>
      </c>
      <c r="H63" s="5">
        <v>1</v>
      </c>
      <c r="I63" s="5" t="s">
        <v>47</v>
      </c>
      <c r="J63" s="5">
        <v>1</v>
      </c>
      <c r="K63" s="5" t="s">
        <v>68</v>
      </c>
      <c r="L63" s="5">
        <v>0.26</v>
      </c>
      <c r="M63" s="5">
        <v>0.2424</v>
      </c>
      <c r="N63" s="5">
        <v>0.3</v>
      </c>
      <c r="O63" s="5">
        <v>0.25369999999999998</v>
      </c>
      <c r="P63" s="5">
        <v>9</v>
      </c>
      <c r="Q63" s="5">
        <v>67</v>
      </c>
      <c r="R63" s="5">
        <f>SUM(Append18[[#This Row],[Casual_Rentals]],Append18[[#This Row],[Registered_Rentals]])</f>
        <v>76</v>
      </c>
      <c r="T63" t="str">
        <f t="shared" si="3"/>
        <v>invalid</v>
      </c>
      <c r="U63" t="str">
        <f t="shared" si="2"/>
        <v>January</v>
      </c>
      <c r="V63">
        <f t="shared" si="0"/>
        <v>0.2424</v>
      </c>
      <c r="W63" t="str">
        <f t="shared" si="1"/>
        <v>winter</v>
      </c>
    </row>
    <row r="64" spans="1:23" x14ac:dyDescent="0.25">
      <c r="A64" s="5">
        <v>63</v>
      </c>
      <c r="B64" s="6">
        <v>40546</v>
      </c>
      <c r="C64" s="5">
        <v>1</v>
      </c>
      <c r="D64" s="5">
        <v>0</v>
      </c>
      <c r="E64" s="5">
        <v>1</v>
      </c>
      <c r="F64" s="5">
        <v>17</v>
      </c>
      <c r="G64" s="5" t="b">
        <v>0</v>
      </c>
      <c r="H64" s="5">
        <v>1</v>
      </c>
      <c r="I64" s="5" t="s">
        <v>47</v>
      </c>
      <c r="J64" s="5">
        <v>1</v>
      </c>
      <c r="K64" s="5" t="s">
        <v>68</v>
      </c>
      <c r="L64" s="5">
        <v>0.24</v>
      </c>
      <c r="M64" s="5">
        <v>0.2273</v>
      </c>
      <c r="N64" s="5">
        <v>0.3</v>
      </c>
      <c r="O64" s="5">
        <v>0.22389999999999999</v>
      </c>
      <c r="P64" s="5">
        <v>11</v>
      </c>
      <c r="Q64" s="5">
        <v>146</v>
      </c>
      <c r="R64" s="5">
        <f>SUM(Append18[[#This Row],[Casual_Rentals]],Append18[[#This Row],[Registered_Rentals]])</f>
        <v>157</v>
      </c>
      <c r="T64" t="str">
        <f t="shared" si="3"/>
        <v>invalid</v>
      </c>
      <c r="U64" t="str">
        <f t="shared" si="2"/>
        <v>January</v>
      </c>
      <c r="V64">
        <f t="shared" si="0"/>
        <v>0.2273</v>
      </c>
      <c r="W64" t="str">
        <f t="shared" si="1"/>
        <v>winter</v>
      </c>
    </row>
    <row r="65" spans="1:23" x14ac:dyDescent="0.25">
      <c r="A65" s="5">
        <v>64</v>
      </c>
      <c r="B65" s="6">
        <v>40546</v>
      </c>
      <c r="C65" s="5">
        <v>1</v>
      </c>
      <c r="D65" s="5">
        <v>0</v>
      </c>
      <c r="E65" s="5">
        <v>1</v>
      </c>
      <c r="F65" s="5">
        <v>18</v>
      </c>
      <c r="G65" s="5" t="b">
        <v>0</v>
      </c>
      <c r="H65" s="5">
        <v>1</v>
      </c>
      <c r="I65" s="5" t="s">
        <v>47</v>
      </c>
      <c r="J65" s="5">
        <v>1</v>
      </c>
      <c r="K65" s="5" t="s">
        <v>68</v>
      </c>
      <c r="L65" s="5">
        <v>0.24</v>
      </c>
      <c r="M65" s="5">
        <v>0.2576</v>
      </c>
      <c r="N65" s="5">
        <v>0.32</v>
      </c>
      <c r="O65" s="5">
        <v>0.1045</v>
      </c>
      <c r="P65" s="5">
        <v>9</v>
      </c>
      <c r="Q65" s="5">
        <v>148</v>
      </c>
      <c r="R65" s="5">
        <f>SUM(Append18[[#This Row],[Casual_Rentals]],Append18[[#This Row],[Registered_Rentals]])</f>
        <v>157</v>
      </c>
      <c r="T65" t="str">
        <f t="shared" si="3"/>
        <v>invalid</v>
      </c>
      <c r="U65" t="str">
        <f t="shared" si="2"/>
        <v>January</v>
      </c>
      <c r="V65">
        <f t="shared" si="0"/>
        <v>0.2576</v>
      </c>
      <c r="W65" t="str">
        <f t="shared" si="1"/>
        <v>winter</v>
      </c>
    </row>
    <row r="66" spans="1:23" x14ac:dyDescent="0.25">
      <c r="A66" s="5">
        <v>65</v>
      </c>
      <c r="B66" s="6">
        <v>40546</v>
      </c>
      <c r="C66" s="5">
        <v>1</v>
      </c>
      <c r="D66" s="5">
        <v>0</v>
      </c>
      <c r="E66" s="5">
        <v>1</v>
      </c>
      <c r="F66" s="5">
        <v>19</v>
      </c>
      <c r="G66" s="5" t="b">
        <v>0</v>
      </c>
      <c r="H66" s="5">
        <v>1</v>
      </c>
      <c r="I66" s="5" t="s">
        <v>47</v>
      </c>
      <c r="J66" s="5">
        <v>1</v>
      </c>
      <c r="K66" s="5" t="s">
        <v>68</v>
      </c>
      <c r="L66" s="5">
        <v>0.2</v>
      </c>
      <c r="M66" s="5">
        <v>0.2576</v>
      </c>
      <c r="N66" s="5">
        <v>0.47</v>
      </c>
      <c r="O66" s="5">
        <v>0</v>
      </c>
      <c r="P66" s="5">
        <v>8</v>
      </c>
      <c r="Q66" s="5">
        <v>102</v>
      </c>
      <c r="R66" s="5">
        <f>SUM(Append18[[#This Row],[Casual_Rentals]],Append18[[#This Row],[Registered_Rentals]])</f>
        <v>110</v>
      </c>
      <c r="T66" t="str">
        <f t="shared" si="3"/>
        <v>invalid</v>
      </c>
      <c r="U66" t="str">
        <f t="shared" si="2"/>
        <v>January</v>
      </c>
      <c r="V66">
        <f t="shared" si="0"/>
        <v>0.2576</v>
      </c>
      <c r="W66" t="str">
        <f t="shared" si="1"/>
        <v>winter</v>
      </c>
    </row>
    <row r="67" spans="1:23" x14ac:dyDescent="0.25">
      <c r="A67" s="5">
        <v>66</v>
      </c>
      <c r="B67" s="6">
        <v>40546</v>
      </c>
      <c r="C67" s="5">
        <v>1</v>
      </c>
      <c r="D67" s="5">
        <v>0</v>
      </c>
      <c r="E67" s="5">
        <v>1</v>
      </c>
      <c r="F67" s="5">
        <v>20</v>
      </c>
      <c r="G67" s="5" t="b">
        <v>0</v>
      </c>
      <c r="H67" s="5">
        <v>1</v>
      </c>
      <c r="I67" s="5" t="s">
        <v>47</v>
      </c>
      <c r="J67" s="5">
        <v>1</v>
      </c>
      <c r="K67" s="5" t="s">
        <v>68</v>
      </c>
      <c r="L67" s="5">
        <v>0.2</v>
      </c>
      <c r="M67" s="5">
        <v>0.2576</v>
      </c>
      <c r="N67" s="5">
        <v>0.47</v>
      </c>
      <c r="O67" s="5">
        <v>0.1045</v>
      </c>
      <c r="P67" s="5">
        <v>3</v>
      </c>
      <c r="Q67" s="5">
        <v>49</v>
      </c>
      <c r="R67" s="5">
        <f>SUM(Append18[[#This Row],[Casual_Rentals]],Append18[[#This Row],[Registered_Rentals]])</f>
        <v>52</v>
      </c>
      <c r="T67" t="str">
        <f t="shared" si="3"/>
        <v>invalid</v>
      </c>
      <c r="U67" t="str">
        <f t="shared" si="2"/>
        <v>January</v>
      </c>
      <c r="V67">
        <f t="shared" ref="V67:V130" si="4">IF(M67="",M66,M67)</f>
        <v>0.2576</v>
      </c>
      <c r="W67" t="str">
        <f t="shared" ref="W67:W130" si="5">IF(C67=1,"winter",("invalid"))</f>
        <v>winter</v>
      </c>
    </row>
    <row r="68" spans="1:23" x14ac:dyDescent="0.25">
      <c r="A68" s="5">
        <v>67</v>
      </c>
      <c r="B68" s="6">
        <v>40546</v>
      </c>
      <c r="C68" s="5">
        <v>1</v>
      </c>
      <c r="D68" s="5">
        <v>0</v>
      </c>
      <c r="E68" s="5">
        <v>1</v>
      </c>
      <c r="F68" s="5">
        <v>21</v>
      </c>
      <c r="G68" s="5" t="b">
        <v>0</v>
      </c>
      <c r="H68" s="5">
        <v>1</v>
      </c>
      <c r="I68" s="5" t="s">
        <v>47</v>
      </c>
      <c r="J68" s="5">
        <v>1</v>
      </c>
      <c r="K68" s="5" t="s">
        <v>68</v>
      </c>
      <c r="L68" s="5">
        <v>0.18</v>
      </c>
      <c r="M68" s="5">
        <v>0.19700000000000001</v>
      </c>
      <c r="N68" s="5">
        <v>0.64</v>
      </c>
      <c r="O68" s="5">
        <v>0.1343</v>
      </c>
      <c r="P68" s="5">
        <v>3</v>
      </c>
      <c r="Q68" s="5">
        <v>49</v>
      </c>
      <c r="R68" s="5">
        <f>SUM(Append18[[#This Row],[Casual_Rentals]],Append18[[#This Row],[Registered_Rentals]])</f>
        <v>52</v>
      </c>
      <c r="T68" t="str">
        <f t="shared" si="3"/>
        <v>invalid</v>
      </c>
      <c r="U68" t="str">
        <f t="shared" si="2"/>
        <v>January</v>
      </c>
      <c r="V68">
        <f t="shared" si="4"/>
        <v>0.19700000000000001</v>
      </c>
      <c r="W68" t="str">
        <f t="shared" si="5"/>
        <v>winter</v>
      </c>
    </row>
    <row r="69" spans="1:23" x14ac:dyDescent="0.25">
      <c r="A69" s="5">
        <v>68</v>
      </c>
      <c r="B69" s="6">
        <v>40546</v>
      </c>
      <c r="C69" s="5">
        <v>1</v>
      </c>
      <c r="D69" s="5">
        <v>0</v>
      </c>
      <c r="E69" s="5">
        <v>1</v>
      </c>
      <c r="F69" s="5">
        <v>22</v>
      </c>
      <c r="G69" s="5" t="b">
        <v>0</v>
      </c>
      <c r="H69" s="5">
        <v>1</v>
      </c>
      <c r="I69" s="5" t="s">
        <v>47</v>
      </c>
      <c r="J69" s="5">
        <v>1</v>
      </c>
      <c r="K69" s="5" t="s">
        <v>68</v>
      </c>
      <c r="L69" s="5">
        <v>0.14000000000000001</v>
      </c>
      <c r="M69" s="5">
        <v>0.1515</v>
      </c>
      <c r="N69" s="5">
        <v>0.69</v>
      </c>
      <c r="O69" s="5">
        <v>0.1343</v>
      </c>
      <c r="P69" s="5">
        <v>0</v>
      </c>
      <c r="Q69" s="5">
        <v>20</v>
      </c>
      <c r="R69" s="5">
        <f>SUM(Append18[[#This Row],[Casual_Rentals]],Append18[[#This Row],[Registered_Rentals]])</f>
        <v>20</v>
      </c>
      <c r="T69" t="str">
        <f t="shared" si="3"/>
        <v>invalid</v>
      </c>
      <c r="U69" t="str">
        <f t="shared" si="2"/>
        <v>January</v>
      </c>
      <c r="V69">
        <f t="shared" si="4"/>
        <v>0.1515</v>
      </c>
      <c r="W69" t="str">
        <f t="shared" si="5"/>
        <v>winter</v>
      </c>
    </row>
    <row r="70" spans="1:23" x14ac:dyDescent="0.25">
      <c r="A70" s="5">
        <v>69</v>
      </c>
      <c r="B70" s="6">
        <v>40546</v>
      </c>
      <c r="C70" s="5">
        <v>1</v>
      </c>
      <c r="D70" s="5">
        <v>0</v>
      </c>
      <c r="E70" s="5">
        <v>1</v>
      </c>
      <c r="F70" s="5">
        <v>23</v>
      </c>
      <c r="G70" s="5" t="b">
        <v>0</v>
      </c>
      <c r="H70" s="5">
        <v>1</v>
      </c>
      <c r="I70" s="5" t="s">
        <v>47</v>
      </c>
      <c r="J70" s="5">
        <v>1</v>
      </c>
      <c r="K70" s="5" t="s">
        <v>68</v>
      </c>
      <c r="L70" s="5">
        <v>0.18</v>
      </c>
      <c r="M70" s="5">
        <v>0.21210000000000001</v>
      </c>
      <c r="N70" s="5">
        <v>0.55000000000000004</v>
      </c>
      <c r="O70" s="5">
        <v>0.1045</v>
      </c>
      <c r="P70" s="5">
        <v>1</v>
      </c>
      <c r="Q70" s="5">
        <v>11</v>
      </c>
      <c r="R70" s="5">
        <f>SUM(Append18[[#This Row],[Casual_Rentals]],Append18[[#This Row],[Registered_Rentals]])</f>
        <v>12</v>
      </c>
      <c r="T70" t="str">
        <f t="shared" si="3"/>
        <v>invalid</v>
      </c>
      <c r="U70" t="str">
        <f t="shared" si="2"/>
        <v>January</v>
      </c>
      <c r="V70">
        <f t="shared" si="4"/>
        <v>0.21210000000000001</v>
      </c>
      <c r="W70" t="str">
        <f t="shared" si="5"/>
        <v>winter</v>
      </c>
    </row>
    <row r="71" spans="1:23" x14ac:dyDescent="0.25">
      <c r="A71" s="5">
        <v>70</v>
      </c>
      <c r="B71" s="6">
        <v>40547</v>
      </c>
      <c r="C71" s="5">
        <v>1</v>
      </c>
      <c r="D71" s="5">
        <v>0</v>
      </c>
      <c r="E71" s="5">
        <v>1</v>
      </c>
      <c r="F71" s="5">
        <v>0</v>
      </c>
      <c r="G71" s="5" t="b">
        <v>0</v>
      </c>
      <c r="H71" s="5">
        <v>2</v>
      </c>
      <c r="I71" s="5" t="s">
        <v>48</v>
      </c>
      <c r="J71" s="5">
        <v>1</v>
      </c>
      <c r="K71" s="5" t="s">
        <v>68</v>
      </c>
      <c r="L71" s="5">
        <v>0.16</v>
      </c>
      <c r="M71" s="5">
        <v>0.21210000000000001</v>
      </c>
      <c r="N71" s="5">
        <v>0.55000000000000004</v>
      </c>
      <c r="O71" s="5">
        <v>0.1045</v>
      </c>
      <c r="P71" s="5">
        <v>0</v>
      </c>
      <c r="Q71" s="5">
        <v>5</v>
      </c>
      <c r="R71" s="5">
        <f>SUM(Append18[[#This Row],[Casual_Rentals]],Append18[[#This Row],[Registered_Rentals]])</f>
        <v>5</v>
      </c>
      <c r="T71" t="str">
        <f t="shared" si="3"/>
        <v>invalid</v>
      </c>
      <c r="U71" t="str">
        <f t="shared" si="2"/>
        <v>January</v>
      </c>
      <c r="V71">
        <f t="shared" si="4"/>
        <v>0.21210000000000001</v>
      </c>
      <c r="W71" t="str">
        <f t="shared" si="5"/>
        <v>winter</v>
      </c>
    </row>
    <row r="72" spans="1:23" x14ac:dyDescent="0.25">
      <c r="A72" s="5">
        <v>71</v>
      </c>
      <c r="B72" s="6">
        <v>40547</v>
      </c>
      <c r="C72" s="5">
        <v>1</v>
      </c>
      <c r="D72" s="5">
        <v>0</v>
      </c>
      <c r="E72" s="5">
        <v>1</v>
      </c>
      <c r="F72" s="5">
        <v>1</v>
      </c>
      <c r="G72" s="5" t="b">
        <v>0</v>
      </c>
      <c r="H72" s="5">
        <v>2</v>
      </c>
      <c r="I72" s="5" t="s">
        <v>48</v>
      </c>
      <c r="J72" s="5">
        <v>1</v>
      </c>
      <c r="K72" s="5" t="s">
        <v>68</v>
      </c>
      <c r="L72" s="5">
        <v>0.16</v>
      </c>
      <c r="M72" s="5">
        <v>0.18179999999999999</v>
      </c>
      <c r="N72" s="5">
        <v>0.59</v>
      </c>
      <c r="O72" s="5">
        <v>0.1045</v>
      </c>
      <c r="P72" s="5">
        <v>0</v>
      </c>
      <c r="Q72" s="5">
        <v>2</v>
      </c>
      <c r="R72" s="5">
        <f>SUM(Append18[[#This Row],[Casual_Rentals]],Append18[[#This Row],[Registered_Rentals]])</f>
        <v>2</v>
      </c>
      <c r="T72" t="str">
        <f t="shared" si="3"/>
        <v>invalid</v>
      </c>
      <c r="U72" t="str">
        <f t="shared" si="2"/>
        <v>January</v>
      </c>
      <c r="V72">
        <f t="shared" si="4"/>
        <v>0.18179999999999999</v>
      </c>
      <c r="W72" t="str">
        <f t="shared" si="5"/>
        <v>winter</v>
      </c>
    </row>
    <row r="73" spans="1:23" x14ac:dyDescent="0.25">
      <c r="A73" s="5">
        <v>72</v>
      </c>
      <c r="B73" s="6">
        <v>40547</v>
      </c>
      <c r="C73" s="5">
        <v>1</v>
      </c>
      <c r="D73" s="5">
        <v>0</v>
      </c>
      <c r="E73" s="5">
        <v>1</v>
      </c>
      <c r="F73" s="5">
        <v>2</v>
      </c>
      <c r="G73" s="5" t="b">
        <v>0</v>
      </c>
      <c r="H73" s="5">
        <v>2</v>
      </c>
      <c r="I73" s="5" t="s">
        <v>48</v>
      </c>
      <c r="J73" s="5">
        <v>1</v>
      </c>
      <c r="K73" s="5" t="s">
        <v>68</v>
      </c>
      <c r="L73" s="5">
        <v>0.14000000000000001</v>
      </c>
      <c r="M73" s="5">
        <v>0.1515</v>
      </c>
      <c r="N73" s="5">
        <v>0.63</v>
      </c>
      <c r="O73" s="5">
        <v>0.1343</v>
      </c>
      <c r="P73" s="5">
        <v>0</v>
      </c>
      <c r="Q73" s="5">
        <v>1</v>
      </c>
      <c r="R73" s="5">
        <f>SUM(Append18[[#This Row],[Casual_Rentals]],Append18[[#This Row],[Registered_Rentals]])</f>
        <v>1</v>
      </c>
      <c r="T73" t="str">
        <f t="shared" si="3"/>
        <v>invalid</v>
      </c>
      <c r="U73" t="str">
        <f t="shared" si="2"/>
        <v>January</v>
      </c>
      <c r="V73">
        <f t="shared" si="4"/>
        <v>0.1515</v>
      </c>
      <c r="W73" t="str">
        <f t="shared" si="5"/>
        <v>winter</v>
      </c>
    </row>
    <row r="74" spans="1:23" x14ac:dyDescent="0.25">
      <c r="A74" s="5">
        <v>73</v>
      </c>
      <c r="B74" s="6">
        <v>40547</v>
      </c>
      <c r="C74" s="5">
        <v>1</v>
      </c>
      <c r="D74" s="5">
        <v>0</v>
      </c>
      <c r="E74" s="5">
        <v>1</v>
      </c>
      <c r="F74" s="5">
        <v>4</v>
      </c>
      <c r="G74" s="5" t="b">
        <v>0</v>
      </c>
      <c r="H74" s="5">
        <v>2</v>
      </c>
      <c r="I74" s="5" t="s">
        <v>48</v>
      </c>
      <c r="J74" s="5">
        <v>1</v>
      </c>
      <c r="K74" s="5" t="s">
        <v>68</v>
      </c>
      <c r="L74" s="5">
        <v>0.14000000000000001</v>
      </c>
      <c r="M74" s="5">
        <v>0.18179999999999999</v>
      </c>
      <c r="N74" s="5">
        <v>0.63</v>
      </c>
      <c r="O74" s="5">
        <v>8.9599999999999999E-2</v>
      </c>
      <c r="P74" s="5">
        <v>0</v>
      </c>
      <c r="Q74" s="5">
        <v>2</v>
      </c>
      <c r="R74" s="5">
        <f>SUM(Append18[[#This Row],[Casual_Rentals]],Append18[[#This Row],[Registered_Rentals]])</f>
        <v>2</v>
      </c>
      <c r="T74" t="str">
        <f t="shared" si="3"/>
        <v>invalid</v>
      </c>
      <c r="U74" t="str">
        <f t="shared" si="2"/>
        <v>January</v>
      </c>
      <c r="V74">
        <f t="shared" si="4"/>
        <v>0.18179999999999999</v>
      </c>
      <c r="W74" t="str">
        <f t="shared" si="5"/>
        <v>winter</v>
      </c>
    </row>
    <row r="75" spans="1:23" x14ac:dyDescent="0.25">
      <c r="A75" s="5">
        <v>74</v>
      </c>
      <c r="B75" s="6">
        <v>40547</v>
      </c>
      <c r="C75" s="5">
        <v>1</v>
      </c>
      <c r="D75" s="5">
        <v>0</v>
      </c>
      <c r="E75" s="5">
        <v>1</v>
      </c>
      <c r="F75" s="5">
        <v>5</v>
      </c>
      <c r="G75" s="5" t="b">
        <v>0</v>
      </c>
      <c r="H75" s="5">
        <v>2</v>
      </c>
      <c r="I75" s="5" t="s">
        <v>48</v>
      </c>
      <c r="J75" s="5">
        <v>1</v>
      </c>
      <c r="K75" s="5" t="s">
        <v>68</v>
      </c>
      <c r="L75" s="5">
        <v>0.12</v>
      </c>
      <c r="M75" s="5">
        <v>0.1515</v>
      </c>
      <c r="N75" s="5">
        <v>0.68</v>
      </c>
      <c r="O75" s="5">
        <v>0.1045</v>
      </c>
      <c r="P75" s="5">
        <v>0</v>
      </c>
      <c r="Q75" s="5">
        <v>4</v>
      </c>
      <c r="R75" s="5">
        <f>SUM(Append18[[#This Row],[Casual_Rentals]],Append18[[#This Row],[Registered_Rentals]])</f>
        <v>4</v>
      </c>
      <c r="T75" t="str">
        <f t="shared" si="3"/>
        <v>invalid</v>
      </c>
      <c r="U75" t="str">
        <f t="shared" si="2"/>
        <v>January</v>
      </c>
      <c r="V75">
        <f t="shared" si="4"/>
        <v>0.1515</v>
      </c>
      <c r="W75" t="str">
        <f t="shared" si="5"/>
        <v>winter</v>
      </c>
    </row>
    <row r="76" spans="1:23" x14ac:dyDescent="0.25">
      <c r="A76" s="5">
        <v>75</v>
      </c>
      <c r="B76" s="6">
        <v>40547</v>
      </c>
      <c r="C76" s="5">
        <v>1</v>
      </c>
      <c r="D76" s="5">
        <v>0</v>
      </c>
      <c r="E76" s="5">
        <v>1</v>
      </c>
      <c r="F76" s="5">
        <v>6</v>
      </c>
      <c r="G76" s="5" t="b">
        <v>0</v>
      </c>
      <c r="H76" s="5">
        <v>2</v>
      </c>
      <c r="I76" s="5" t="s">
        <v>48</v>
      </c>
      <c r="J76" s="5">
        <v>1</v>
      </c>
      <c r="K76" s="5" t="s">
        <v>68</v>
      </c>
      <c r="L76" s="5">
        <v>0.12</v>
      </c>
      <c r="M76" s="5">
        <v>0.1515</v>
      </c>
      <c r="N76" s="5">
        <v>0.74</v>
      </c>
      <c r="O76" s="5">
        <v>0.1045</v>
      </c>
      <c r="P76" s="5">
        <v>0</v>
      </c>
      <c r="Q76" s="5">
        <v>36</v>
      </c>
      <c r="R76" s="5">
        <f>SUM(Append18[[#This Row],[Casual_Rentals]],Append18[[#This Row],[Registered_Rentals]])</f>
        <v>36</v>
      </c>
      <c r="T76" t="str">
        <f t="shared" si="3"/>
        <v>invalid</v>
      </c>
      <c r="U76" t="str">
        <f t="shared" ref="U76:U139" si="6">IF(E67=1,"January",IF(E67=2,"February",("invalid")))</f>
        <v>January</v>
      </c>
      <c r="V76">
        <f t="shared" si="4"/>
        <v>0.1515</v>
      </c>
      <c r="W76" t="str">
        <f t="shared" si="5"/>
        <v>winter</v>
      </c>
    </row>
    <row r="77" spans="1:23" x14ac:dyDescent="0.25">
      <c r="A77" s="5">
        <v>76</v>
      </c>
      <c r="B77" s="6">
        <v>40547</v>
      </c>
      <c r="C77" s="5">
        <v>1</v>
      </c>
      <c r="D77" s="5">
        <v>0</v>
      </c>
      <c r="E77" s="5">
        <v>1</v>
      </c>
      <c r="F77" s="5">
        <v>7</v>
      </c>
      <c r="G77" s="5" t="b">
        <v>0</v>
      </c>
      <c r="H77" s="5">
        <v>2</v>
      </c>
      <c r="I77" s="5" t="s">
        <v>48</v>
      </c>
      <c r="J77" s="5">
        <v>1</v>
      </c>
      <c r="K77" s="5" t="s">
        <v>68</v>
      </c>
      <c r="L77" s="5">
        <v>0.12</v>
      </c>
      <c r="M77" s="5">
        <v>0.1515</v>
      </c>
      <c r="N77" s="5">
        <v>0.74</v>
      </c>
      <c r="O77" s="5">
        <v>0.1343</v>
      </c>
      <c r="P77" s="5">
        <v>2</v>
      </c>
      <c r="Q77" s="5">
        <v>92</v>
      </c>
      <c r="R77" s="5">
        <f>SUM(Append18[[#This Row],[Casual_Rentals]],Append18[[#This Row],[Registered_Rentals]])</f>
        <v>94</v>
      </c>
      <c r="T77" t="str">
        <f t="shared" si="3"/>
        <v>invalid</v>
      </c>
      <c r="U77" t="str">
        <f t="shared" si="6"/>
        <v>January</v>
      </c>
      <c r="V77">
        <f t="shared" si="4"/>
        <v>0.1515</v>
      </c>
      <c r="W77" t="str">
        <f t="shared" si="5"/>
        <v>winter</v>
      </c>
    </row>
    <row r="78" spans="1:23" x14ac:dyDescent="0.25">
      <c r="A78" s="5">
        <v>77</v>
      </c>
      <c r="B78" s="6">
        <v>40547</v>
      </c>
      <c r="C78" s="5">
        <v>1</v>
      </c>
      <c r="D78" s="5">
        <v>0</v>
      </c>
      <c r="E78" s="5">
        <v>1</v>
      </c>
      <c r="F78" s="5">
        <v>8</v>
      </c>
      <c r="G78" s="5" t="b">
        <v>0</v>
      </c>
      <c r="H78" s="5">
        <v>2</v>
      </c>
      <c r="I78" s="5" t="s">
        <v>48</v>
      </c>
      <c r="J78" s="5">
        <v>1</v>
      </c>
      <c r="K78" s="5" t="s">
        <v>68</v>
      </c>
      <c r="L78" s="5">
        <v>0.14000000000000001</v>
      </c>
      <c r="M78" s="5">
        <v>0.1515</v>
      </c>
      <c r="N78" s="5">
        <v>0.69</v>
      </c>
      <c r="O78" s="5">
        <v>0.16420000000000001</v>
      </c>
      <c r="P78" s="5">
        <v>2</v>
      </c>
      <c r="Q78" s="5">
        <v>177</v>
      </c>
      <c r="R78" s="5">
        <f>SUM(Append18[[#This Row],[Casual_Rentals]],Append18[[#This Row],[Registered_Rentals]])</f>
        <v>179</v>
      </c>
      <c r="T78" t="str">
        <f t="shared" si="3"/>
        <v>invalid</v>
      </c>
      <c r="U78" t="str">
        <f t="shared" si="6"/>
        <v>January</v>
      </c>
      <c r="V78">
        <f t="shared" si="4"/>
        <v>0.1515</v>
      </c>
      <c r="W78" t="str">
        <f t="shared" si="5"/>
        <v>winter</v>
      </c>
    </row>
    <row r="79" spans="1:23" x14ac:dyDescent="0.25">
      <c r="A79" s="5">
        <v>78</v>
      </c>
      <c r="B79" s="6">
        <v>40547</v>
      </c>
      <c r="C79" s="5">
        <v>1</v>
      </c>
      <c r="D79" s="5">
        <v>0</v>
      </c>
      <c r="E79" s="5">
        <v>1</v>
      </c>
      <c r="F79" s="5">
        <v>9</v>
      </c>
      <c r="G79" s="5" t="b">
        <v>0</v>
      </c>
      <c r="H79" s="5">
        <v>2</v>
      </c>
      <c r="I79" s="5" t="s">
        <v>48</v>
      </c>
      <c r="J79" s="5">
        <v>1</v>
      </c>
      <c r="K79" s="5" t="s">
        <v>68</v>
      </c>
      <c r="L79" s="5">
        <v>0.16</v>
      </c>
      <c r="M79" s="5">
        <v>0.1515</v>
      </c>
      <c r="N79" s="5">
        <v>0.64</v>
      </c>
      <c r="O79" s="5">
        <v>0.22389999999999999</v>
      </c>
      <c r="P79" s="5">
        <v>2</v>
      </c>
      <c r="Q79" s="5">
        <v>98</v>
      </c>
      <c r="R79" s="5">
        <f>SUM(Append18[[#This Row],[Casual_Rentals]],Append18[[#This Row],[Registered_Rentals]])</f>
        <v>100</v>
      </c>
      <c r="T79" t="str">
        <f t="shared" si="3"/>
        <v>invalid</v>
      </c>
      <c r="U79" t="str">
        <f t="shared" si="6"/>
        <v>January</v>
      </c>
      <c r="V79">
        <f t="shared" si="4"/>
        <v>0.1515</v>
      </c>
      <c r="W79" t="str">
        <f t="shared" si="5"/>
        <v>winter</v>
      </c>
    </row>
    <row r="80" spans="1:23" x14ac:dyDescent="0.25">
      <c r="A80" s="5">
        <v>79</v>
      </c>
      <c r="B80" s="6">
        <v>40547</v>
      </c>
      <c r="C80" s="5">
        <v>1</v>
      </c>
      <c r="D80" s="5">
        <v>0</v>
      </c>
      <c r="E80" s="5">
        <v>1</v>
      </c>
      <c r="F80" s="5">
        <v>10</v>
      </c>
      <c r="G80" s="5" t="b">
        <v>0</v>
      </c>
      <c r="H80" s="5">
        <v>2</v>
      </c>
      <c r="I80" s="5" t="s">
        <v>48</v>
      </c>
      <c r="J80" s="5">
        <v>2</v>
      </c>
      <c r="K80" s="5" t="s">
        <v>69</v>
      </c>
      <c r="L80" s="5">
        <v>0.16</v>
      </c>
      <c r="M80" s="5">
        <v>0.13639999999999999</v>
      </c>
      <c r="N80" s="5">
        <v>0.69</v>
      </c>
      <c r="O80" s="5">
        <v>0.32840000000000003</v>
      </c>
      <c r="P80" s="5">
        <v>5</v>
      </c>
      <c r="Q80" s="5">
        <v>37</v>
      </c>
      <c r="R80" s="5">
        <f>SUM(Append18[[#This Row],[Casual_Rentals]],Append18[[#This Row],[Registered_Rentals]])</f>
        <v>42</v>
      </c>
      <c r="T80" t="str">
        <f t="shared" si="3"/>
        <v>invalid</v>
      </c>
      <c r="U80" t="str">
        <f t="shared" si="6"/>
        <v>January</v>
      </c>
      <c r="V80">
        <f t="shared" si="4"/>
        <v>0.13639999999999999</v>
      </c>
      <c r="W80" t="str">
        <f t="shared" si="5"/>
        <v>winter</v>
      </c>
    </row>
    <row r="81" spans="1:23" x14ac:dyDescent="0.25">
      <c r="A81" s="5">
        <v>80</v>
      </c>
      <c r="B81" s="6">
        <v>40547</v>
      </c>
      <c r="C81" s="5">
        <v>1</v>
      </c>
      <c r="D81" s="5">
        <v>0</v>
      </c>
      <c r="E81" s="5">
        <v>1</v>
      </c>
      <c r="F81" s="5">
        <v>11</v>
      </c>
      <c r="G81" s="5" t="b">
        <v>0</v>
      </c>
      <c r="H81" s="5">
        <v>2</v>
      </c>
      <c r="I81" s="5" t="s">
        <v>48</v>
      </c>
      <c r="J81" s="5">
        <v>1</v>
      </c>
      <c r="K81" s="5" t="s">
        <v>68</v>
      </c>
      <c r="L81" s="5">
        <v>0.22</v>
      </c>
      <c r="M81" s="5">
        <v>0.21210000000000001</v>
      </c>
      <c r="N81" s="5">
        <v>0.51</v>
      </c>
      <c r="O81" s="5">
        <v>0.29849999999999999</v>
      </c>
      <c r="P81" s="5">
        <v>7</v>
      </c>
      <c r="Q81" s="5">
        <v>50</v>
      </c>
      <c r="R81" s="5">
        <f>SUM(Append18[[#This Row],[Casual_Rentals]],Append18[[#This Row],[Registered_Rentals]])</f>
        <v>57</v>
      </c>
      <c r="T81" t="str">
        <f t="shared" ref="T81:T144" si="7">IF(K67=1,"Clear",IF(K67=2,"Cloudy",IF(K67=3,"Light Rain",IF(K67=4,"Heavy Rain",("invalid")))))</f>
        <v>invalid</v>
      </c>
      <c r="U81" t="str">
        <f t="shared" si="6"/>
        <v>January</v>
      </c>
      <c r="V81">
        <f t="shared" si="4"/>
        <v>0.21210000000000001</v>
      </c>
      <c r="W81" t="str">
        <f t="shared" si="5"/>
        <v>winter</v>
      </c>
    </row>
    <row r="82" spans="1:23" x14ac:dyDescent="0.25">
      <c r="A82" s="5">
        <v>81</v>
      </c>
      <c r="B82" s="6">
        <v>40547</v>
      </c>
      <c r="C82" s="5">
        <v>1</v>
      </c>
      <c r="D82" s="5">
        <v>0</v>
      </c>
      <c r="E82" s="5">
        <v>1</v>
      </c>
      <c r="F82" s="5">
        <v>12</v>
      </c>
      <c r="G82" s="5" t="b">
        <v>0</v>
      </c>
      <c r="H82" s="5">
        <v>2</v>
      </c>
      <c r="I82" s="5" t="s">
        <v>48</v>
      </c>
      <c r="J82" s="5">
        <v>1</v>
      </c>
      <c r="K82" s="5" t="s">
        <v>68</v>
      </c>
      <c r="L82" s="5">
        <v>0.22</v>
      </c>
      <c r="M82" s="5">
        <v>0.2273</v>
      </c>
      <c r="N82" s="5">
        <v>0.51</v>
      </c>
      <c r="O82" s="5">
        <v>0.16420000000000001</v>
      </c>
      <c r="P82" s="5">
        <v>12</v>
      </c>
      <c r="Q82" s="5">
        <v>66</v>
      </c>
      <c r="R82" s="5">
        <f>SUM(Append18[[#This Row],[Casual_Rentals]],Append18[[#This Row],[Registered_Rentals]])</f>
        <v>78</v>
      </c>
      <c r="T82" t="str">
        <f t="shared" si="7"/>
        <v>invalid</v>
      </c>
      <c r="U82" t="str">
        <f t="shared" si="6"/>
        <v>January</v>
      </c>
      <c r="V82">
        <f t="shared" si="4"/>
        <v>0.2273</v>
      </c>
      <c r="W82" t="str">
        <f t="shared" si="5"/>
        <v>winter</v>
      </c>
    </row>
    <row r="83" spans="1:23" x14ac:dyDescent="0.25">
      <c r="A83" s="5">
        <v>82</v>
      </c>
      <c r="B83" s="6">
        <v>40547</v>
      </c>
      <c r="C83" s="5">
        <v>1</v>
      </c>
      <c r="D83" s="5">
        <v>0</v>
      </c>
      <c r="E83" s="5">
        <v>1</v>
      </c>
      <c r="F83" s="5">
        <v>13</v>
      </c>
      <c r="G83" s="5" t="b">
        <v>0</v>
      </c>
      <c r="H83" s="5">
        <v>2</v>
      </c>
      <c r="I83" s="5" t="s">
        <v>48</v>
      </c>
      <c r="J83" s="5">
        <v>1</v>
      </c>
      <c r="K83" s="5" t="s">
        <v>68</v>
      </c>
      <c r="L83" s="5">
        <v>0.24</v>
      </c>
      <c r="M83" s="5">
        <v>0.2273</v>
      </c>
      <c r="N83" s="5">
        <v>0.56000000000000005</v>
      </c>
      <c r="O83" s="5">
        <v>0.19400000000000001</v>
      </c>
      <c r="P83" s="5">
        <v>18</v>
      </c>
      <c r="Q83" s="5">
        <v>79</v>
      </c>
      <c r="R83" s="5">
        <f>SUM(Append18[[#This Row],[Casual_Rentals]],Append18[[#This Row],[Registered_Rentals]])</f>
        <v>97</v>
      </c>
      <c r="T83" t="str">
        <f t="shared" si="7"/>
        <v>invalid</v>
      </c>
      <c r="U83" t="str">
        <f t="shared" si="6"/>
        <v>January</v>
      </c>
      <c r="V83">
        <f t="shared" si="4"/>
        <v>0.2273</v>
      </c>
      <c r="W83" t="str">
        <f t="shared" si="5"/>
        <v>winter</v>
      </c>
    </row>
    <row r="84" spans="1:23" x14ac:dyDescent="0.25">
      <c r="A84" s="5">
        <v>83</v>
      </c>
      <c r="B84" s="6">
        <v>40547</v>
      </c>
      <c r="C84" s="5">
        <v>1</v>
      </c>
      <c r="D84" s="5">
        <v>0</v>
      </c>
      <c r="E84" s="5">
        <v>1</v>
      </c>
      <c r="F84" s="5">
        <v>14</v>
      </c>
      <c r="G84" s="5" t="b">
        <v>0</v>
      </c>
      <c r="H84" s="5">
        <v>2</v>
      </c>
      <c r="I84" s="5" t="s">
        <v>48</v>
      </c>
      <c r="J84" s="5">
        <v>1</v>
      </c>
      <c r="K84" s="5" t="s">
        <v>68</v>
      </c>
      <c r="L84" s="5">
        <v>0.26</v>
      </c>
      <c r="M84" s="5">
        <v>0.2576</v>
      </c>
      <c r="N84" s="5">
        <v>0.52</v>
      </c>
      <c r="O84" s="5">
        <v>0.22389999999999999</v>
      </c>
      <c r="P84" s="5">
        <v>9</v>
      </c>
      <c r="Q84" s="5">
        <v>54</v>
      </c>
      <c r="R84" s="5">
        <f>SUM(Append18[[#This Row],[Casual_Rentals]],Append18[[#This Row],[Registered_Rentals]])</f>
        <v>63</v>
      </c>
      <c r="T84" t="str">
        <f t="shared" si="7"/>
        <v>invalid</v>
      </c>
      <c r="U84" t="str">
        <f t="shared" si="6"/>
        <v>January</v>
      </c>
      <c r="V84">
        <f t="shared" si="4"/>
        <v>0.2576</v>
      </c>
      <c r="W84" t="str">
        <f t="shared" si="5"/>
        <v>winter</v>
      </c>
    </row>
    <row r="85" spans="1:23" x14ac:dyDescent="0.25">
      <c r="A85" s="5">
        <v>84</v>
      </c>
      <c r="B85" s="6">
        <v>40547</v>
      </c>
      <c r="C85" s="5">
        <v>1</v>
      </c>
      <c r="D85" s="5">
        <v>0</v>
      </c>
      <c r="E85" s="5">
        <v>1</v>
      </c>
      <c r="F85" s="5">
        <v>15</v>
      </c>
      <c r="G85" s="5" t="b">
        <v>0</v>
      </c>
      <c r="H85" s="5">
        <v>2</v>
      </c>
      <c r="I85" s="5" t="s">
        <v>48</v>
      </c>
      <c r="J85" s="5">
        <v>1</v>
      </c>
      <c r="K85" s="5" t="s">
        <v>68</v>
      </c>
      <c r="L85" s="5">
        <v>0.28000000000000003</v>
      </c>
      <c r="M85" s="5">
        <v>0.2727</v>
      </c>
      <c r="N85" s="5">
        <v>0.52</v>
      </c>
      <c r="O85" s="5">
        <v>0.25369999999999998</v>
      </c>
      <c r="P85" s="5">
        <v>17</v>
      </c>
      <c r="Q85" s="5">
        <v>48</v>
      </c>
      <c r="R85" s="5">
        <f>SUM(Append18[[#This Row],[Casual_Rentals]],Append18[[#This Row],[Registered_Rentals]])</f>
        <v>65</v>
      </c>
      <c r="T85" t="str">
        <f t="shared" si="7"/>
        <v>invalid</v>
      </c>
      <c r="U85" t="str">
        <f t="shared" si="6"/>
        <v>January</v>
      </c>
      <c r="V85">
        <f t="shared" si="4"/>
        <v>0.2727</v>
      </c>
      <c r="W85" t="str">
        <f t="shared" si="5"/>
        <v>winter</v>
      </c>
    </row>
    <row r="86" spans="1:23" x14ac:dyDescent="0.25">
      <c r="A86" s="5">
        <v>85</v>
      </c>
      <c r="B86" s="6">
        <v>40547</v>
      </c>
      <c r="C86" s="5">
        <v>1</v>
      </c>
      <c r="D86" s="5">
        <v>0</v>
      </c>
      <c r="E86" s="5">
        <v>1</v>
      </c>
      <c r="F86" s="5">
        <v>16</v>
      </c>
      <c r="G86" s="5" t="b">
        <v>0</v>
      </c>
      <c r="H86" s="5">
        <v>2</v>
      </c>
      <c r="I86" s="5" t="s">
        <v>48</v>
      </c>
      <c r="J86" s="5">
        <v>1</v>
      </c>
      <c r="K86" s="5" t="s">
        <v>68</v>
      </c>
      <c r="L86" s="5">
        <v>0.3</v>
      </c>
      <c r="M86" s="5">
        <v>0.28789999999999999</v>
      </c>
      <c r="N86" s="5">
        <v>0.49</v>
      </c>
      <c r="O86" s="5">
        <v>0.25369999999999998</v>
      </c>
      <c r="P86" s="5">
        <v>15</v>
      </c>
      <c r="Q86" s="5">
        <v>68</v>
      </c>
      <c r="R86" s="5">
        <f>SUM(Append18[[#This Row],[Casual_Rentals]],Append18[[#This Row],[Registered_Rentals]])</f>
        <v>83</v>
      </c>
      <c r="T86" t="str">
        <f t="shared" si="7"/>
        <v>invalid</v>
      </c>
      <c r="U86" t="str">
        <f t="shared" si="6"/>
        <v>January</v>
      </c>
      <c r="V86">
        <f t="shared" si="4"/>
        <v>0.28789999999999999</v>
      </c>
      <c r="W86" t="str">
        <f t="shared" si="5"/>
        <v>winter</v>
      </c>
    </row>
    <row r="87" spans="1:23" x14ac:dyDescent="0.25">
      <c r="A87" s="5">
        <v>86</v>
      </c>
      <c r="B87" s="6">
        <v>40547</v>
      </c>
      <c r="C87" s="5">
        <v>1</v>
      </c>
      <c r="D87" s="5">
        <v>0</v>
      </c>
      <c r="E87" s="5">
        <v>1</v>
      </c>
      <c r="F87" s="5">
        <v>17</v>
      </c>
      <c r="G87" s="5" t="b">
        <v>0</v>
      </c>
      <c r="H87" s="5">
        <v>2</v>
      </c>
      <c r="I87" s="5" t="s">
        <v>48</v>
      </c>
      <c r="J87" s="5">
        <v>1</v>
      </c>
      <c r="K87" s="5" t="s">
        <v>68</v>
      </c>
      <c r="L87" s="5">
        <v>0.28000000000000003</v>
      </c>
      <c r="M87" s="5">
        <v>0.2727</v>
      </c>
      <c r="N87" s="5">
        <v>0.48</v>
      </c>
      <c r="O87" s="5">
        <v>0.22389999999999999</v>
      </c>
      <c r="P87" s="5">
        <v>10</v>
      </c>
      <c r="Q87" s="5">
        <v>202</v>
      </c>
      <c r="R87" s="5">
        <f>SUM(Append18[[#This Row],[Casual_Rentals]],Append18[[#This Row],[Registered_Rentals]])</f>
        <v>212</v>
      </c>
      <c r="T87" t="str">
        <f t="shared" si="7"/>
        <v>invalid</v>
      </c>
      <c r="U87" t="str">
        <f t="shared" si="6"/>
        <v>January</v>
      </c>
      <c r="V87">
        <f t="shared" si="4"/>
        <v>0.2727</v>
      </c>
      <c r="W87" t="str">
        <f t="shared" si="5"/>
        <v>winter</v>
      </c>
    </row>
    <row r="88" spans="1:23" x14ac:dyDescent="0.25">
      <c r="A88" s="5">
        <v>87</v>
      </c>
      <c r="B88" s="6">
        <v>40547</v>
      </c>
      <c r="C88" s="5">
        <v>1</v>
      </c>
      <c r="D88" s="5">
        <v>0</v>
      </c>
      <c r="E88" s="5">
        <v>1</v>
      </c>
      <c r="F88" s="5">
        <v>18</v>
      </c>
      <c r="G88" s="5" t="b">
        <v>0</v>
      </c>
      <c r="H88" s="5">
        <v>2</v>
      </c>
      <c r="I88" s="5" t="s">
        <v>48</v>
      </c>
      <c r="J88" s="5">
        <v>1</v>
      </c>
      <c r="K88" s="5" t="s">
        <v>68</v>
      </c>
      <c r="L88" s="5">
        <v>0.26</v>
      </c>
      <c r="M88" s="5">
        <v>0.2576</v>
      </c>
      <c r="N88" s="5">
        <v>0.48</v>
      </c>
      <c r="O88" s="5">
        <v>0.19400000000000001</v>
      </c>
      <c r="P88" s="5">
        <v>3</v>
      </c>
      <c r="Q88" s="5">
        <v>179</v>
      </c>
      <c r="R88" s="5">
        <f>SUM(Append18[[#This Row],[Casual_Rentals]],Append18[[#This Row],[Registered_Rentals]])</f>
        <v>182</v>
      </c>
      <c r="T88" t="str">
        <f t="shared" si="7"/>
        <v>invalid</v>
      </c>
      <c r="U88" t="str">
        <f t="shared" si="6"/>
        <v>January</v>
      </c>
      <c r="V88">
        <f t="shared" si="4"/>
        <v>0.2576</v>
      </c>
      <c r="W88" t="str">
        <f t="shared" si="5"/>
        <v>winter</v>
      </c>
    </row>
    <row r="89" spans="1:23" x14ac:dyDescent="0.25">
      <c r="A89" s="5">
        <v>88</v>
      </c>
      <c r="B89" s="6">
        <v>40547</v>
      </c>
      <c r="C89" s="5">
        <v>1</v>
      </c>
      <c r="D89" s="5">
        <v>0</v>
      </c>
      <c r="E89" s="5">
        <v>1</v>
      </c>
      <c r="F89" s="5">
        <v>19</v>
      </c>
      <c r="G89" s="5" t="b">
        <v>0</v>
      </c>
      <c r="H89" s="5">
        <v>2</v>
      </c>
      <c r="I89" s="5" t="s">
        <v>48</v>
      </c>
      <c r="J89" s="5">
        <v>1</v>
      </c>
      <c r="K89" s="5" t="s">
        <v>68</v>
      </c>
      <c r="L89" s="5">
        <v>0.24</v>
      </c>
      <c r="M89" s="5">
        <v>0.2576</v>
      </c>
      <c r="N89" s="5">
        <v>0.48</v>
      </c>
      <c r="O89" s="5">
        <v>0.1045</v>
      </c>
      <c r="P89" s="5">
        <v>2</v>
      </c>
      <c r="Q89" s="5">
        <v>110</v>
      </c>
      <c r="R89" s="5">
        <f>SUM(Append18[[#This Row],[Casual_Rentals]],Append18[[#This Row],[Registered_Rentals]])</f>
        <v>112</v>
      </c>
      <c r="T89" t="str">
        <f t="shared" si="7"/>
        <v>invalid</v>
      </c>
      <c r="U89" t="str">
        <f t="shared" si="6"/>
        <v>January</v>
      </c>
      <c r="V89">
        <f t="shared" si="4"/>
        <v>0.2576</v>
      </c>
      <c r="W89" t="str">
        <f t="shared" si="5"/>
        <v>winter</v>
      </c>
    </row>
    <row r="90" spans="1:23" x14ac:dyDescent="0.25">
      <c r="A90" s="5">
        <v>89</v>
      </c>
      <c r="B90" s="6">
        <v>40547</v>
      </c>
      <c r="C90" s="5">
        <v>1</v>
      </c>
      <c r="D90" s="5">
        <v>0</v>
      </c>
      <c r="E90" s="5">
        <v>1</v>
      </c>
      <c r="F90" s="5">
        <v>20</v>
      </c>
      <c r="G90" s="5" t="b">
        <v>0</v>
      </c>
      <c r="H90" s="5">
        <v>2</v>
      </c>
      <c r="I90" s="5" t="s">
        <v>48</v>
      </c>
      <c r="J90" s="5">
        <v>1</v>
      </c>
      <c r="K90" s="5" t="s">
        <v>68</v>
      </c>
      <c r="L90" s="5">
        <v>0.24</v>
      </c>
      <c r="M90" s="5">
        <v>0.2576</v>
      </c>
      <c r="N90" s="5">
        <v>0.48</v>
      </c>
      <c r="O90" s="5">
        <v>0.1045</v>
      </c>
      <c r="P90" s="5">
        <v>1</v>
      </c>
      <c r="Q90" s="5">
        <v>53</v>
      </c>
      <c r="R90" s="5">
        <f>SUM(Append18[[#This Row],[Casual_Rentals]],Append18[[#This Row],[Registered_Rentals]])</f>
        <v>54</v>
      </c>
      <c r="T90" t="str">
        <f t="shared" si="7"/>
        <v>invalid</v>
      </c>
      <c r="U90" t="str">
        <f t="shared" si="6"/>
        <v>January</v>
      </c>
      <c r="V90">
        <f t="shared" si="4"/>
        <v>0.2576</v>
      </c>
      <c r="W90" t="str">
        <f t="shared" si="5"/>
        <v>winter</v>
      </c>
    </row>
    <row r="91" spans="1:23" x14ac:dyDescent="0.25">
      <c r="A91" s="5">
        <v>90</v>
      </c>
      <c r="B91" s="6">
        <v>40547</v>
      </c>
      <c r="C91" s="5">
        <v>1</v>
      </c>
      <c r="D91" s="5">
        <v>0</v>
      </c>
      <c r="E91" s="5">
        <v>1</v>
      </c>
      <c r="F91" s="5">
        <v>21</v>
      </c>
      <c r="G91" s="5" t="b">
        <v>0</v>
      </c>
      <c r="H91" s="5">
        <v>2</v>
      </c>
      <c r="I91" s="5" t="s">
        <v>48</v>
      </c>
      <c r="J91" s="5">
        <v>1</v>
      </c>
      <c r="K91" s="5" t="s">
        <v>68</v>
      </c>
      <c r="L91" s="5">
        <v>0.22</v>
      </c>
      <c r="M91" s="5">
        <v>0.2727</v>
      </c>
      <c r="N91" s="5">
        <v>0.64</v>
      </c>
      <c r="O91" s="5">
        <v>0</v>
      </c>
      <c r="P91" s="5">
        <v>0</v>
      </c>
      <c r="Q91" s="5">
        <v>48</v>
      </c>
      <c r="R91" s="5">
        <f>SUM(Append18[[#This Row],[Casual_Rentals]],Append18[[#This Row],[Registered_Rentals]])</f>
        <v>48</v>
      </c>
      <c r="T91" t="str">
        <f t="shared" si="7"/>
        <v>invalid</v>
      </c>
      <c r="U91" t="str">
        <f t="shared" si="6"/>
        <v>January</v>
      </c>
      <c r="V91">
        <f t="shared" si="4"/>
        <v>0.2727</v>
      </c>
      <c r="W91" t="str">
        <f t="shared" si="5"/>
        <v>winter</v>
      </c>
    </row>
    <row r="92" spans="1:23" x14ac:dyDescent="0.25">
      <c r="A92" s="5">
        <v>91</v>
      </c>
      <c r="B92" s="6">
        <v>40547</v>
      </c>
      <c r="C92" s="5">
        <v>1</v>
      </c>
      <c r="D92" s="5">
        <v>0</v>
      </c>
      <c r="E92" s="5">
        <v>1</v>
      </c>
      <c r="F92" s="5">
        <v>22</v>
      </c>
      <c r="G92" s="5" t="b">
        <v>0</v>
      </c>
      <c r="H92" s="5">
        <v>2</v>
      </c>
      <c r="I92" s="5" t="s">
        <v>48</v>
      </c>
      <c r="J92" s="5">
        <v>1</v>
      </c>
      <c r="K92" s="5" t="s">
        <v>68</v>
      </c>
      <c r="L92" s="5">
        <v>0.22</v>
      </c>
      <c r="M92" s="5">
        <v>0.2576</v>
      </c>
      <c r="N92" s="5">
        <v>0.64</v>
      </c>
      <c r="O92" s="5">
        <v>8.9599999999999999E-2</v>
      </c>
      <c r="P92" s="5">
        <v>1</v>
      </c>
      <c r="Q92" s="5">
        <v>34</v>
      </c>
      <c r="R92" s="5">
        <f>SUM(Append18[[#This Row],[Casual_Rentals]],Append18[[#This Row],[Registered_Rentals]])</f>
        <v>35</v>
      </c>
      <c r="T92" t="str">
        <f t="shared" si="7"/>
        <v>invalid</v>
      </c>
      <c r="U92" t="str">
        <f t="shared" si="6"/>
        <v>January</v>
      </c>
      <c r="V92">
        <f t="shared" si="4"/>
        <v>0.2576</v>
      </c>
      <c r="W92" t="str">
        <f t="shared" si="5"/>
        <v>winter</v>
      </c>
    </row>
    <row r="93" spans="1:23" x14ac:dyDescent="0.25">
      <c r="A93" s="5">
        <v>92</v>
      </c>
      <c r="B93" s="6">
        <v>40547</v>
      </c>
      <c r="C93" s="5">
        <v>1</v>
      </c>
      <c r="D93" s="5">
        <v>0</v>
      </c>
      <c r="E93" s="5">
        <v>1</v>
      </c>
      <c r="F93" s="5">
        <v>23</v>
      </c>
      <c r="G93" s="5" t="b">
        <v>0</v>
      </c>
      <c r="H93" s="5">
        <v>2</v>
      </c>
      <c r="I93" s="5" t="s">
        <v>48</v>
      </c>
      <c r="J93" s="5">
        <v>1</v>
      </c>
      <c r="K93" s="5" t="s">
        <v>68</v>
      </c>
      <c r="L93" s="5">
        <v>0.2</v>
      </c>
      <c r="M93" s="5">
        <v>0.2273</v>
      </c>
      <c r="N93" s="5">
        <v>0.69</v>
      </c>
      <c r="O93" s="5">
        <v>8.9599999999999999E-2</v>
      </c>
      <c r="P93" s="5">
        <v>2</v>
      </c>
      <c r="Q93" s="5">
        <v>9</v>
      </c>
      <c r="R93" s="5">
        <f>SUM(Append18[[#This Row],[Casual_Rentals]],Append18[[#This Row],[Registered_Rentals]])</f>
        <v>11</v>
      </c>
      <c r="T93" t="str">
        <f t="shared" si="7"/>
        <v>invalid</v>
      </c>
      <c r="U93" t="str">
        <f t="shared" si="6"/>
        <v>January</v>
      </c>
      <c r="V93">
        <f t="shared" si="4"/>
        <v>0.2273</v>
      </c>
      <c r="W93" t="str">
        <f t="shared" si="5"/>
        <v>winter</v>
      </c>
    </row>
    <row r="94" spans="1:23" x14ac:dyDescent="0.25">
      <c r="A94" s="5">
        <v>93</v>
      </c>
      <c r="B94" s="6">
        <v>40548</v>
      </c>
      <c r="C94" s="5">
        <v>1</v>
      </c>
      <c r="D94" s="5">
        <v>0</v>
      </c>
      <c r="E94" s="5">
        <v>1</v>
      </c>
      <c r="F94" s="5">
        <v>0</v>
      </c>
      <c r="G94" s="5" t="b">
        <v>0</v>
      </c>
      <c r="H94" s="5">
        <v>3</v>
      </c>
      <c r="I94" s="5" t="s">
        <v>49</v>
      </c>
      <c r="J94" s="5">
        <v>1</v>
      </c>
      <c r="K94" s="5" t="s">
        <v>68</v>
      </c>
      <c r="L94" s="5">
        <v>0.2</v>
      </c>
      <c r="M94" s="5">
        <v>0.2576</v>
      </c>
      <c r="N94" s="5">
        <v>0.64</v>
      </c>
      <c r="O94" s="5">
        <v>0</v>
      </c>
      <c r="P94" s="5">
        <v>0</v>
      </c>
      <c r="Q94" s="5">
        <v>6</v>
      </c>
      <c r="R94" s="5">
        <f>SUM(Append18[[#This Row],[Casual_Rentals]],Append18[[#This Row],[Registered_Rentals]])</f>
        <v>6</v>
      </c>
      <c r="T94" t="str">
        <f t="shared" si="7"/>
        <v>invalid</v>
      </c>
      <c r="U94" t="str">
        <f t="shared" si="6"/>
        <v>January</v>
      </c>
      <c r="V94">
        <f t="shared" si="4"/>
        <v>0.2576</v>
      </c>
      <c r="W94" t="str">
        <f t="shared" si="5"/>
        <v>winter</v>
      </c>
    </row>
    <row r="95" spans="1:23" x14ac:dyDescent="0.25">
      <c r="A95" s="5">
        <v>94</v>
      </c>
      <c r="B95" s="6">
        <v>40548</v>
      </c>
      <c r="C95" s="5">
        <v>1</v>
      </c>
      <c r="D95" s="5">
        <v>0</v>
      </c>
      <c r="E95" s="5">
        <v>1</v>
      </c>
      <c r="F95" s="5">
        <v>1</v>
      </c>
      <c r="G95" s="5" t="b">
        <v>0</v>
      </c>
      <c r="H95" s="5">
        <v>3</v>
      </c>
      <c r="I95" s="5" t="s">
        <v>49</v>
      </c>
      <c r="J95" s="5">
        <v>1</v>
      </c>
      <c r="K95" s="5" t="s">
        <v>68</v>
      </c>
      <c r="L95" s="5">
        <v>0.16</v>
      </c>
      <c r="M95" s="5">
        <v>0.19700000000000001</v>
      </c>
      <c r="N95" s="5">
        <v>0.74</v>
      </c>
      <c r="O95" s="5">
        <v>8.9599999999999999E-2</v>
      </c>
      <c r="P95" s="5">
        <v>0</v>
      </c>
      <c r="Q95" s="5">
        <v>6</v>
      </c>
      <c r="R95" s="5">
        <f>SUM(Append18[[#This Row],[Casual_Rentals]],Append18[[#This Row],[Registered_Rentals]])</f>
        <v>6</v>
      </c>
      <c r="T95" t="str">
        <f t="shared" si="7"/>
        <v>invalid</v>
      </c>
      <c r="U95" t="str">
        <f t="shared" si="6"/>
        <v>January</v>
      </c>
      <c r="V95">
        <f t="shared" si="4"/>
        <v>0.19700000000000001</v>
      </c>
      <c r="W95" t="str">
        <f t="shared" si="5"/>
        <v>winter</v>
      </c>
    </row>
    <row r="96" spans="1:23" x14ac:dyDescent="0.25">
      <c r="A96" s="5">
        <v>95</v>
      </c>
      <c r="B96" s="6">
        <v>40548</v>
      </c>
      <c r="C96" s="5">
        <v>1</v>
      </c>
      <c r="D96" s="5">
        <v>0</v>
      </c>
      <c r="E96" s="5">
        <v>1</v>
      </c>
      <c r="F96" s="5">
        <v>2</v>
      </c>
      <c r="G96" s="5" t="b">
        <v>0</v>
      </c>
      <c r="H96" s="5">
        <v>3</v>
      </c>
      <c r="I96" s="5" t="s">
        <v>49</v>
      </c>
      <c r="J96" s="5">
        <v>1</v>
      </c>
      <c r="K96" s="5" t="s">
        <v>68</v>
      </c>
      <c r="L96" s="5">
        <v>0.16</v>
      </c>
      <c r="M96" s="5">
        <v>0.19700000000000001</v>
      </c>
      <c r="N96" s="5">
        <v>0.74</v>
      </c>
      <c r="O96" s="5">
        <v>8.9599999999999999E-2</v>
      </c>
      <c r="P96" s="5">
        <v>0</v>
      </c>
      <c r="Q96" s="5">
        <v>2</v>
      </c>
      <c r="R96" s="5">
        <f>SUM(Append18[[#This Row],[Casual_Rentals]],Append18[[#This Row],[Registered_Rentals]])</f>
        <v>2</v>
      </c>
      <c r="T96" t="str">
        <f t="shared" si="7"/>
        <v>invalid</v>
      </c>
      <c r="U96" t="str">
        <f t="shared" si="6"/>
        <v>January</v>
      </c>
      <c r="V96">
        <f t="shared" si="4"/>
        <v>0.19700000000000001</v>
      </c>
      <c r="W96" t="str">
        <f t="shared" si="5"/>
        <v>winter</v>
      </c>
    </row>
    <row r="97" spans="1:23" x14ac:dyDescent="0.25">
      <c r="A97" s="5">
        <v>96</v>
      </c>
      <c r="B97" s="6">
        <v>40548</v>
      </c>
      <c r="C97" s="5">
        <v>1</v>
      </c>
      <c r="D97" s="5">
        <v>0</v>
      </c>
      <c r="E97" s="5">
        <v>1</v>
      </c>
      <c r="F97" s="5">
        <v>4</v>
      </c>
      <c r="G97" s="5" t="b">
        <v>0</v>
      </c>
      <c r="H97" s="5">
        <v>3</v>
      </c>
      <c r="I97" s="5" t="s">
        <v>49</v>
      </c>
      <c r="J97" s="5">
        <v>1</v>
      </c>
      <c r="K97" s="5" t="s">
        <v>68</v>
      </c>
      <c r="L97" s="5">
        <v>0.24</v>
      </c>
      <c r="M97" s="5">
        <v>0.2273</v>
      </c>
      <c r="N97" s="5">
        <v>0.48</v>
      </c>
      <c r="O97" s="5">
        <v>0.22389999999999999</v>
      </c>
      <c r="P97" s="5">
        <v>0</v>
      </c>
      <c r="Q97" s="5">
        <v>2</v>
      </c>
      <c r="R97" s="5">
        <f>SUM(Append18[[#This Row],[Casual_Rentals]],Append18[[#This Row],[Registered_Rentals]])</f>
        <v>2</v>
      </c>
      <c r="T97" t="str">
        <f t="shared" si="7"/>
        <v>invalid</v>
      </c>
      <c r="U97" t="str">
        <f t="shared" si="6"/>
        <v>January</v>
      </c>
      <c r="V97">
        <f t="shared" si="4"/>
        <v>0.2273</v>
      </c>
      <c r="W97" t="str">
        <f t="shared" si="5"/>
        <v>winter</v>
      </c>
    </row>
    <row r="98" spans="1:23" x14ac:dyDescent="0.25">
      <c r="A98" s="5">
        <v>97</v>
      </c>
      <c r="B98" s="6">
        <v>40548</v>
      </c>
      <c r="C98" s="5">
        <v>1</v>
      </c>
      <c r="D98" s="5">
        <v>0</v>
      </c>
      <c r="E98" s="5">
        <v>1</v>
      </c>
      <c r="F98" s="5">
        <v>5</v>
      </c>
      <c r="G98" s="5" t="b">
        <v>0</v>
      </c>
      <c r="H98" s="5">
        <v>3</v>
      </c>
      <c r="I98" s="5" t="s">
        <v>49</v>
      </c>
      <c r="J98" s="5">
        <v>1</v>
      </c>
      <c r="K98" s="5" t="s">
        <v>68</v>
      </c>
      <c r="L98" s="5">
        <v>0.22</v>
      </c>
      <c r="M98" s="5">
        <v>0.2273</v>
      </c>
      <c r="N98" s="5">
        <v>0.47</v>
      </c>
      <c r="O98" s="5">
        <v>0.16420000000000001</v>
      </c>
      <c r="P98" s="5">
        <v>0</v>
      </c>
      <c r="Q98" s="5">
        <v>3</v>
      </c>
      <c r="R98" s="5">
        <f>SUM(Append18[[#This Row],[Casual_Rentals]],Append18[[#This Row],[Registered_Rentals]])</f>
        <v>3</v>
      </c>
      <c r="T98" t="str">
        <f t="shared" si="7"/>
        <v>invalid</v>
      </c>
      <c r="U98" t="str">
        <f t="shared" si="6"/>
        <v>January</v>
      </c>
      <c r="V98">
        <f t="shared" si="4"/>
        <v>0.2273</v>
      </c>
      <c r="W98" t="str">
        <f t="shared" si="5"/>
        <v>winter</v>
      </c>
    </row>
    <row r="99" spans="1:23" x14ac:dyDescent="0.25">
      <c r="A99" s="5">
        <v>98</v>
      </c>
      <c r="B99" s="6">
        <v>40548</v>
      </c>
      <c r="C99" s="5">
        <v>1</v>
      </c>
      <c r="D99" s="5">
        <v>0</v>
      </c>
      <c r="E99" s="5">
        <v>1</v>
      </c>
      <c r="F99" s="5">
        <v>6</v>
      </c>
      <c r="G99" s="5" t="b">
        <v>0</v>
      </c>
      <c r="H99" s="5">
        <v>3</v>
      </c>
      <c r="I99" s="5" t="s">
        <v>49</v>
      </c>
      <c r="J99" s="5">
        <v>1</v>
      </c>
      <c r="K99" s="5" t="s">
        <v>68</v>
      </c>
      <c r="L99" s="5">
        <v>0.2</v>
      </c>
      <c r="M99" s="5">
        <v>0.19700000000000001</v>
      </c>
      <c r="N99" s="5">
        <v>0.47</v>
      </c>
      <c r="O99" s="5">
        <v>0.22389999999999999</v>
      </c>
      <c r="P99" s="5">
        <v>0</v>
      </c>
      <c r="Q99" s="5">
        <v>33</v>
      </c>
      <c r="R99" s="5">
        <f>SUM(Append18[[#This Row],[Casual_Rentals]],Append18[[#This Row],[Registered_Rentals]])</f>
        <v>33</v>
      </c>
      <c r="T99" t="str">
        <f t="shared" si="7"/>
        <v>invalid</v>
      </c>
      <c r="U99" t="str">
        <f t="shared" si="6"/>
        <v>January</v>
      </c>
      <c r="V99">
        <f t="shared" si="4"/>
        <v>0.19700000000000001</v>
      </c>
      <c r="W99" t="str">
        <f t="shared" si="5"/>
        <v>winter</v>
      </c>
    </row>
    <row r="100" spans="1:23" x14ac:dyDescent="0.25">
      <c r="A100" s="5">
        <v>99</v>
      </c>
      <c r="B100" s="6">
        <v>40548</v>
      </c>
      <c r="C100" s="5">
        <v>1</v>
      </c>
      <c r="D100" s="5">
        <v>0</v>
      </c>
      <c r="E100" s="5">
        <v>1</v>
      </c>
      <c r="F100" s="5">
        <v>7</v>
      </c>
      <c r="G100" s="5" t="b">
        <v>0</v>
      </c>
      <c r="H100" s="5">
        <v>3</v>
      </c>
      <c r="I100" s="5" t="s">
        <v>49</v>
      </c>
      <c r="J100" s="5">
        <v>1</v>
      </c>
      <c r="K100" s="5" t="s">
        <v>68</v>
      </c>
      <c r="L100" s="5">
        <v>0.18</v>
      </c>
      <c r="M100" s="5">
        <v>0.18179999999999999</v>
      </c>
      <c r="N100" s="5">
        <v>0.43</v>
      </c>
      <c r="O100" s="5">
        <v>0.19400000000000001</v>
      </c>
      <c r="P100" s="5">
        <v>1</v>
      </c>
      <c r="Q100" s="5">
        <v>87</v>
      </c>
      <c r="R100" s="5">
        <f>SUM(Append18[[#This Row],[Casual_Rentals]],Append18[[#This Row],[Registered_Rentals]])</f>
        <v>88</v>
      </c>
      <c r="T100" t="str">
        <f t="shared" si="7"/>
        <v>invalid</v>
      </c>
      <c r="U100" t="str">
        <f t="shared" si="6"/>
        <v>January</v>
      </c>
      <c r="V100">
        <f t="shared" si="4"/>
        <v>0.18179999999999999</v>
      </c>
      <c r="W100" t="str">
        <f t="shared" si="5"/>
        <v>winter</v>
      </c>
    </row>
    <row r="101" spans="1:23" x14ac:dyDescent="0.25">
      <c r="A101" s="5">
        <v>100</v>
      </c>
      <c r="B101" s="6">
        <v>40548</v>
      </c>
      <c r="C101" s="5">
        <v>1</v>
      </c>
      <c r="D101" s="5">
        <v>0</v>
      </c>
      <c r="E101" s="5">
        <v>1</v>
      </c>
      <c r="F101" s="5">
        <v>8</v>
      </c>
      <c r="G101" s="5" t="b">
        <v>0</v>
      </c>
      <c r="H101" s="5">
        <v>3</v>
      </c>
      <c r="I101" s="5" t="s">
        <v>49</v>
      </c>
      <c r="J101" s="5">
        <v>1</v>
      </c>
      <c r="K101" s="5" t="s">
        <v>68</v>
      </c>
      <c r="L101" s="5">
        <v>0.2</v>
      </c>
      <c r="M101" s="5">
        <v>0.18179999999999999</v>
      </c>
      <c r="N101" s="5">
        <v>0.4</v>
      </c>
      <c r="O101" s="5">
        <v>0.29849999999999999</v>
      </c>
      <c r="P101" s="5">
        <v>3</v>
      </c>
      <c r="Q101" s="5">
        <v>192</v>
      </c>
      <c r="R101" s="5">
        <f>SUM(Append18[[#This Row],[Casual_Rentals]],Append18[[#This Row],[Registered_Rentals]])</f>
        <v>195</v>
      </c>
      <c r="T101" t="str">
        <f t="shared" si="7"/>
        <v>invalid</v>
      </c>
      <c r="U101" t="str">
        <f t="shared" si="6"/>
        <v>January</v>
      </c>
      <c r="V101">
        <f t="shared" si="4"/>
        <v>0.18179999999999999</v>
      </c>
      <c r="W101" t="str">
        <f t="shared" si="5"/>
        <v>winter</v>
      </c>
    </row>
    <row r="102" spans="1:23" x14ac:dyDescent="0.25">
      <c r="A102" s="5">
        <v>101</v>
      </c>
      <c r="B102" s="6">
        <v>40548</v>
      </c>
      <c r="C102" s="5">
        <v>1</v>
      </c>
      <c r="D102" s="5">
        <v>0</v>
      </c>
      <c r="E102" s="5">
        <v>1</v>
      </c>
      <c r="F102" s="5">
        <v>9</v>
      </c>
      <c r="G102" s="5" t="b">
        <v>0</v>
      </c>
      <c r="H102" s="5">
        <v>3</v>
      </c>
      <c r="I102" s="5" t="s">
        <v>49</v>
      </c>
      <c r="J102" s="5">
        <v>1</v>
      </c>
      <c r="K102" s="5" t="s">
        <v>68</v>
      </c>
      <c r="L102" s="5">
        <v>0.22</v>
      </c>
      <c r="M102" s="5">
        <v>0.19700000000000001</v>
      </c>
      <c r="N102" s="5">
        <v>0.37</v>
      </c>
      <c r="O102" s="5">
        <v>0.32840000000000003</v>
      </c>
      <c r="P102" s="5">
        <v>6</v>
      </c>
      <c r="Q102" s="5">
        <v>109</v>
      </c>
      <c r="R102" s="5">
        <f>SUM(Append18[[#This Row],[Casual_Rentals]],Append18[[#This Row],[Registered_Rentals]])</f>
        <v>115</v>
      </c>
      <c r="T102" t="str">
        <f t="shared" si="7"/>
        <v>invalid</v>
      </c>
      <c r="U102" t="str">
        <f t="shared" si="6"/>
        <v>January</v>
      </c>
      <c r="V102">
        <f t="shared" si="4"/>
        <v>0.19700000000000001</v>
      </c>
      <c r="W102" t="str">
        <f t="shared" si="5"/>
        <v>winter</v>
      </c>
    </row>
    <row r="103" spans="1:23" x14ac:dyDescent="0.25">
      <c r="A103" s="5">
        <v>102</v>
      </c>
      <c r="B103" s="6">
        <v>40548</v>
      </c>
      <c r="C103" s="5">
        <v>1</v>
      </c>
      <c r="D103" s="5">
        <v>0</v>
      </c>
      <c r="E103" s="5">
        <v>1</v>
      </c>
      <c r="F103" s="5">
        <v>10</v>
      </c>
      <c r="G103" s="5" t="b">
        <v>0</v>
      </c>
      <c r="H103" s="5">
        <v>3</v>
      </c>
      <c r="I103" s="5" t="s">
        <v>49</v>
      </c>
      <c r="J103" s="5">
        <v>1</v>
      </c>
      <c r="K103" s="5" t="s">
        <v>68</v>
      </c>
      <c r="L103" s="5">
        <v>0.22</v>
      </c>
      <c r="M103" s="5">
        <v>0.19700000000000001</v>
      </c>
      <c r="N103" s="5">
        <v>0.37</v>
      </c>
      <c r="O103" s="5">
        <v>0.32840000000000003</v>
      </c>
      <c r="P103" s="5">
        <v>4</v>
      </c>
      <c r="Q103" s="5">
        <v>53</v>
      </c>
      <c r="R103" s="5">
        <f>SUM(Append18[[#This Row],[Casual_Rentals]],Append18[[#This Row],[Registered_Rentals]])</f>
        <v>57</v>
      </c>
      <c r="T103" t="str">
        <f t="shared" si="7"/>
        <v>invalid</v>
      </c>
      <c r="U103" t="str">
        <f t="shared" si="6"/>
        <v>January</v>
      </c>
      <c r="V103">
        <f t="shared" si="4"/>
        <v>0.19700000000000001</v>
      </c>
      <c r="W103" t="str">
        <f t="shared" si="5"/>
        <v>winter</v>
      </c>
    </row>
    <row r="104" spans="1:23" x14ac:dyDescent="0.25">
      <c r="A104" s="5">
        <v>103</v>
      </c>
      <c r="B104" s="6">
        <v>40548</v>
      </c>
      <c r="C104" s="5">
        <v>1</v>
      </c>
      <c r="D104" s="5">
        <v>0</v>
      </c>
      <c r="E104" s="5">
        <v>1</v>
      </c>
      <c r="F104" s="5">
        <v>11</v>
      </c>
      <c r="G104" s="5" t="b">
        <v>0</v>
      </c>
      <c r="H104" s="5">
        <v>3</v>
      </c>
      <c r="I104" s="5" t="s">
        <v>49</v>
      </c>
      <c r="J104" s="5">
        <v>1</v>
      </c>
      <c r="K104" s="5" t="s">
        <v>68</v>
      </c>
      <c r="L104" s="5">
        <v>0.26</v>
      </c>
      <c r="M104" s="5">
        <v>0.2273</v>
      </c>
      <c r="N104" s="5">
        <v>0.33</v>
      </c>
      <c r="O104" s="5">
        <v>0.32840000000000003</v>
      </c>
      <c r="P104" s="5">
        <v>12</v>
      </c>
      <c r="Q104" s="5">
        <v>34</v>
      </c>
      <c r="R104" s="5">
        <f>SUM(Append18[[#This Row],[Casual_Rentals]],Append18[[#This Row],[Registered_Rentals]])</f>
        <v>46</v>
      </c>
      <c r="T104" t="str">
        <f t="shared" si="7"/>
        <v>invalid</v>
      </c>
      <c r="U104" t="str">
        <f t="shared" si="6"/>
        <v>January</v>
      </c>
      <c r="V104">
        <f t="shared" si="4"/>
        <v>0.2273</v>
      </c>
      <c r="W104" t="str">
        <f t="shared" si="5"/>
        <v>winter</v>
      </c>
    </row>
    <row r="105" spans="1:23" x14ac:dyDescent="0.25">
      <c r="A105" s="5">
        <v>104</v>
      </c>
      <c r="B105" s="6">
        <v>40548</v>
      </c>
      <c r="C105" s="5">
        <v>1</v>
      </c>
      <c r="D105" s="5">
        <v>0</v>
      </c>
      <c r="E105" s="5">
        <v>1</v>
      </c>
      <c r="F105" s="5">
        <v>12</v>
      </c>
      <c r="G105" s="5" t="b">
        <v>0</v>
      </c>
      <c r="H105" s="5">
        <v>3</v>
      </c>
      <c r="I105" s="5" t="s">
        <v>49</v>
      </c>
      <c r="J105" s="5">
        <v>1</v>
      </c>
      <c r="K105" s="5" t="s">
        <v>68</v>
      </c>
      <c r="L105" s="5">
        <v>0.26</v>
      </c>
      <c r="M105" s="5">
        <v>0.2273</v>
      </c>
      <c r="N105" s="5">
        <v>0.33</v>
      </c>
      <c r="O105" s="5">
        <v>0.32840000000000003</v>
      </c>
      <c r="P105" s="5">
        <v>5</v>
      </c>
      <c r="Q105" s="5">
        <v>74</v>
      </c>
      <c r="R105" s="5">
        <f>SUM(Append18[[#This Row],[Casual_Rentals]],Append18[[#This Row],[Registered_Rentals]])</f>
        <v>79</v>
      </c>
      <c r="T105" t="str">
        <f t="shared" si="7"/>
        <v>invalid</v>
      </c>
      <c r="U105" t="str">
        <f t="shared" si="6"/>
        <v>January</v>
      </c>
      <c r="V105">
        <f t="shared" si="4"/>
        <v>0.2273</v>
      </c>
      <c r="W105" t="str">
        <f t="shared" si="5"/>
        <v>winter</v>
      </c>
    </row>
    <row r="106" spans="1:23" x14ac:dyDescent="0.25">
      <c r="A106" s="5">
        <v>105</v>
      </c>
      <c r="B106" s="6">
        <v>40548</v>
      </c>
      <c r="C106" s="5">
        <v>1</v>
      </c>
      <c r="D106" s="5">
        <v>0</v>
      </c>
      <c r="E106" s="5">
        <v>1</v>
      </c>
      <c r="F106" s="5">
        <v>13</v>
      </c>
      <c r="G106" s="5" t="b">
        <v>0</v>
      </c>
      <c r="H106" s="5">
        <v>3</v>
      </c>
      <c r="I106" s="5" t="s">
        <v>49</v>
      </c>
      <c r="J106" s="5">
        <v>1</v>
      </c>
      <c r="K106" s="5" t="s">
        <v>68</v>
      </c>
      <c r="L106" s="5">
        <v>0.28000000000000003</v>
      </c>
      <c r="M106" s="5">
        <v>0.2576</v>
      </c>
      <c r="N106" s="5">
        <v>0.3</v>
      </c>
      <c r="O106" s="5">
        <v>0.29849999999999999</v>
      </c>
      <c r="P106" s="5">
        <v>6</v>
      </c>
      <c r="Q106" s="5">
        <v>65</v>
      </c>
      <c r="R106" s="5">
        <f>SUM(Append18[[#This Row],[Casual_Rentals]],Append18[[#This Row],[Registered_Rentals]])</f>
        <v>71</v>
      </c>
      <c r="T106" t="str">
        <f t="shared" si="7"/>
        <v>invalid</v>
      </c>
      <c r="U106" t="str">
        <f t="shared" si="6"/>
        <v>January</v>
      </c>
      <c r="V106">
        <f t="shared" si="4"/>
        <v>0.2576</v>
      </c>
      <c r="W106" t="str">
        <f t="shared" si="5"/>
        <v>winter</v>
      </c>
    </row>
    <row r="107" spans="1:23" x14ac:dyDescent="0.25">
      <c r="A107" s="5">
        <v>106</v>
      </c>
      <c r="B107" s="6">
        <v>40548</v>
      </c>
      <c r="C107" s="5">
        <v>1</v>
      </c>
      <c r="D107" s="5">
        <v>0</v>
      </c>
      <c r="E107" s="5">
        <v>1</v>
      </c>
      <c r="F107" s="5">
        <v>14</v>
      </c>
      <c r="G107" s="5" t="b">
        <v>0</v>
      </c>
      <c r="H107" s="5">
        <v>3</v>
      </c>
      <c r="I107" s="5" t="s">
        <v>49</v>
      </c>
      <c r="J107" s="5">
        <v>1</v>
      </c>
      <c r="K107" s="5" t="s">
        <v>68</v>
      </c>
      <c r="L107" s="5">
        <v>0.3</v>
      </c>
      <c r="M107" s="5">
        <v>0.28789999999999999</v>
      </c>
      <c r="N107" s="5">
        <v>0.28000000000000003</v>
      </c>
      <c r="O107" s="5">
        <v>0.19400000000000001</v>
      </c>
      <c r="P107" s="5">
        <v>10</v>
      </c>
      <c r="Q107" s="5">
        <v>52</v>
      </c>
      <c r="R107" s="5">
        <f>SUM(Append18[[#This Row],[Casual_Rentals]],Append18[[#This Row],[Registered_Rentals]])</f>
        <v>62</v>
      </c>
      <c r="T107" t="str">
        <f t="shared" si="7"/>
        <v>invalid</v>
      </c>
      <c r="U107" t="str">
        <f t="shared" si="6"/>
        <v>January</v>
      </c>
      <c r="V107">
        <f t="shared" si="4"/>
        <v>0.28789999999999999</v>
      </c>
      <c r="W107" t="str">
        <f t="shared" si="5"/>
        <v>winter</v>
      </c>
    </row>
    <row r="108" spans="1:23" x14ac:dyDescent="0.25">
      <c r="A108" s="5">
        <v>107</v>
      </c>
      <c r="B108" s="6">
        <v>40548</v>
      </c>
      <c r="C108" s="5">
        <v>1</v>
      </c>
      <c r="D108" s="5">
        <v>0</v>
      </c>
      <c r="E108" s="5">
        <v>1</v>
      </c>
      <c r="F108" s="5">
        <v>15</v>
      </c>
      <c r="G108" s="5" t="b">
        <v>0</v>
      </c>
      <c r="H108" s="5">
        <v>3</v>
      </c>
      <c r="I108" s="5" t="s">
        <v>49</v>
      </c>
      <c r="J108" s="5">
        <v>1</v>
      </c>
      <c r="K108" s="5" t="s">
        <v>68</v>
      </c>
      <c r="L108" s="5">
        <v>0.3</v>
      </c>
      <c r="M108" s="5">
        <v>0.28789999999999999</v>
      </c>
      <c r="N108" s="5">
        <v>0.28000000000000003</v>
      </c>
      <c r="O108" s="5">
        <v>0.19400000000000001</v>
      </c>
      <c r="P108" s="5">
        <v>7</v>
      </c>
      <c r="Q108" s="5">
        <v>55</v>
      </c>
      <c r="R108" s="5">
        <f>SUM(Append18[[#This Row],[Casual_Rentals]],Append18[[#This Row],[Registered_Rentals]])</f>
        <v>62</v>
      </c>
      <c r="T108" t="str">
        <f t="shared" si="7"/>
        <v>invalid</v>
      </c>
      <c r="U108" t="str">
        <f t="shared" si="6"/>
        <v>January</v>
      </c>
      <c r="V108">
        <f t="shared" si="4"/>
        <v>0.28789999999999999</v>
      </c>
      <c r="W108" t="str">
        <f t="shared" si="5"/>
        <v>winter</v>
      </c>
    </row>
    <row r="109" spans="1:23" x14ac:dyDescent="0.25">
      <c r="A109" s="5">
        <v>108</v>
      </c>
      <c r="B109" s="6">
        <v>40548</v>
      </c>
      <c r="C109" s="5">
        <v>1</v>
      </c>
      <c r="D109" s="5">
        <v>0</v>
      </c>
      <c r="E109" s="5">
        <v>1</v>
      </c>
      <c r="F109" s="5">
        <v>16</v>
      </c>
      <c r="G109" s="5" t="b">
        <v>0</v>
      </c>
      <c r="H109" s="5">
        <v>3</v>
      </c>
      <c r="I109" s="5" t="s">
        <v>49</v>
      </c>
      <c r="J109" s="5">
        <v>1</v>
      </c>
      <c r="K109" s="5" t="s">
        <v>68</v>
      </c>
      <c r="L109" s="5">
        <v>0.3</v>
      </c>
      <c r="M109" s="5">
        <v>0.31819999999999998</v>
      </c>
      <c r="N109" s="5">
        <v>0.28000000000000003</v>
      </c>
      <c r="O109" s="5">
        <v>8.9599999999999999E-2</v>
      </c>
      <c r="P109" s="5">
        <v>4</v>
      </c>
      <c r="Q109" s="5">
        <v>85</v>
      </c>
      <c r="R109" s="5">
        <f>SUM(Append18[[#This Row],[Casual_Rentals]],Append18[[#This Row],[Registered_Rentals]])</f>
        <v>89</v>
      </c>
      <c r="T109" t="str">
        <f t="shared" si="7"/>
        <v>invalid</v>
      </c>
      <c r="U109" t="str">
        <f t="shared" si="6"/>
        <v>January</v>
      </c>
      <c r="V109">
        <f t="shared" si="4"/>
        <v>0.31819999999999998</v>
      </c>
      <c r="W109" t="str">
        <f t="shared" si="5"/>
        <v>winter</v>
      </c>
    </row>
    <row r="110" spans="1:23" x14ac:dyDescent="0.25">
      <c r="A110" s="5">
        <v>109</v>
      </c>
      <c r="B110" s="6">
        <v>40548</v>
      </c>
      <c r="C110" s="5">
        <v>1</v>
      </c>
      <c r="D110" s="5">
        <v>0</v>
      </c>
      <c r="E110" s="5">
        <v>1</v>
      </c>
      <c r="F110" s="5">
        <v>17</v>
      </c>
      <c r="G110" s="5" t="b">
        <v>0</v>
      </c>
      <c r="H110" s="5">
        <v>3</v>
      </c>
      <c r="I110" s="5" t="s">
        <v>49</v>
      </c>
      <c r="J110" s="5">
        <v>1</v>
      </c>
      <c r="K110" s="5" t="s">
        <v>68</v>
      </c>
      <c r="L110" s="5">
        <v>0.24</v>
      </c>
      <c r="M110" s="5">
        <v>0.2273</v>
      </c>
      <c r="N110" s="5">
        <v>0.38</v>
      </c>
      <c r="O110" s="5">
        <v>0.19400000000000001</v>
      </c>
      <c r="P110" s="5">
        <v>4</v>
      </c>
      <c r="Q110" s="5">
        <v>186</v>
      </c>
      <c r="R110" s="5">
        <f>SUM(Append18[[#This Row],[Casual_Rentals]],Append18[[#This Row],[Registered_Rentals]])</f>
        <v>190</v>
      </c>
      <c r="T110" t="str">
        <f t="shared" si="7"/>
        <v>invalid</v>
      </c>
      <c r="U110" t="str">
        <f t="shared" si="6"/>
        <v>January</v>
      </c>
      <c r="V110">
        <f t="shared" si="4"/>
        <v>0.2273</v>
      </c>
      <c r="W110" t="str">
        <f t="shared" si="5"/>
        <v>winter</v>
      </c>
    </row>
    <row r="111" spans="1:23" x14ac:dyDescent="0.25">
      <c r="A111" s="5">
        <v>110</v>
      </c>
      <c r="B111" s="6">
        <v>40548</v>
      </c>
      <c r="C111" s="5">
        <v>1</v>
      </c>
      <c r="D111" s="5">
        <v>0</v>
      </c>
      <c r="E111" s="5">
        <v>1</v>
      </c>
      <c r="F111" s="5">
        <v>18</v>
      </c>
      <c r="G111" s="5" t="b">
        <v>0</v>
      </c>
      <c r="H111" s="5">
        <v>3</v>
      </c>
      <c r="I111" s="5" t="s">
        <v>49</v>
      </c>
      <c r="J111" s="5">
        <v>1</v>
      </c>
      <c r="K111" s="5" t="s">
        <v>68</v>
      </c>
      <c r="L111" s="5">
        <v>0.24</v>
      </c>
      <c r="M111" s="5">
        <v>0.2424</v>
      </c>
      <c r="N111" s="5">
        <v>0.38</v>
      </c>
      <c r="O111" s="5">
        <v>0.1343</v>
      </c>
      <c r="P111" s="5">
        <v>3</v>
      </c>
      <c r="Q111" s="5">
        <v>166</v>
      </c>
      <c r="R111" s="5">
        <f>SUM(Append18[[#This Row],[Casual_Rentals]],Append18[[#This Row],[Registered_Rentals]])</f>
        <v>169</v>
      </c>
      <c r="T111" t="str">
        <f t="shared" si="7"/>
        <v>invalid</v>
      </c>
      <c r="U111" t="str">
        <f t="shared" si="6"/>
        <v>January</v>
      </c>
      <c r="V111">
        <f t="shared" si="4"/>
        <v>0.2424</v>
      </c>
      <c r="W111" t="str">
        <f t="shared" si="5"/>
        <v>winter</v>
      </c>
    </row>
    <row r="112" spans="1:23" x14ac:dyDescent="0.25">
      <c r="A112" s="5">
        <v>111</v>
      </c>
      <c r="B112" s="6">
        <v>40548</v>
      </c>
      <c r="C112" s="5">
        <v>1</v>
      </c>
      <c r="D112" s="5">
        <v>0</v>
      </c>
      <c r="E112" s="5">
        <v>1</v>
      </c>
      <c r="F112" s="5">
        <v>19</v>
      </c>
      <c r="G112" s="5" t="b">
        <v>0</v>
      </c>
      <c r="H112" s="5">
        <v>3</v>
      </c>
      <c r="I112" s="5" t="s">
        <v>49</v>
      </c>
      <c r="J112" s="5">
        <v>1</v>
      </c>
      <c r="K112" s="5" t="s">
        <v>68</v>
      </c>
      <c r="L112" s="5">
        <v>0.24</v>
      </c>
      <c r="M112" s="5">
        <v>0.2576</v>
      </c>
      <c r="N112" s="5">
        <v>0.38</v>
      </c>
      <c r="O112" s="5">
        <v>0.1045</v>
      </c>
      <c r="P112" s="5">
        <v>5</v>
      </c>
      <c r="Q112" s="5">
        <v>127</v>
      </c>
      <c r="R112" s="5">
        <f>SUM(Append18[[#This Row],[Casual_Rentals]],Append18[[#This Row],[Registered_Rentals]])</f>
        <v>132</v>
      </c>
      <c r="T112" t="str">
        <f t="shared" si="7"/>
        <v>invalid</v>
      </c>
      <c r="U112" t="str">
        <f t="shared" si="6"/>
        <v>January</v>
      </c>
      <c r="V112">
        <f t="shared" si="4"/>
        <v>0.2576</v>
      </c>
      <c r="W112" t="str">
        <f t="shared" si="5"/>
        <v>winter</v>
      </c>
    </row>
    <row r="113" spans="1:23" x14ac:dyDescent="0.25">
      <c r="A113" s="5">
        <v>112</v>
      </c>
      <c r="B113" s="6">
        <v>40548</v>
      </c>
      <c r="C113" s="5">
        <v>1</v>
      </c>
      <c r="D113" s="5">
        <v>0</v>
      </c>
      <c r="E113" s="5">
        <v>1</v>
      </c>
      <c r="F113" s="5">
        <v>20</v>
      </c>
      <c r="G113" s="5" t="b">
        <v>0</v>
      </c>
      <c r="H113" s="5">
        <v>3</v>
      </c>
      <c r="I113" s="5" t="s">
        <v>49</v>
      </c>
      <c r="J113" s="5">
        <v>1</v>
      </c>
      <c r="K113" s="5" t="s">
        <v>68</v>
      </c>
      <c r="L113" s="5">
        <v>0.22</v>
      </c>
      <c r="M113" s="5">
        <v>0.2273</v>
      </c>
      <c r="N113" s="5">
        <v>0.47</v>
      </c>
      <c r="O113" s="5">
        <v>0.16420000000000001</v>
      </c>
      <c r="P113" s="5">
        <v>7</v>
      </c>
      <c r="Q113" s="5">
        <v>82</v>
      </c>
      <c r="R113" s="5">
        <f>SUM(Append18[[#This Row],[Casual_Rentals]],Append18[[#This Row],[Registered_Rentals]])</f>
        <v>89</v>
      </c>
      <c r="T113" t="str">
        <f t="shared" si="7"/>
        <v>invalid</v>
      </c>
      <c r="U113" t="str">
        <f t="shared" si="6"/>
        <v>January</v>
      </c>
      <c r="V113">
        <f t="shared" si="4"/>
        <v>0.2273</v>
      </c>
      <c r="W113" t="str">
        <f t="shared" si="5"/>
        <v>winter</v>
      </c>
    </row>
    <row r="114" spans="1:23" x14ac:dyDescent="0.25">
      <c r="A114" s="5">
        <v>113</v>
      </c>
      <c r="B114" s="6">
        <v>40548</v>
      </c>
      <c r="C114" s="5">
        <v>1</v>
      </c>
      <c r="D114" s="5">
        <v>0</v>
      </c>
      <c r="E114" s="5">
        <v>1</v>
      </c>
      <c r="F114" s="5">
        <v>21</v>
      </c>
      <c r="G114" s="5" t="b">
        <v>0</v>
      </c>
      <c r="H114" s="5">
        <v>3</v>
      </c>
      <c r="I114" s="5" t="s">
        <v>49</v>
      </c>
      <c r="J114" s="5">
        <v>1</v>
      </c>
      <c r="K114" s="5" t="s">
        <v>68</v>
      </c>
      <c r="L114" s="5">
        <v>0.2</v>
      </c>
      <c r="M114" s="5">
        <v>0.19700000000000001</v>
      </c>
      <c r="N114" s="5">
        <v>0.51</v>
      </c>
      <c r="O114" s="5">
        <v>0.19400000000000001</v>
      </c>
      <c r="P114" s="5">
        <v>3</v>
      </c>
      <c r="Q114" s="5">
        <v>40</v>
      </c>
      <c r="R114" s="5">
        <f>SUM(Append18[[#This Row],[Casual_Rentals]],Append18[[#This Row],[Registered_Rentals]])</f>
        <v>43</v>
      </c>
      <c r="T114" t="str">
        <f t="shared" si="7"/>
        <v>invalid</v>
      </c>
      <c r="U114" t="str">
        <f t="shared" si="6"/>
        <v>January</v>
      </c>
      <c r="V114">
        <f t="shared" si="4"/>
        <v>0.19700000000000001</v>
      </c>
      <c r="W114" t="str">
        <f t="shared" si="5"/>
        <v>winter</v>
      </c>
    </row>
    <row r="115" spans="1:23" x14ac:dyDescent="0.25">
      <c r="A115" s="5">
        <v>114</v>
      </c>
      <c r="B115" s="6">
        <v>40548</v>
      </c>
      <c r="C115" s="5">
        <v>1</v>
      </c>
      <c r="D115" s="5">
        <v>0</v>
      </c>
      <c r="E115" s="5">
        <v>1</v>
      </c>
      <c r="F115" s="5">
        <v>22</v>
      </c>
      <c r="G115" s="5" t="b">
        <v>0</v>
      </c>
      <c r="H115" s="5">
        <v>3</v>
      </c>
      <c r="I115" s="5" t="s">
        <v>49</v>
      </c>
      <c r="J115" s="5">
        <v>1</v>
      </c>
      <c r="K115" s="5" t="s">
        <v>68</v>
      </c>
      <c r="L115" s="5">
        <v>0.18</v>
      </c>
      <c r="M115" s="5">
        <v>0.19700000000000001</v>
      </c>
      <c r="N115" s="5">
        <v>0.55000000000000004</v>
      </c>
      <c r="O115" s="5">
        <v>0.1343</v>
      </c>
      <c r="P115" s="5">
        <v>1</v>
      </c>
      <c r="Q115" s="5">
        <v>41</v>
      </c>
      <c r="R115" s="5">
        <f>SUM(Append18[[#This Row],[Casual_Rentals]],Append18[[#This Row],[Registered_Rentals]])</f>
        <v>42</v>
      </c>
      <c r="T115" t="str">
        <f t="shared" si="7"/>
        <v>invalid</v>
      </c>
      <c r="U115" t="str">
        <f t="shared" si="6"/>
        <v>January</v>
      </c>
      <c r="V115">
        <f t="shared" si="4"/>
        <v>0.19700000000000001</v>
      </c>
      <c r="W115" t="str">
        <f t="shared" si="5"/>
        <v>winter</v>
      </c>
    </row>
    <row r="116" spans="1:23" x14ac:dyDescent="0.25">
      <c r="A116" s="5">
        <v>115</v>
      </c>
      <c r="B116" s="6">
        <v>40548</v>
      </c>
      <c r="C116" s="5">
        <v>1</v>
      </c>
      <c r="D116" s="5">
        <v>0</v>
      </c>
      <c r="E116" s="5">
        <v>1</v>
      </c>
      <c r="F116" s="5">
        <v>23</v>
      </c>
      <c r="G116" s="5" t="b">
        <v>0</v>
      </c>
      <c r="H116" s="5">
        <v>3</v>
      </c>
      <c r="I116" s="5" t="s">
        <v>49</v>
      </c>
      <c r="J116" s="5">
        <v>1</v>
      </c>
      <c r="K116" s="5" t="s">
        <v>68</v>
      </c>
      <c r="L116" s="5">
        <v>0.2</v>
      </c>
      <c r="M116" s="5">
        <v>0.2576</v>
      </c>
      <c r="N116" s="5">
        <v>0.47</v>
      </c>
      <c r="O116" s="5">
        <v>0</v>
      </c>
      <c r="P116" s="5">
        <v>1</v>
      </c>
      <c r="Q116" s="5">
        <v>18</v>
      </c>
      <c r="R116" s="5">
        <f>SUM(Append18[[#This Row],[Casual_Rentals]],Append18[[#This Row],[Registered_Rentals]])</f>
        <v>19</v>
      </c>
      <c r="T116" t="str">
        <f t="shared" si="7"/>
        <v>invalid</v>
      </c>
      <c r="U116" t="str">
        <f t="shared" si="6"/>
        <v>January</v>
      </c>
      <c r="V116">
        <f t="shared" si="4"/>
        <v>0.2576</v>
      </c>
      <c r="W116" t="str">
        <f t="shared" si="5"/>
        <v>winter</v>
      </c>
    </row>
    <row r="117" spans="1:23" x14ac:dyDescent="0.25">
      <c r="A117" s="5">
        <v>116</v>
      </c>
      <c r="B117" s="6">
        <v>40549</v>
      </c>
      <c r="C117" s="5">
        <v>1</v>
      </c>
      <c r="D117" s="5">
        <v>0</v>
      </c>
      <c r="E117" s="5">
        <v>1</v>
      </c>
      <c r="F117" s="5">
        <v>0</v>
      </c>
      <c r="G117" s="5" t="b">
        <v>0</v>
      </c>
      <c r="H117" s="5">
        <v>4</v>
      </c>
      <c r="I117" s="5" t="s">
        <v>50</v>
      </c>
      <c r="J117" s="5">
        <v>1</v>
      </c>
      <c r="K117" s="5" t="s">
        <v>68</v>
      </c>
      <c r="L117" s="5">
        <v>0.18</v>
      </c>
      <c r="M117" s="5">
        <v>0.2424</v>
      </c>
      <c r="N117" s="5">
        <v>0.55000000000000004</v>
      </c>
      <c r="O117" s="5">
        <v>0</v>
      </c>
      <c r="P117" s="5">
        <v>0</v>
      </c>
      <c r="Q117" s="5">
        <v>11</v>
      </c>
      <c r="R117" s="5">
        <f>SUM(Append18[[#This Row],[Casual_Rentals]],Append18[[#This Row],[Registered_Rentals]])</f>
        <v>11</v>
      </c>
      <c r="T117" t="str">
        <f t="shared" si="7"/>
        <v>invalid</v>
      </c>
      <c r="U117" t="str">
        <f t="shared" si="6"/>
        <v>January</v>
      </c>
      <c r="V117">
        <f t="shared" si="4"/>
        <v>0.2424</v>
      </c>
      <c r="W117" t="str">
        <f t="shared" si="5"/>
        <v>winter</v>
      </c>
    </row>
    <row r="118" spans="1:23" x14ac:dyDescent="0.25">
      <c r="A118" s="5">
        <v>117</v>
      </c>
      <c r="B118" s="6">
        <v>40549</v>
      </c>
      <c r="C118" s="5">
        <v>1</v>
      </c>
      <c r="D118" s="5">
        <v>0</v>
      </c>
      <c r="E118" s="5">
        <v>1</v>
      </c>
      <c r="F118" s="5">
        <v>1</v>
      </c>
      <c r="G118" s="5" t="b">
        <v>0</v>
      </c>
      <c r="H118" s="5">
        <v>4</v>
      </c>
      <c r="I118" s="5" t="s">
        <v>50</v>
      </c>
      <c r="J118" s="5">
        <v>1</v>
      </c>
      <c r="K118" s="5" t="s">
        <v>68</v>
      </c>
      <c r="L118" s="5">
        <v>0.16</v>
      </c>
      <c r="M118" s="5">
        <v>0.2273</v>
      </c>
      <c r="N118" s="5">
        <v>0.64</v>
      </c>
      <c r="O118" s="5">
        <v>0</v>
      </c>
      <c r="P118" s="5">
        <v>0</v>
      </c>
      <c r="Q118" s="5">
        <v>4</v>
      </c>
      <c r="R118" s="5">
        <f>SUM(Append18[[#This Row],[Casual_Rentals]],Append18[[#This Row],[Registered_Rentals]])</f>
        <v>4</v>
      </c>
      <c r="T118" t="str">
        <f t="shared" si="7"/>
        <v>invalid</v>
      </c>
      <c r="U118" t="str">
        <f t="shared" si="6"/>
        <v>January</v>
      </c>
      <c r="V118">
        <f t="shared" si="4"/>
        <v>0.2273</v>
      </c>
      <c r="W118" t="str">
        <f t="shared" si="5"/>
        <v>winter</v>
      </c>
    </row>
    <row r="119" spans="1:23" x14ac:dyDescent="0.25">
      <c r="A119" s="5">
        <v>118</v>
      </c>
      <c r="B119" s="6">
        <v>40549</v>
      </c>
      <c r="C119" s="5">
        <v>1</v>
      </c>
      <c r="D119" s="5">
        <v>0</v>
      </c>
      <c r="E119" s="5">
        <v>1</v>
      </c>
      <c r="F119" s="5">
        <v>2</v>
      </c>
      <c r="G119" s="5" t="b">
        <v>0</v>
      </c>
      <c r="H119" s="5">
        <v>4</v>
      </c>
      <c r="I119" s="5" t="s">
        <v>50</v>
      </c>
      <c r="J119" s="5">
        <v>1</v>
      </c>
      <c r="K119" s="5" t="s">
        <v>68</v>
      </c>
      <c r="L119" s="5">
        <v>0.16</v>
      </c>
      <c r="M119" s="5">
        <v>0.2273</v>
      </c>
      <c r="N119" s="5">
        <v>0.64</v>
      </c>
      <c r="O119" s="5">
        <v>0</v>
      </c>
      <c r="P119" s="5">
        <v>0</v>
      </c>
      <c r="Q119" s="5">
        <v>2</v>
      </c>
      <c r="R119" s="5">
        <f>SUM(Append18[[#This Row],[Casual_Rentals]],Append18[[#This Row],[Registered_Rentals]])</f>
        <v>2</v>
      </c>
      <c r="T119" t="str">
        <f t="shared" si="7"/>
        <v>invalid</v>
      </c>
      <c r="U119" t="str">
        <f t="shared" si="6"/>
        <v>January</v>
      </c>
      <c r="V119">
        <f t="shared" si="4"/>
        <v>0.2273</v>
      </c>
      <c r="W119" t="str">
        <f t="shared" si="5"/>
        <v>winter</v>
      </c>
    </row>
    <row r="120" spans="1:23" x14ac:dyDescent="0.25">
      <c r="A120" s="5">
        <v>119</v>
      </c>
      <c r="B120" s="6">
        <v>40549</v>
      </c>
      <c r="C120" s="5">
        <v>1</v>
      </c>
      <c r="D120" s="5">
        <v>0</v>
      </c>
      <c r="E120" s="5">
        <v>1</v>
      </c>
      <c r="F120" s="5">
        <v>4</v>
      </c>
      <c r="G120" s="5" t="b">
        <v>0</v>
      </c>
      <c r="H120" s="5">
        <v>4</v>
      </c>
      <c r="I120" s="5" t="s">
        <v>50</v>
      </c>
      <c r="J120" s="5">
        <v>2</v>
      </c>
      <c r="K120" s="5" t="s">
        <v>69</v>
      </c>
      <c r="L120" s="5">
        <v>0.16</v>
      </c>
      <c r="M120" s="5">
        <v>0.19700000000000001</v>
      </c>
      <c r="N120" s="5">
        <v>0.64</v>
      </c>
      <c r="O120" s="5">
        <v>8.9599999999999999E-2</v>
      </c>
      <c r="P120" s="5">
        <v>0</v>
      </c>
      <c r="Q120" s="5">
        <v>1</v>
      </c>
      <c r="R120" s="5">
        <f>SUM(Append18[[#This Row],[Casual_Rentals]],Append18[[#This Row],[Registered_Rentals]])</f>
        <v>1</v>
      </c>
      <c r="T120" t="str">
        <f t="shared" si="7"/>
        <v>invalid</v>
      </c>
      <c r="U120" t="str">
        <f t="shared" si="6"/>
        <v>January</v>
      </c>
      <c r="V120">
        <f t="shared" si="4"/>
        <v>0.19700000000000001</v>
      </c>
      <c r="W120" t="str">
        <f t="shared" si="5"/>
        <v>winter</v>
      </c>
    </row>
    <row r="121" spans="1:23" x14ac:dyDescent="0.25">
      <c r="A121" s="5">
        <v>120</v>
      </c>
      <c r="B121" s="6">
        <v>40549</v>
      </c>
      <c r="C121" s="5">
        <v>1</v>
      </c>
      <c r="D121" s="5">
        <v>0</v>
      </c>
      <c r="E121" s="5">
        <v>1</v>
      </c>
      <c r="F121" s="5">
        <v>5</v>
      </c>
      <c r="G121" s="5" t="b">
        <v>0</v>
      </c>
      <c r="H121" s="5">
        <v>4</v>
      </c>
      <c r="I121" s="5" t="s">
        <v>50</v>
      </c>
      <c r="J121" s="5">
        <v>2</v>
      </c>
      <c r="K121" s="5" t="s">
        <v>69</v>
      </c>
      <c r="L121" s="5">
        <v>0.14000000000000001</v>
      </c>
      <c r="M121" s="5">
        <v>0.18179999999999999</v>
      </c>
      <c r="N121" s="5">
        <v>0.69</v>
      </c>
      <c r="O121" s="5">
        <v>8.9599999999999999E-2</v>
      </c>
      <c r="P121" s="5">
        <v>0</v>
      </c>
      <c r="Q121" s="5">
        <v>4</v>
      </c>
      <c r="R121" s="5">
        <f>SUM(Append18[[#This Row],[Casual_Rentals]],Append18[[#This Row],[Registered_Rentals]])</f>
        <v>4</v>
      </c>
      <c r="T121" t="str">
        <f t="shared" si="7"/>
        <v>invalid</v>
      </c>
      <c r="U121" t="str">
        <f t="shared" si="6"/>
        <v>January</v>
      </c>
      <c r="V121">
        <f t="shared" si="4"/>
        <v>0.18179999999999999</v>
      </c>
      <c r="W121" t="str">
        <f t="shared" si="5"/>
        <v>winter</v>
      </c>
    </row>
    <row r="122" spans="1:23" x14ac:dyDescent="0.25">
      <c r="A122" s="5">
        <v>121</v>
      </c>
      <c r="B122" s="6">
        <v>40549</v>
      </c>
      <c r="C122" s="5">
        <v>1</v>
      </c>
      <c r="D122" s="5">
        <v>0</v>
      </c>
      <c r="E122" s="5">
        <v>1</v>
      </c>
      <c r="F122" s="5">
        <v>6</v>
      </c>
      <c r="G122" s="5" t="b">
        <v>0</v>
      </c>
      <c r="H122" s="5">
        <v>4</v>
      </c>
      <c r="I122" s="5" t="s">
        <v>50</v>
      </c>
      <c r="J122" s="5">
        <v>2</v>
      </c>
      <c r="K122" s="5" t="s">
        <v>69</v>
      </c>
      <c r="L122" s="5">
        <v>0.14000000000000001</v>
      </c>
      <c r="M122" s="5">
        <v>0.16669999999999999</v>
      </c>
      <c r="N122" s="5">
        <v>0.63</v>
      </c>
      <c r="O122" s="5">
        <v>0.1045</v>
      </c>
      <c r="P122" s="5">
        <v>0</v>
      </c>
      <c r="Q122" s="5">
        <v>36</v>
      </c>
      <c r="R122" s="5">
        <f>SUM(Append18[[#This Row],[Casual_Rentals]],Append18[[#This Row],[Registered_Rentals]])</f>
        <v>36</v>
      </c>
      <c r="T122" t="str">
        <f t="shared" si="7"/>
        <v>invalid</v>
      </c>
      <c r="U122" t="str">
        <f t="shared" si="6"/>
        <v>January</v>
      </c>
      <c r="V122">
        <f t="shared" si="4"/>
        <v>0.16669999999999999</v>
      </c>
      <c r="W122" t="str">
        <f t="shared" si="5"/>
        <v>winter</v>
      </c>
    </row>
    <row r="123" spans="1:23" x14ac:dyDescent="0.25">
      <c r="A123" s="5">
        <v>122</v>
      </c>
      <c r="B123" s="6">
        <v>40549</v>
      </c>
      <c r="C123" s="5">
        <v>1</v>
      </c>
      <c r="D123" s="5">
        <v>0</v>
      </c>
      <c r="E123" s="5">
        <v>1</v>
      </c>
      <c r="F123" s="5">
        <v>7</v>
      </c>
      <c r="G123" s="5" t="b">
        <v>0</v>
      </c>
      <c r="H123" s="5">
        <v>4</v>
      </c>
      <c r="I123" s="5" t="s">
        <v>50</v>
      </c>
      <c r="J123" s="5">
        <v>2</v>
      </c>
      <c r="K123" s="5" t="s">
        <v>69</v>
      </c>
      <c r="L123" s="5">
        <v>0.16</v>
      </c>
      <c r="M123" s="5">
        <v>0.2273</v>
      </c>
      <c r="N123" s="5">
        <v>0.59</v>
      </c>
      <c r="O123" s="5">
        <v>0</v>
      </c>
      <c r="P123" s="5">
        <v>0</v>
      </c>
      <c r="Q123" s="5">
        <v>95</v>
      </c>
      <c r="R123" s="5">
        <f>SUM(Append18[[#This Row],[Casual_Rentals]],Append18[[#This Row],[Registered_Rentals]])</f>
        <v>95</v>
      </c>
      <c r="T123" t="str">
        <f t="shared" si="7"/>
        <v>invalid</v>
      </c>
      <c r="U123" t="str">
        <f t="shared" si="6"/>
        <v>January</v>
      </c>
      <c r="V123">
        <f t="shared" si="4"/>
        <v>0.2273</v>
      </c>
      <c r="W123" t="str">
        <f t="shared" si="5"/>
        <v>winter</v>
      </c>
    </row>
    <row r="124" spans="1:23" x14ac:dyDescent="0.25">
      <c r="A124" s="5">
        <v>123</v>
      </c>
      <c r="B124" s="6">
        <v>40549</v>
      </c>
      <c r="C124" s="5">
        <v>1</v>
      </c>
      <c r="D124" s="5">
        <v>0</v>
      </c>
      <c r="E124" s="5">
        <v>1</v>
      </c>
      <c r="F124" s="5">
        <v>8</v>
      </c>
      <c r="G124" s="5" t="b">
        <v>0</v>
      </c>
      <c r="H124" s="5">
        <v>4</v>
      </c>
      <c r="I124" s="5" t="s">
        <v>50</v>
      </c>
      <c r="J124" s="5">
        <v>1</v>
      </c>
      <c r="K124" s="5" t="s">
        <v>68</v>
      </c>
      <c r="L124" s="5">
        <v>0.16</v>
      </c>
      <c r="M124" s="5">
        <v>0.2273</v>
      </c>
      <c r="N124" s="5">
        <v>0.59</v>
      </c>
      <c r="O124" s="5">
        <v>0</v>
      </c>
      <c r="P124" s="5">
        <v>3</v>
      </c>
      <c r="Q124" s="5">
        <v>216</v>
      </c>
      <c r="R124" s="5">
        <f>SUM(Append18[[#This Row],[Casual_Rentals]],Append18[[#This Row],[Registered_Rentals]])</f>
        <v>219</v>
      </c>
      <c r="T124" t="str">
        <f t="shared" si="7"/>
        <v>invalid</v>
      </c>
      <c r="U124" t="str">
        <f t="shared" si="6"/>
        <v>January</v>
      </c>
      <c r="V124">
        <f t="shared" si="4"/>
        <v>0.2273</v>
      </c>
      <c r="W124" t="str">
        <f t="shared" si="5"/>
        <v>winter</v>
      </c>
    </row>
    <row r="125" spans="1:23" x14ac:dyDescent="0.25">
      <c r="A125" s="5">
        <v>124</v>
      </c>
      <c r="B125" s="6">
        <v>40549</v>
      </c>
      <c r="C125" s="5">
        <v>1</v>
      </c>
      <c r="D125" s="5">
        <v>0</v>
      </c>
      <c r="E125" s="5">
        <v>1</v>
      </c>
      <c r="F125" s="5">
        <v>9</v>
      </c>
      <c r="G125" s="5" t="b">
        <v>0</v>
      </c>
      <c r="H125" s="5">
        <v>4</v>
      </c>
      <c r="I125" s="5" t="s">
        <v>50</v>
      </c>
      <c r="J125" s="5">
        <v>2</v>
      </c>
      <c r="K125" s="5" t="s">
        <v>69</v>
      </c>
      <c r="L125" s="5">
        <v>0.18</v>
      </c>
      <c r="M125" s="5">
        <v>0.2424</v>
      </c>
      <c r="N125" s="5">
        <v>0.51</v>
      </c>
      <c r="O125" s="5">
        <v>0</v>
      </c>
      <c r="P125" s="5">
        <v>6</v>
      </c>
      <c r="Q125" s="5">
        <v>116</v>
      </c>
      <c r="R125" s="5">
        <f>SUM(Append18[[#This Row],[Casual_Rentals]],Append18[[#This Row],[Registered_Rentals]])</f>
        <v>122</v>
      </c>
      <c r="T125" t="str">
        <f t="shared" si="7"/>
        <v>invalid</v>
      </c>
      <c r="U125" t="str">
        <f t="shared" si="6"/>
        <v>January</v>
      </c>
      <c r="V125">
        <f t="shared" si="4"/>
        <v>0.2424</v>
      </c>
      <c r="W125" t="str">
        <f t="shared" si="5"/>
        <v>winter</v>
      </c>
    </row>
    <row r="126" spans="1:23" x14ac:dyDescent="0.25">
      <c r="A126" s="5">
        <v>125</v>
      </c>
      <c r="B126" s="6">
        <v>40549</v>
      </c>
      <c r="C126" s="5">
        <v>1</v>
      </c>
      <c r="D126" s="5">
        <v>0</v>
      </c>
      <c r="E126" s="5">
        <v>1</v>
      </c>
      <c r="F126" s="5">
        <v>10</v>
      </c>
      <c r="G126" s="5" t="b">
        <v>0</v>
      </c>
      <c r="H126" s="5">
        <v>4</v>
      </c>
      <c r="I126" s="5" t="s">
        <v>50</v>
      </c>
      <c r="J126" s="5">
        <v>1</v>
      </c>
      <c r="K126" s="5" t="s">
        <v>68</v>
      </c>
      <c r="L126" s="5">
        <v>0.2</v>
      </c>
      <c r="M126" s="5">
        <v>0.2576</v>
      </c>
      <c r="N126" s="5">
        <v>0.47</v>
      </c>
      <c r="O126" s="5">
        <v>0</v>
      </c>
      <c r="P126" s="5">
        <v>3</v>
      </c>
      <c r="Q126" s="5">
        <v>42</v>
      </c>
      <c r="R126" s="5">
        <f>SUM(Append18[[#This Row],[Casual_Rentals]],Append18[[#This Row],[Registered_Rentals]])</f>
        <v>45</v>
      </c>
      <c r="T126" t="str">
        <f t="shared" si="7"/>
        <v>invalid</v>
      </c>
      <c r="U126" t="str">
        <f t="shared" si="6"/>
        <v>January</v>
      </c>
      <c r="V126">
        <f t="shared" si="4"/>
        <v>0.2576</v>
      </c>
      <c r="W126" t="str">
        <f t="shared" si="5"/>
        <v>winter</v>
      </c>
    </row>
    <row r="127" spans="1:23" x14ac:dyDescent="0.25">
      <c r="A127" s="5">
        <v>126</v>
      </c>
      <c r="B127" s="6">
        <v>40549</v>
      </c>
      <c r="C127" s="5">
        <v>1</v>
      </c>
      <c r="D127" s="5">
        <v>0</v>
      </c>
      <c r="E127" s="5">
        <v>1</v>
      </c>
      <c r="F127" s="5">
        <v>11</v>
      </c>
      <c r="G127" s="5" t="b">
        <v>0</v>
      </c>
      <c r="H127" s="5">
        <v>4</v>
      </c>
      <c r="I127" s="5" t="s">
        <v>50</v>
      </c>
      <c r="J127" s="5">
        <v>1</v>
      </c>
      <c r="K127" s="5" t="s">
        <v>68</v>
      </c>
      <c r="L127" s="5">
        <v>0.22</v>
      </c>
      <c r="M127" s="5">
        <v>0.2576</v>
      </c>
      <c r="N127" s="5">
        <v>0.44</v>
      </c>
      <c r="O127" s="5">
        <v>8.9599999999999999E-2</v>
      </c>
      <c r="P127" s="5">
        <v>2</v>
      </c>
      <c r="Q127" s="5">
        <v>57</v>
      </c>
      <c r="R127" s="5">
        <f>SUM(Append18[[#This Row],[Casual_Rentals]],Append18[[#This Row],[Registered_Rentals]])</f>
        <v>59</v>
      </c>
      <c r="T127" t="str">
        <f t="shared" si="7"/>
        <v>invalid</v>
      </c>
      <c r="U127" t="str">
        <f t="shared" si="6"/>
        <v>January</v>
      </c>
      <c r="V127">
        <f t="shared" si="4"/>
        <v>0.2576</v>
      </c>
      <c r="W127" t="str">
        <f t="shared" si="5"/>
        <v>winter</v>
      </c>
    </row>
    <row r="128" spans="1:23" x14ac:dyDescent="0.25">
      <c r="A128" s="5">
        <v>127</v>
      </c>
      <c r="B128" s="6">
        <v>40549</v>
      </c>
      <c r="C128" s="5">
        <v>1</v>
      </c>
      <c r="D128" s="5">
        <v>0</v>
      </c>
      <c r="E128" s="5">
        <v>1</v>
      </c>
      <c r="F128" s="5">
        <v>12</v>
      </c>
      <c r="G128" s="5" t="b">
        <v>0</v>
      </c>
      <c r="H128" s="5">
        <v>4</v>
      </c>
      <c r="I128" s="5" t="s">
        <v>50</v>
      </c>
      <c r="J128" s="5">
        <v>1</v>
      </c>
      <c r="K128" s="5" t="s">
        <v>68</v>
      </c>
      <c r="L128" s="5">
        <v>0.26</v>
      </c>
      <c r="M128" s="5">
        <v>0.28789999999999999</v>
      </c>
      <c r="N128" s="5">
        <v>0.35</v>
      </c>
      <c r="O128" s="5">
        <v>0</v>
      </c>
      <c r="P128" s="5">
        <v>6</v>
      </c>
      <c r="Q128" s="5">
        <v>78</v>
      </c>
      <c r="R128" s="5">
        <f>SUM(Append18[[#This Row],[Casual_Rentals]],Append18[[#This Row],[Registered_Rentals]])</f>
        <v>84</v>
      </c>
      <c r="T128" t="str">
        <f t="shared" si="7"/>
        <v>invalid</v>
      </c>
      <c r="U128" t="str">
        <f t="shared" si="6"/>
        <v>January</v>
      </c>
      <c r="V128">
        <f t="shared" si="4"/>
        <v>0.28789999999999999</v>
      </c>
      <c r="W128" t="str">
        <f t="shared" si="5"/>
        <v>winter</v>
      </c>
    </row>
    <row r="129" spans="1:23" x14ac:dyDescent="0.25">
      <c r="A129" s="5">
        <v>128</v>
      </c>
      <c r="B129" s="6">
        <v>40549</v>
      </c>
      <c r="C129" s="5">
        <v>1</v>
      </c>
      <c r="D129" s="5">
        <v>0</v>
      </c>
      <c r="E129" s="5">
        <v>1</v>
      </c>
      <c r="F129" s="5">
        <v>13</v>
      </c>
      <c r="G129" s="5" t="b">
        <v>0</v>
      </c>
      <c r="H129" s="5">
        <v>4</v>
      </c>
      <c r="I129" s="5" t="s">
        <v>50</v>
      </c>
      <c r="J129" s="5">
        <v>1</v>
      </c>
      <c r="K129" s="5" t="s">
        <v>68</v>
      </c>
      <c r="L129" s="5">
        <v>0.26</v>
      </c>
      <c r="M129" s="5">
        <v>0.2727</v>
      </c>
      <c r="N129" s="5">
        <v>0.35</v>
      </c>
      <c r="O129" s="5">
        <v>0.1045</v>
      </c>
      <c r="P129" s="5">
        <v>12</v>
      </c>
      <c r="Q129" s="5">
        <v>55</v>
      </c>
      <c r="R129" s="5">
        <f>SUM(Append18[[#This Row],[Casual_Rentals]],Append18[[#This Row],[Registered_Rentals]])</f>
        <v>67</v>
      </c>
      <c r="T129" t="str">
        <f t="shared" si="7"/>
        <v>invalid</v>
      </c>
      <c r="U129" t="str">
        <f t="shared" si="6"/>
        <v>January</v>
      </c>
      <c r="V129">
        <f t="shared" si="4"/>
        <v>0.2727</v>
      </c>
      <c r="W129" t="str">
        <f t="shared" si="5"/>
        <v>winter</v>
      </c>
    </row>
    <row r="130" spans="1:23" x14ac:dyDescent="0.25">
      <c r="A130" s="5">
        <v>129</v>
      </c>
      <c r="B130" s="6">
        <v>40549</v>
      </c>
      <c r="C130" s="5">
        <v>1</v>
      </c>
      <c r="D130" s="5">
        <v>0</v>
      </c>
      <c r="E130" s="5">
        <v>1</v>
      </c>
      <c r="F130" s="5">
        <v>14</v>
      </c>
      <c r="G130" s="5" t="b">
        <v>0</v>
      </c>
      <c r="H130" s="5">
        <v>4</v>
      </c>
      <c r="I130" s="5" t="s">
        <v>50</v>
      </c>
      <c r="J130" s="5">
        <v>1</v>
      </c>
      <c r="K130" s="5" t="s">
        <v>68</v>
      </c>
      <c r="L130" s="5">
        <v>0.28000000000000003</v>
      </c>
      <c r="M130" s="5">
        <v>0.2727</v>
      </c>
      <c r="N130" s="5">
        <v>0.36</v>
      </c>
      <c r="O130" s="5">
        <v>0.16420000000000001</v>
      </c>
      <c r="P130" s="5">
        <v>11</v>
      </c>
      <c r="Q130" s="5">
        <v>59</v>
      </c>
      <c r="R130" s="5">
        <f>SUM(Append18[[#This Row],[Casual_Rentals]],Append18[[#This Row],[Registered_Rentals]])</f>
        <v>70</v>
      </c>
      <c r="T130" t="str">
        <f t="shared" si="7"/>
        <v>invalid</v>
      </c>
      <c r="U130" t="str">
        <f t="shared" si="6"/>
        <v>January</v>
      </c>
      <c r="V130">
        <f t="shared" si="4"/>
        <v>0.2727</v>
      </c>
      <c r="W130" t="str">
        <f t="shared" si="5"/>
        <v>winter</v>
      </c>
    </row>
    <row r="131" spans="1:23" x14ac:dyDescent="0.25">
      <c r="A131" s="5">
        <v>130</v>
      </c>
      <c r="B131" s="6">
        <v>40549</v>
      </c>
      <c r="C131" s="5">
        <v>1</v>
      </c>
      <c r="D131" s="5">
        <v>0</v>
      </c>
      <c r="E131" s="5">
        <v>1</v>
      </c>
      <c r="F131" s="5">
        <v>15</v>
      </c>
      <c r="G131" s="5" t="b">
        <v>0</v>
      </c>
      <c r="H131" s="5">
        <v>4</v>
      </c>
      <c r="I131" s="5" t="s">
        <v>50</v>
      </c>
      <c r="J131" s="5">
        <v>1</v>
      </c>
      <c r="K131" s="5" t="s">
        <v>68</v>
      </c>
      <c r="L131" s="5">
        <v>0.28000000000000003</v>
      </c>
      <c r="M131" s="5">
        <v>0.2727</v>
      </c>
      <c r="N131" s="5">
        <v>0.36</v>
      </c>
      <c r="O131" s="5">
        <v>0</v>
      </c>
      <c r="P131" s="5">
        <v>8</v>
      </c>
      <c r="Q131" s="5">
        <v>54</v>
      </c>
      <c r="R131" s="5">
        <f>SUM(Append18[[#This Row],[Casual_Rentals]],Append18[[#This Row],[Registered_Rentals]])</f>
        <v>62</v>
      </c>
      <c r="T131" t="str">
        <f t="shared" si="7"/>
        <v>invalid</v>
      </c>
      <c r="U131" t="str">
        <f t="shared" si="6"/>
        <v>January</v>
      </c>
      <c r="V131">
        <f t="shared" ref="V131:V194" si="8">IF(M131="",M130,M131)</f>
        <v>0.2727</v>
      </c>
      <c r="W131" t="str">
        <f t="shared" ref="W131:W194" si="9">IF(C131=1,"winter",("invalid"))</f>
        <v>winter</v>
      </c>
    </row>
    <row r="132" spans="1:23" x14ac:dyDescent="0.25">
      <c r="A132" s="5">
        <v>131</v>
      </c>
      <c r="B132" s="6">
        <v>40549</v>
      </c>
      <c r="C132" s="5">
        <v>1</v>
      </c>
      <c r="D132" s="5">
        <v>0</v>
      </c>
      <c r="E132" s="5">
        <v>1</v>
      </c>
      <c r="F132" s="5">
        <v>16</v>
      </c>
      <c r="G132" s="5" t="b">
        <v>0</v>
      </c>
      <c r="H132" s="5">
        <v>4</v>
      </c>
      <c r="I132" s="5" t="s">
        <v>50</v>
      </c>
      <c r="J132" s="5">
        <v>1</v>
      </c>
      <c r="K132" s="5" t="s">
        <v>68</v>
      </c>
      <c r="L132" s="5">
        <v>0.26</v>
      </c>
      <c r="M132" s="5">
        <v>0.2576</v>
      </c>
      <c r="N132" s="5">
        <v>0.38</v>
      </c>
      <c r="O132" s="5">
        <v>0.16420000000000001</v>
      </c>
      <c r="P132" s="5">
        <v>12</v>
      </c>
      <c r="Q132" s="5">
        <v>74</v>
      </c>
      <c r="R132" s="5">
        <f>SUM(Append18[[#This Row],[Casual_Rentals]],Append18[[#This Row],[Registered_Rentals]])</f>
        <v>86</v>
      </c>
      <c r="T132" t="str">
        <f t="shared" si="7"/>
        <v>invalid</v>
      </c>
      <c r="U132" t="str">
        <f t="shared" si="6"/>
        <v>January</v>
      </c>
      <c r="V132">
        <f t="shared" si="8"/>
        <v>0.2576</v>
      </c>
      <c r="W132" t="str">
        <f t="shared" si="9"/>
        <v>winter</v>
      </c>
    </row>
    <row r="133" spans="1:23" x14ac:dyDescent="0.25">
      <c r="A133" s="5">
        <v>132</v>
      </c>
      <c r="B133" s="6">
        <v>40549</v>
      </c>
      <c r="C133" s="5">
        <v>1</v>
      </c>
      <c r="D133" s="5">
        <v>0</v>
      </c>
      <c r="E133" s="5">
        <v>1</v>
      </c>
      <c r="F133" s="5">
        <v>17</v>
      </c>
      <c r="G133" s="5" t="b">
        <v>0</v>
      </c>
      <c r="H133" s="5">
        <v>4</v>
      </c>
      <c r="I133" s="5" t="s">
        <v>50</v>
      </c>
      <c r="J133" s="5">
        <v>1</v>
      </c>
      <c r="K133" s="5" t="s">
        <v>68</v>
      </c>
      <c r="L133" s="5">
        <v>0.22</v>
      </c>
      <c r="M133" s="5">
        <v>0.2273</v>
      </c>
      <c r="N133" s="5">
        <v>0.51</v>
      </c>
      <c r="O133" s="5">
        <v>0.16420000000000001</v>
      </c>
      <c r="P133" s="5">
        <v>9</v>
      </c>
      <c r="Q133" s="5">
        <v>163</v>
      </c>
      <c r="R133" s="5">
        <f>SUM(Append18[[#This Row],[Casual_Rentals]],Append18[[#This Row],[Registered_Rentals]])</f>
        <v>172</v>
      </c>
      <c r="T133" t="str">
        <f t="shared" si="7"/>
        <v>invalid</v>
      </c>
      <c r="U133" t="str">
        <f t="shared" si="6"/>
        <v>January</v>
      </c>
      <c r="V133">
        <f t="shared" si="8"/>
        <v>0.2273</v>
      </c>
      <c r="W133" t="str">
        <f t="shared" si="9"/>
        <v>winter</v>
      </c>
    </row>
    <row r="134" spans="1:23" x14ac:dyDescent="0.25">
      <c r="A134" s="5">
        <v>133</v>
      </c>
      <c r="B134" s="6">
        <v>40549</v>
      </c>
      <c r="C134" s="5">
        <v>1</v>
      </c>
      <c r="D134" s="5">
        <v>0</v>
      </c>
      <c r="E134" s="5">
        <v>1</v>
      </c>
      <c r="F134" s="5">
        <v>18</v>
      </c>
      <c r="G134" s="5" t="b">
        <v>0</v>
      </c>
      <c r="H134" s="5">
        <v>4</v>
      </c>
      <c r="I134" s="5" t="s">
        <v>50</v>
      </c>
      <c r="J134" s="5">
        <v>1</v>
      </c>
      <c r="K134" s="5" t="s">
        <v>68</v>
      </c>
      <c r="L134" s="5">
        <v>0.22</v>
      </c>
      <c r="M134" s="5">
        <v>0.2273</v>
      </c>
      <c r="N134" s="5">
        <v>0.51</v>
      </c>
      <c r="O134" s="5">
        <v>0.1343</v>
      </c>
      <c r="P134" s="5">
        <v>5</v>
      </c>
      <c r="Q134" s="5">
        <v>158</v>
      </c>
      <c r="R134" s="5">
        <f>SUM(Append18[[#This Row],[Casual_Rentals]],Append18[[#This Row],[Registered_Rentals]])</f>
        <v>163</v>
      </c>
      <c r="T134" t="str">
        <f t="shared" si="7"/>
        <v>invalid</v>
      </c>
      <c r="U134" t="str">
        <f t="shared" si="6"/>
        <v>January</v>
      </c>
      <c r="V134">
        <f t="shared" si="8"/>
        <v>0.2273</v>
      </c>
      <c r="W134" t="str">
        <f t="shared" si="9"/>
        <v>winter</v>
      </c>
    </row>
    <row r="135" spans="1:23" x14ac:dyDescent="0.25">
      <c r="A135" s="5">
        <v>134</v>
      </c>
      <c r="B135" s="6">
        <v>40549</v>
      </c>
      <c r="C135" s="5">
        <v>1</v>
      </c>
      <c r="D135" s="5">
        <v>0</v>
      </c>
      <c r="E135" s="5">
        <v>1</v>
      </c>
      <c r="F135" s="5">
        <v>19</v>
      </c>
      <c r="G135" s="5" t="b">
        <v>0</v>
      </c>
      <c r="H135" s="5">
        <v>4</v>
      </c>
      <c r="I135" s="5" t="s">
        <v>50</v>
      </c>
      <c r="J135" s="5">
        <v>1</v>
      </c>
      <c r="K135" s="5" t="s">
        <v>68</v>
      </c>
      <c r="L135" s="5">
        <v>0.22</v>
      </c>
      <c r="M135" s="5">
        <v>0.2576</v>
      </c>
      <c r="N135" s="5">
        <v>0.55000000000000004</v>
      </c>
      <c r="O135" s="5">
        <v>8.9599999999999999E-2</v>
      </c>
      <c r="P135" s="5">
        <v>3</v>
      </c>
      <c r="Q135" s="5">
        <v>109</v>
      </c>
      <c r="R135" s="5">
        <f>SUM(Append18[[#This Row],[Casual_Rentals]],Append18[[#This Row],[Registered_Rentals]])</f>
        <v>112</v>
      </c>
      <c r="T135" t="str">
        <f t="shared" si="7"/>
        <v>invalid</v>
      </c>
      <c r="U135" t="str">
        <f t="shared" si="6"/>
        <v>January</v>
      </c>
      <c r="V135">
        <f t="shared" si="8"/>
        <v>0.2576</v>
      </c>
      <c r="W135" t="str">
        <f t="shared" si="9"/>
        <v>winter</v>
      </c>
    </row>
    <row r="136" spans="1:23" x14ac:dyDescent="0.25">
      <c r="A136" s="5">
        <v>135</v>
      </c>
      <c r="B136" s="6">
        <v>40549</v>
      </c>
      <c r="C136" s="5">
        <v>1</v>
      </c>
      <c r="D136" s="5">
        <v>0</v>
      </c>
      <c r="E136" s="5">
        <v>1</v>
      </c>
      <c r="F136" s="5">
        <v>20</v>
      </c>
      <c r="G136" s="5" t="b">
        <v>0</v>
      </c>
      <c r="H136" s="5">
        <v>4</v>
      </c>
      <c r="I136" s="5" t="s">
        <v>50</v>
      </c>
      <c r="J136" s="5">
        <v>1</v>
      </c>
      <c r="K136" s="5" t="s">
        <v>68</v>
      </c>
      <c r="L136" s="5">
        <v>0.2</v>
      </c>
      <c r="M136" s="5">
        <v>0.21210000000000001</v>
      </c>
      <c r="N136" s="5">
        <v>0.51</v>
      </c>
      <c r="O136" s="5">
        <v>0.16420000000000001</v>
      </c>
      <c r="P136" s="5">
        <v>3</v>
      </c>
      <c r="Q136" s="5">
        <v>66</v>
      </c>
      <c r="R136" s="5">
        <f>SUM(Append18[[#This Row],[Casual_Rentals]],Append18[[#This Row],[Registered_Rentals]])</f>
        <v>69</v>
      </c>
      <c r="T136" t="str">
        <f t="shared" si="7"/>
        <v>invalid</v>
      </c>
      <c r="U136" t="str">
        <f t="shared" si="6"/>
        <v>January</v>
      </c>
      <c r="V136">
        <f t="shared" si="8"/>
        <v>0.21210000000000001</v>
      </c>
      <c r="W136" t="str">
        <f t="shared" si="9"/>
        <v>winter</v>
      </c>
    </row>
    <row r="137" spans="1:23" x14ac:dyDescent="0.25">
      <c r="A137" s="5">
        <v>136</v>
      </c>
      <c r="B137" s="6">
        <v>40549</v>
      </c>
      <c r="C137" s="5">
        <v>1</v>
      </c>
      <c r="D137" s="5">
        <v>0</v>
      </c>
      <c r="E137" s="5">
        <v>1</v>
      </c>
      <c r="F137" s="5">
        <v>21</v>
      </c>
      <c r="G137" s="5" t="b">
        <v>0</v>
      </c>
      <c r="H137" s="5">
        <v>4</v>
      </c>
      <c r="I137" s="5" t="s">
        <v>50</v>
      </c>
      <c r="J137" s="5">
        <v>2</v>
      </c>
      <c r="K137" s="5" t="s">
        <v>69</v>
      </c>
      <c r="L137" s="5">
        <v>0.22</v>
      </c>
      <c r="M137" s="5">
        <v>0.21210000000000001</v>
      </c>
      <c r="N137" s="5">
        <v>0.55000000000000004</v>
      </c>
      <c r="O137" s="5">
        <v>0.22389999999999999</v>
      </c>
      <c r="P137" s="5">
        <v>0</v>
      </c>
      <c r="Q137" s="5">
        <v>48</v>
      </c>
      <c r="R137" s="5">
        <f>SUM(Append18[[#This Row],[Casual_Rentals]],Append18[[#This Row],[Registered_Rentals]])</f>
        <v>48</v>
      </c>
      <c r="T137" t="str">
        <f t="shared" si="7"/>
        <v>invalid</v>
      </c>
      <c r="U137" t="str">
        <f t="shared" si="6"/>
        <v>January</v>
      </c>
      <c r="V137">
        <f t="shared" si="8"/>
        <v>0.21210000000000001</v>
      </c>
      <c r="W137" t="str">
        <f t="shared" si="9"/>
        <v>winter</v>
      </c>
    </row>
    <row r="138" spans="1:23" x14ac:dyDescent="0.25">
      <c r="A138" s="5">
        <v>137</v>
      </c>
      <c r="B138" s="6">
        <v>40549</v>
      </c>
      <c r="C138" s="5">
        <v>1</v>
      </c>
      <c r="D138" s="5">
        <v>0</v>
      </c>
      <c r="E138" s="5">
        <v>1</v>
      </c>
      <c r="F138" s="5">
        <v>22</v>
      </c>
      <c r="G138" s="5" t="b">
        <v>0</v>
      </c>
      <c r="H138" s="5">
        <v>4</v>
      </c>
      <c r="I138" s="5" t="s">
        <v>50</v>
      </c>
      <c r="J138" s="5">
        <v>2</v>
      </c>
      <c r="K138" s="5" t="s">
        <v>69</v>
      </c>
      <c r="L138" s="5">
        <v>0.22</v>
      </c>
      <c r="M138" s="5">
        <v>0.21210000000000001</v>
      </c>
      <c r="N138" s="5">
        <v>0.51</v>
      </c>
      <c r="O138" s="5">
        <v>0.28360000000000002</v>
      </c>
      <c r="P138" s="5">
        <v>1</v>
      </c>
      <c r="Q138" s="5">
        <v>51</v>
      </c>
      <c r="R138" s="5">
        <f>SUM(Append18[[#This Row],[Casual_Rentals]],Append18[[#This Row],[Registered_Rentals]])</f>
        <v>52</v>
      </c>
      <c r="T138" t="str">
        <f t="shared" si="7"/>
        <v>invalid</v>
      </c>
      <c r="U138" t="str">
        <f t="shared" si="6"/>
        <v>January</v>
      </c>
      <c r="V138">
        <f t="shared" si="8"/>
        <v>0.21210000000000001</v>
      </c>
      <c r="W138" t="str">
        <f t="shared" si="9"/>
        <v>winter</v>
      </c>
    </row>
    <row r="139" spans="1:23" x14ac:dyDescent="0.25">
      <c r="A139" s="5">
        <v>138</v>
      </c>
      <c r="B139" s="6">
        <v>40549</v>
      </c>
      <c r="C139" s="5">
        <v>1</v>
      </c>
      <c r="D139" s="5">
        <v>0</v>
      </c>
      <c r="E139" s="5">
        <v>1</v>
      </c>
      <c r="F139" s="5">
        <v>23</v>
      </c>
      <c r="G139" s="5" t="b">
        <v>0</v>
      </c>
      <c r="H139" s="5">
        <v>4</v>
      </c>
      <c r="I139" s="5" t="s">
        <v>50</v>
      </c>
      <c r="J139" s="5">
        <v>2</v>
      </c>
      <c r="K139" s="5" t="s">
        <v>69</v>
      </c>
      <c r="L139" s="5">
        <v>0.2</v>
      </c>
      <c r="M139" s="5">
        <v>0.19700000000000001</v>
      </c>
      <c r="N139" s="5">
        <v>0.59</v>
      </c>
      <c r="O139" s="5">
        <v>0.19400000000000001</v>
      </c>
      <c r="P139" s="5">
        <v>4</v>
      </c>
      <c r="Q139" s="5">
        <v>19</v>
      </c>
      <c r="R139" s="5">
        <f>SUM(Append18[[#This Row],[Casual_Rentals]],Append18[[#This Row],[Registered_Rentals]])</f>
        <v>23</v>
      </c>
      <c r="T139" t="str">
        <f t="shared" si="7"/>
        <v>invalid</v>
      </c>
      <c r="U139" t="str">
        <f t="shared" si="6"/>
        <v>January</v>
      </c>
      <c r="V139">
        <f t="shared" si="8"/>
        <v>0.19700000000000001</v>
      </c>
      <c r="W139" t="str">
        <f t="shared" si="9"/>
        <v>winter</v>
      </c>
    </row>
    <row r="140" spans="1:23" x14ac:dyDescent="0.25">
      <c r="A140" s="5">
        <v>139</v>
      </c>
      <c r="B140" s="6">
        <v>40550</v>
      </c>
      <c r="C140" s="5">
        <v>1</v>
      </c>
      <c r="D140" s="5">
        <v>0</v>
      </c>
      <c r="E140" s="5">
        <v>1</v>
      </c>
      <c r="F140" s="5">
        <v>0</v>
      </c>
      <c r="G140" s="5" t="b">
        <v>0</v>
      </c>
      <c r="H140" s="5">
        <v>5</v>
      </c>
      <c r="I140" s="5" t="s">
        <v>51</v>
      </c>
      <c r="J140" s="5">
        <v>2</v>
      </c>
      <c r="K140" s="5" t="s">
        <v>69</v>
      </c>
      <c r="L140" s="5">
        <v>0.2</v>
      </c>
      <c r="M140" s="5">
        <v>0.19700000000000001</v>
      </c>
      <c r="N140" s="5">
        <v>0.64</v>
      </c>
      <c r="O140" s="5">
        <v>0.19400000000000001</v>
      </c>
      <c r="P140" s="5">
        <v>4</v>
      </c>
      <c r="Q140" s="5">
        <v>13</v>
      </c>
      <c r="R140" s="5">
        <f>SUM(Append18[[#This Row],[Casual_Rentals]],Append18[[#This Row],[Registered_Rentals]])</f>
        <v>17</v>
      </c>
      <c r="T140" t="str">
        <f t="shared" si="7"/>
        <v>invalid</v>
      </c>
      <c r="U140" t="str">
        <f t="shared" ref="U140:U203" si="10">IF(E131=1,"January",IF(E131=2,"February",("invalid")))</f>
        <v>January</v>
      </c>
      <c r="V140">
        <f t="shared" si="8"/>
        <v>0.19700000000000001</v>
      </c>
      <c r="W140" t="str">
        <f t="shared" si="9"/>
        <v>winter</v>
      </c>
    </row>
    <row r="141" spans="1:23" x14ac:dyDescent="0.25">
      <c r="A141" s="5">
        <v>140</v>
      </c>
      <c r="B141" s="6">
        <v>40550</v>
      </c>
      <c r="C141" s="5">
        <v>1</v>
      </c>
      <c r="D141" s="5">
        <v>0</v>
      </c>
      <c r="E141" s="5">
        <v>1</v>
      </c>
      <c r="F141" s="5">
        <v>1</v>
      </c>
      <c r="G141" s="5" t="b">
        <v>0</v>
      </c>
      <c r="H141" s="5">
        <v>5</v>
      </c>
      <c r="I141" s="5" t="s">
        <v>51</v>
      </c>
      <c r="J141" s="5">
        <v>2</v>
      </c>
      <c r="K141" s="5" t="s">
        <v>69</v>
      </c>
      <c r="L141" s="5">
        <v>0.2</v>
      </c>
      <c r="M141" s="5">
        <v>0.19700000000000001</v>
      </c>
      <c r="N141" s="5">
        <v>0.69</v>
      </c>
      <c r="O141" s="5">
        <v>0.22389999999999999</v>
      </c>
      <c r="P141" s="5">
        <v>2</v>
      </c>
      <c r="Q141" s="5">
        <v>5</v>
      </c>
      <c r="R141" s="5">
        <f>SUM(Append18[[#This Row],[Casual_Rentals]],Append18[[#This Row],[Registered_Rentals]])</f>
        <v>7</v>
      </c>
      <c r="T141" t="str">
        <f t="shared" si="7"/>
        <v>invalid</v>
      </c>
      <c r="U141" t="str">
        <f t="shared" si="10"/>
        <v>January</v>
      </c>
      <c r="V141">
        <f t="shared" si="8"/>
        <v>0.19700000000000001</v>
      </c>
      <c r="W141" t="str">
        <f t="shared" si="9"/>
        <v>winter</v>
      </c>
    </row>
    <row r="142" spans="1:23" x14ac:dyDescent="0.25">
      <c r="A142" s="5">
        <v>141</v>
      </c>
      <c r="B142" s="6">
        <v>40550</v>
      </c>
      <c r="C142" s="5">
        <v>1</v>
      </c>
      <c r="D142" s="5">
        <v>0</v>
      </c>
      <c r="E142" s="5">
        <v>1</v>
      </c>
      <c r="F142" s="5">
        <v>2</v>
      </c>
      <c r="G142" s="5" t="b">
        <v>0</v>
      </c>
      <c r="H142" s="5">
        <v>5</v>
      </c>
      <c r="I142" s="5" t="s">
        <v>51</v>
      </c>
      <c r="J142" s="5">
        <v>2</v>
      </c>
      <c r="K142" s="5" t="s">
        <v>69</v>
      </c>
      <c r="L142" s="5">
        <v>0.2</v>
      </c>
      <c r="M142" s="5">
        <v>0.19700000000000001</v>
      </c>
      <c r="N142" s="5">
        <v>0.69</v>
      </c>
      <c r="O142" s="5">
        <v>0.22389999999999999</v>
      </c>
      <c r="P142" s="5">
        <v>0</v>
      </c>
      <c r="Q142" s="5">
        <v>1</v>
      </c>
      <c r="R142" s="5">
        <f>SUM(Append18[[#This Row],[Casual_Rentals]],Append18[[#This Row],[Registered_Rentals]])</f>
        <v>1</v>
      </c>
      <c r="T142" t="str">
        <f t="shared" si="7"/>
        <v>invalid</v>
      </c>
      <c r="U142" t="str">
        <f t="shared" si="10"/>
        <v>January</v>
      </c>
      <c r="V142">
        <f t="shared" si="8"/>
        <v>0.19700000000000001</v>
      </c>
      <c r="W142" t="str">
        <f t="shared" si="9"/>
        <v>winter</v>
      </c>
    </row>
    <row r="143" spans="1:23" x14ac:dyDescent="0.25">
      <c r="A143" s="5">
        <v>142</v>
      </c>
      <c r="B143" s="6">
        <v>40550</v>
      </c>
      <c r="C143" s="5">
        <v>1</v>
      </c>
      <c r="D143" s="5">
        <v>0</v>
      </c>
      <c r="E143" s="5">
        <v>1</v>
      </c>
      <c r="F143" s="5">
        <v>4</v>
      </c>
      <c r="G143" s="5" t="b">
        <v>0</v>
      </c>
      <c r="H143" s="5">
        <v>5</v>
      </c>
      <c r="I143" s="5" t="s">
        <v>51</v>
      </c>
      <c r="J143" s="5">
        <v>2</v>
      </c>
      <c r="K143" s="5" t="s">
        <v>69</v>
      </c>
      <c r="L143" s="5">
        <v>0.2</v>
      </c>
      <c r="M143" s="5">
        <v>0.21210000000000001</v>
      </c>
      <c r="N143" s="5">
        <v>0.69</v>
      </c>
      <c r="O143" s="5">
        <v>0.1343</v>
      </c>
      <c r="P143" s="5">
        <v>0</v>
      </c>
      <c r="Q143" s="5">
        <v>1</v>
      </c>
      <c r="R143" s="5">
        <f>SUM(Append18[[#This Row],[Casual_Rentals]],Append18[[#This Row],[Registered_Rentals]])</f>
        <v>1</v>
      </c>
      <c r="T143" t="str">
        <f t="shared" si="7"/>
        <v>invalid</v>
      </c>
      <c r="U143" t="str">
        <f t="shared" si="10"/>
        <v>January</v>
      </c>
      <c r="V143">
        <f t="shared" si="8"/>
        <v>0.21210000000000001</v>
      </c>
      <c r="W143" t="str">
        <f t="shared" si="9"/>
        <v>winter</v>
      </c>
    </row>
    <row r="144" spans="1:23" x14ac:dyDescent="0.25">
      <c r="A144" s="5">
        <v>143</v>
      </c>
      <c r="B144" s="6">
        <v>40550</v>
      </c>
      <c r="C144" s="5">
        <v>1</v>
      </c>
      <c r="D144" s="5">
        <v>0</v>
      </c>
      <c r="E144" s="5">
        <v>1</v>
      </c>
      <c r="F144" s="5">
        <v>5</v>
      </c>
      <c r="G144" s="5" t="b">
        <v>0</v>
      </c>
      <c r="H144" s="5">
        <v>5</v>
      </c>
      <c r="I144" s="5" t="s">
        <v>51</v>
      </c>
      <c r="J144" s="5">
        <v>3</v>
      </c>
      <c r="K144" s="5" t="s">
        <v>70</v>
      </c>
      <c r="L144" s="5">
        <v>0.22</v>
      </c>
      <c r="M144" s="5">
        <v>0.2727</v>
      </c>
      <c r="N144" s="5">
        <v>0.55000000000000004</v>
      </c>
      <c r="O144" s="5">
        <v>0</v>
      </c>
      <c r="P144" s="5">
        <v>0</v>
      </c>
      <c r="Q144" s="5">
        <v>5</v>
      </c>
      <c r="R144" s="5">
        <f>SUM(Append18[[#This Row],[Casual_Rentals]],Append18[[#This Row],[Registered_Rentals]])</f>
        <v>5</v>
      </c>
      <c r="T144" t="str">
        <f t="shared" si="7"/>
        <v>invalid</v>
      </c>
      <c r="U144" t="str">
        <f t="shared" si="10"/>
        <v>January</v>
      </c>
      <c r="V144">
        <f t="shared" si="8"/>
        <v>0.2727</v>
      </c>
      <c r="W144" t="str">
        <f t="shared" si="9"/>
        <v>winter</v>
      </c>
    </row>
    <row r="145" spans="1:23" x14ac:dyDescent="0.25">
      <c r="A145" s="5">
        <v>144</v>
      </c>
      <c r="B145" s="6">
        <v>40550</v>
      </c>
      <c r="C145" s="5">
        <v>1</v>
      </c>
      <c r="D145" s="5">
        <v>0</v>
      </c>
      <c r="E145" s="5">
        <v>1</v>
      </c>
      <c r="F145" s="5">
        <v>6</v>
      </c>
      <c r="G145" s="5" t="b">
        <v>0</v>
      </c>
      <c r="H145" s="5">
        <v>5</v>
      </c>
      <c r="I145" s="5" t="s">
        <v>51</v>
      </c>
      <c r="J145" s="5">
        <v>2</v>
      </c>
      <c r="K145" s="5" t="s">
        <v>69</v>
      </c>
      <c r="L145" s="5">
        <v>0.2</v>
      </c>
      <c r="M145" s="5">
        <v>0.2576</v>
      </c>
      <c r="N145" s="5">
        <v>0.69</v>
      </c>
      <c r="O145" s="5">
        <v>0</v>
      </c>
      <c r="P145" s="5">
        <v>8</v>
      </c>
      <c r="Q145" s="5">
        <v>26</v>
      </c>
      <c r="R145" s="5">
        <f>SUM(Append18[[#This Row],[Casual_Rentals]],Append18[[#This Row],[Registered_Rentals]])</f>
        <v>34</v>
      </c>
      <c r="T145" t="str">
        <f t="shared" ref="T145:T208" si="11">IF(K131=1,"Clear",IF(K131=2,"Cloudy",IF(K131=3,"Light Rain",IF(K131=4,"Heavy Rain",("invalid")))))</f>
        <v>invalid</v>
      </c>
      <c r="U145" t="str">
        <f t="shared" si="10"/>
        <v>January</v>
      </c>
      <c r="V145">
        <f t="shared" si="8"/>
        <v>0.2576</v>
      </c>
      <c r="W145" t="str">
        <f t="shared" si="9"/>
        <v>winter</v>
      </c>
    </row>
    <row r="146" spans="1:23" x14ac:dyDescent="0.25">
      <c r="A146" s="5">
        <v>145</v>
      </c>
      <c r="B146" s="6">
        <v>40550</v>
      </c>
      <c r="C146" s="5">
        <v>1</v>
      </c>
      <c r="D146" s="5">
        <v>0</v>
      </c>
      <c r="E146" s="5">
        <v>1</v>
      </c>
      <c r="F146" s="5">
        <v>7</v>
      </c>
      <c r="G146" s="5" t="b">
        <v>0</v>
      </c>
      <c r="H146" s="5">
        <v>5</v>
      </c>
      <c r="I146" s="5" t="s">
        <v>51</v>
      </c>
      <c r="J146" s="5">
        <v>1</v>
      </c>
      <c r="K146" s="5" t="s">
        <v>68</v>
      </c>
      <c r="L146" s="5">
        <v>0.2</v>
      </c>
      <c r="M146" s="5">
        <v>0.21210000000000001</v>
      </c>
      <c r="N146" s="5">
        <v>0.69</v>
      </c>
      <c r="O146" s="5">
        <v>0.1343</v>
      </c>
      <c r="P146" s="5">
        <v>8</v>
      </c>
      <c r="Q146" s="5">
        <v>76</v>
      </c>
      <c r="R146" s="5">
        <f>SUM(Append18[[#This Row],[Casual_Rentals]],Append18[[#This Row],[Registered_Rentals]])</f>
        <v>84</v>
      </c>
      <c r="T146" t="str">
        <f t="shared" si="11"/>
        <v>invalid</v>
      </c>
      <c r="U146" t="str">
        <f t="shared" si="10"/>
        <v>January</v>
      </c>
      <c r="V146">
        <f t="shared" si="8"/>
        <v>0.21210000000000001</v>
      </c>
      <c r="W146" t="str">
        <f t="shared" si="9"/>
        <v>winter</v>
      </c>
    </row>
    <row r="147" spans="1:23" x14ac:dyDescent="0.25">
      <c r="A147" s="5">
        <v>146</v>
      </c>
      <c r="B147" s="6">
        <v>40550</v>
      </c>
      <c r="C147" s="5">
        <v>1</v>
      </c>
      <c r="D147" s="5">
        <v>0</v>
      </c>
      <c r="E147" s="5">
        <v>1</v>
      </c>
      <c r="F147" s="5">
        <v>8</v>
      </c>
      <c r="G147" s="5" t="b">
        <v>0</v>
      </c>
      <c r="H147" s="5">
        <v>5</v>
      </c>
      <c r="I147" s="5" t="s">
        <v>51</v>
      </c>
      <c r="J147" s="5">
        <v>1</v>
      </c>
      <c r="K147" s="5" t="s">
        <v>68</v>
      </c>
      <c r="L147" s="5">
        <v>0.2</v>
      </c>
      <c r="M147" s="5">
        <v>0.19700000000000001</v>
      </c>
      <c r="N147" s="5">
        <v>0.51</v>
      </c>
      <c r="O147" s="5">
        <v>0.25369999999999998</v>
      </c>
      <c r="P147" s="5">
        <v>20</v>
      </c>
      <c r="Q147" s="5">
        <v>190</v>
      </c>
      <c r="R147" s="5">
        <f>SUM(Append18[[#This Row],[Casual_Rentals]],Append18[[#This Row],[Registered_Rentals]])</f>
        <v>210</v>
      </c>
      <c r="T147" t="str">
        <f t="shared" si="11"/>
        <v>invalid</v>
      </c>
      <c r="U147" t="str">
        <f t="shared" si="10"/>
        <v>January</v>
      </c>
      <c r="V147">
        <f t="shared" si="8"/>
        <v>0.19700000000000001</v>
      </c>
      <c r="W147" t="str">
        <f t="shared" si="9"/>
        <v>winter</v>
      </c>
    </row>
    <row r="148" spans="1:23" x14ac:dyDescent="0.25">
      <c r="A148" s="5">
        <v>147</v>
      </c>
      <c r="B148" s="6">
        <v>40550</v>
      </c>
      <c r="C148" s="5">
        <v>1</v>
      </c>
      <c r="D148" s="5">
        <v>0</v>
      </c>
      <c r="E148" s="5">
        <v>1</v>
      </c>
      <c r="F148" s="5">
        <v>9</v>
      </c>
      <c r="G148" s="5" t="b">
        <v>0</v>
      </c>
      <c r="H148" s="5">
        <v>5</v>
      </c>
      <c r="I148" s="5" t="s">
        <v>51</v>
      </c>
      <c r="J148" s="5">
        <v>1</v>
      </c>
      <c r="K148" s="5" t="s">
        <v>68</v>
      </c>
      <c r="L148" s="5">
        <v>0.2</v>
      </c>
      <c r="M148" s="5">
        <v>0.18179999999999999</v>
      </c>
      <c r="N148" s="5">
        <v>0.47</v>
      </c>
      <c r="O148" s="5">
        <v>0.29849999999999999</v>
      </c>
      <c r="P148" s="5">
        <v>9</v>
      </c>
      <c r="Q148" s="5">
        <v>125</v>
      </c>
      <c r="R148" s="5">
        <f>SUM(Append18[[#This Row],[Casual_Rentals]],Append18[[#This Row],[Registered_Rentals]])</f>
        <v>134</v>
      </c>
      <c r="T148" t="str">
        <f t="shared" si="11"/>
        <v>invalid</v>
      </c>
      <c r="U148" t="str">
        <f t="shared" si="10"/>
        <v>January</v>
      </c>
      <c r="V148">
        <f t="shared" si="8"/>
        <v>0.18179999999999999</v>
      </c>
      <c r="W148" t="str">
        <f t="shared" si="9"/>
        <v>winter</v>
      </c>
    </row>
    <row r="149" spans="1:23" x14ac:dyDescent="0.25">
      <c r="A149" s="5">
        <v>148</v>
      </c>
      <c r="B149" s="6">
        <v>40550</v>
      </c>
      <c r="C149" s="5">
        <v>1</v>
      </c>
      <c r="D149" s="5">
        <v>0</v>
      </c>
      <c r="E149" s="5">
        <v>1</v>
      </c>
      <c r="F149" s="5">
        <v>10</v>
      </c>
      <c r="G149" s="5" t="b">
        <v>0</v>
      </c>
      <c r="H149" s="5">
        <v>5</v>
      </c>
      <c r="I149" s="5" t="s">
        <v>51</v>
      </c>
      <c r="J149" s="5">
        <v>1</v>
      </c>
      <c r="K149" s="5" t="s">
        <v>68</v>
      </c>
      <c r="L149" s="5">
        <v>0.22</v>
      </c>
      <c r="M149" s="5">
        <v>0.19700000000000001</v>
      </c>
      <c r="N149" s="5">
        <v>0.37</v>
      </c>
      <c r="O149" s="5">
        <v>0.32840000000000003</v>
      </c>
      <c r="P149" s="5">
        <v>16</v>
      </c>
      <c r="Q149" s="5">
        <v>47</v>
      </c>
      <c r="R149" s="5">
        <f>SUM(Append18[[#This Row],[Casual_Rentals]],Append18[[#This Row],[Registered_Rentals]])</f>
        <v>63</v>
      </c>
      <c r="T149" t="str">
        <f t="shared" si="11"/>
        <v>invalid</v>
      </c>
      <c r="U149" t="str">
        <f t="shared" si="10"/>
        <v>January</v>
      </c>
      <c r="V149">
        <f t="shared" si="8"/>
        <v>0.19700000000000001</v>
      </c>
      <c r="W149" t="str">
        <f t="shared" si="9"/>
        <v>winter</v>
      </c>
    </row>
    <row r="150" spans="1:23" x14ac:dyDescent="0.25">
      <c r="A150" s="5">
        <v>149</v>
      </c>
      <c r="B150" s="6">
        <v>40550</v>
      </c>
      <c r="C150" s="5">
        <v>1</v>
      </c>
      <c r="D150" s="5">
        <v>0</v>
      </c>
      <c r="E150" s="5">
        <v>1</v>
      </c>
      <c r="F150" s="5">
        <v>11</v>
      </c>
      <c r="G150" s="5" t="b">
        <v>0</v>
      </c>
      <c r="H150" s="5">
        <v>5</v>
      </c>
      <c r="I150" s="5" t="s">
        <v>51</v>
      </c>
      <c r="J150" s="5">
        <v>2</v>
      </c>
      <c r="K150" s="5" t="s">
        <v>69</v>
      </c>
      <c r="L150" s="5">
        <v>0.2</v>
      </c>
      <c r="M150" s="5">
        <v>0.19700000000000001</v>
      </c>
      <c r="N150" s="5">
        <v>0.4</v>
      </c>
      <c r="O150" s="5">
        <v>0.22389999999999999</v>
      </c>
      <c r="P150" s="5">
        <v>19</v>
      </c>
      <c r="Q150" s="5">
        <v>48</v>
      </c>
      <c r="R150" s="5">
        <f>SUM(Append18[[#This Row],[Casual_Rentals]],Append18[[#This Row],[Registered_Rentals]])</f>
        <v>67</v>
      </c>
      <c r="T150" t="str">
        <f t="shared" si="11"/>
        <v>invalid</v>
      </c>
      <c r="U150" t="str">
        <f t="shared" si="10"/>
        <v>January</v>
      </c>
      <c r="V150">
        <f t="shared" si="8"/>
        <v>0.19700000000000001</v>
      </c>
      <c r="W150" t="str">
        <f t="shared" si="9"/>
        <v>winter</v>
      </c>
    </row>
    <row r="151" spans="1:23" x14ac:dyDescent="0.25">
      <c r="A151" s="5">
        <v>150</v>
      </c>
      <c r="B151" s="6">
        <v>40550</v>
      </c>
      <c r="C151" s="5">
        <v>1</v>
      </c>
      <c r="D151" s="5">
        <v>0</v>
      </c>
      <c r="E151" s="5">
        <v>1</v>
      </c>
      <c r="F151" s="5">
        <v>12</v>
      </c>
      <c r="G151" s="5" t="b">
        <v>0</v>
      </c>
      <c r="H151" s="5">
        <v>5</v>
      </c>
      <c r="I151" s="5" t="s">
        <v>51</v>
      </c>
      <c r="J151" s="5">
        <v>2</v>
      </c>
      <c r="K151" s="5" t="s">
        <v>69</v>
      </c>
      <c r="L151" s="5">
        <v>0.2</v>
      </c>
      <c r="M151" s="5">
        <v>0.19700000000000001</v>
      </c>
      <c r="N151" s="5">
        <v>0.37</v>
      </c>
      <c r="O151" s="5">
        <v>0.25369999999999998</v>
      </c>
      <c r="P151" s="5">
        <v>9</v>
      </c>
      <c r="Q151" s="5">
        <v>50</v>
      </c>
      <c r="R151" s="5">
        <f>SUM(Append18[[#This Row],[Casual_Rentals]],Append18[[#This Row],[Registered_Rentals]])</f>
        <v>59</v>
      </c>
      <c r="T151" t="str">
        <f t="shared" si="11"/>
        <v>invalid</v>
      </c>
      <c r="U151" t="str">
        <f t="shared" si="10"/>
        <v>January</v>
      </c>
      <c r="V151">
        <f t="shared" si="8"/>
        <v>0.19700000000000001</v>
      </c>
      <c r="W151" t="str">
        <f t="shared" si="9"/>
        <v>winter</v>
      </c>
    </row>
    <row r="152" spans="1:23" x14ac:dyDescent="0.25">
      <c r="A152" s="5">
        <v>151</v>
      </c>
      <c r="B152" s="6">
        <v>40550</v>
      </c>
      <c r="C152" s="5">
        <v>1</v>
      </c>
      <c r="D152" s="5">
        <v>0</v>
      </c>
      <c r="E152" s="5">
        <v>1</v>
      </c>
      <c r="F152" s="5">
        <v>13</v>
      </c>
      <c r="G152" s="5" t="b">
        <v>0</v>
      </c>
      <c r="H152" s="5">
        <v>5</v>
      </c>
      <c r="I152" s="5" t="s">
        <v>51</v>
      </c>
      <c r="J152" s="5">
        <v>2</v>
      </c>
      <c r="K152" s="5" t="s">
        <v>69</v>
      </c>
      <c r="L152" s="5">
        <v>0.2</v>
      </c>
      <c r="M152" s="5">
        <v>0.18179999999999999</v>
      </c>
      <c r="N152" s="5">
        <v>0.37</v>
      </c>
      <c r="O152" s="5">
        <v>0.28360000000000002</v>
      </c>
      <c r="P152" s="5">
        <v>9</v>
      </c>
      <c r="Q152" s="5">
        <v>64</v>
      </c>
      <c r="R152" s="5">
        <f>SUM(Append18[[#This Row],[Casual_Rentals]],Append18[[#This Row],[Registered_Rentals]])</f>
        <v>73</v>
      </c>
      <c r="T152" t="str">
        <f t="shared" si="11"/>
        <v>invalid</v>
      </c>
      <c r="U152" t="str">
        <f t="shared" si="10"/>
        <v>January</v>
      </c>
      <c r="V152">
        <f t="shared" si="8"/>
        <v>0.18179999999999999</v>
      </c>
      <c r="W152" t="str">
        <f t="shared" si="9"/>
        <v>winter</v>
      </c>
    </row>
    <row r="153" spans="1:23" x14ac:dyDescent="0.25">
      <c r="A153" s="5">
        <v>152</v>
      </c>
      <c r="B153" s="6">
        <v>40550</v>
      </c>
      <c r="C153" s="5">
        <v>1</v>
      </c>
      <c r="D153" s="5">
        <v>0</v>
      </c>
      <c r="E153" s="5">
        <v>1</v>
      </c>
      <c r="F153" s="5">
        <v>14</v>
      </c>
      <c r="G153" s="5" t="b">
        <v>0</v>
      </c>
      <c r="H153" s="5">
        <v>5</v>
      </c>
      <c r="I153" s="5" t="s">
        <v>51</v>
      </c>
      <c r="J153" s="5">
        <v>2</v>
      </c>
      <c r="K153" s="5" t="s">
        <v>69</v>
      </c>
      <c r="L153" s="5">
        <v>0.2</v>
      </c>
      <c r="M153" s="5">
        <v>0.19700000000000001</v>
      </c>
      <c r="N153" s="5">
        <v>0.4</v>
      </c>
      <c r="O153" s="5">
        <v>0.25369999999999998</v>
      </c>
      <c r="P153" s="5">
        <v>7</v>
      </c>
      <c r="Q153" s="5">
        <v>43</v>
      </c>
      <c r="R153" s="5">
        <f>SUM(Append18[[#This Row],[Casual_Rentals]],Append18[[#This Row],[Registered_Rentals]])</f>
        <v>50</v>
      </c>
      <c r="T153" t="str">
        <f t="shared" si="11"/>
        <v>invalid</v>
      </c>
      <c r="U153" t="str">
        <f t="shared" si="10"/>
        <v>January</v>
      </c>
      <c r="V153">
        <f t="shared" si="8"/>
        <v>0.19700000000000001</v>
      </c>
      <c r="W153" t="str">
        <f t="shared" si="9"/>
        <v>winter</v>
      </c>
    </row>
    <row r="154" spans="1:23" x14ac:dyDescent="0.25">
      <c r="A154" s="5">
        <v>153</v>
      </c>
      <c r="B154" s="6">
        <v>40550</v>
      </c>
      <c r="C154" s="5">
        <v>1</v>
      </c>
      <c r="D154" s="5">
        <v>0</v>
      </c>
      <c r="E154" s="5">
        <v>1</v>
      </c>
      <c r="F154" s="5">
        <v>15</v>
      </c>
      <c r="G154" s="5" t="b">
        <v>0</v>
      </c>
      <c r="H154" s="5">
        <v>5</v>
      </c>
      <c r="I154" s="5" t="s">
        <v>51</v>
      </c>
      <c r="J154" s="5">
        <v>2</v>
      </c>
      <c r="K154" s="5" t="s">
        <v>69</v>
      </c>
      <c r="L154" s="5">
        <v>0.2</v>
      </c>
      <c r="M154" s="5">
        <v>0.21210000000000001</v>
      </c>
      <c r="N154" s="5">
        <v>0.37</v>
      </c>
      <c r="O154" s="5">
        <v>0.16420000000000001</v>
      </c>
      <c r="P154" s="5">
        <v>9</v>
      </c>
      <c r="Q154" s="5">
        <v>63</v>
      </c>
      <c r="R154" s="5">
        <f>SUM(Append18[[#This Row],[Casual_Rentals]],Append18[[#This Row],[Registered_Rentals]])</f>
        <v>72</v>
      </c>
      <c r="T154" t="str">
        <f t="shared" si="11"/>
        <v>invalid</v>
      </c>
      <c r="U154" t="str">
        <f t="shared" si="10"/>
        <v>January</v>
      </c>
      <c r="V154">
        <f t="shared" si="8"/>
        <v>0.21210000000000001</v>
      </c>
      <c r="W154" t="str">
        <f t="shared" si="9"/>
        <v>winter</v>
      </c>
    </row>
    <row r="155" spans="1:23" x14ac:dyDescent="0.25">
      <c r="A155" s="5">
        <v>154</v>
      </c>
      <c r="B155" s="6">
        <v>40550</v>
      </c>
      <c r="C155" s="5">
        <v>1</v>
      </c>
      <c r="D155" s="5">
        <v>0</v>
      </c>
      <c r="E155" s="5">
        <v>1</v>
      </c>
      <c r="F155" s="5">
        <v>16</v>
      </c>
      <c r="G155" s="5" t="b">
        <v>0</v>
      </c>
      <c r="H155" s="5">
        <v>5</v>
      </c>
      <c r="I155" s="5" t="s">
        <v>51</v>
      </c>
      <c r="J155" s="5">
        <v>2</v>
      </c>
      <c r="K155" s="5" t="s">
        <v>69</v>
      </c>
      <c r="L155" s="5">
        <v>0.2</v>
      </c>
      <c r="M155" s="5">
        <v>0.21210000000000001</v>
      </c>
      <c r="N155" s="5">
        <v>0.37</v>
      </c>
      <c r="O155" s="5">
        <v>0.16420000000000001</v>
      </c>
      <c r="P155" s="5">
        <v>5</v>
      </c>
      <c r="Q155" s="5">
        <v>82</v>
      </c>
      <c r="R155" s="5">
        <f>SUM(Append18[[#This Row],[Casual_Rentals]],Append18[[#This Row],[Registered_Rentals]])</f>
        <v>87</v>
      </c>
      <c r="T155" t="str">
        <f t="shared" si="11"/>
        <v>invalid</v>
      </c>
      <c r="U155" t="str">
        <f t="shared" si="10"/>
        <v>January</v>
      </c>
      <c r="V155">
        <f t="shared" si="8"/>
        <v>0.21210000000000001</v>
      </c>
      <c r="W155" t="str">
        <f t="shared" si="9"/>
        <v>winter</v>
      </c>
    </row>
    <row r="156" spans="1:23" x14ac:dyDescent="0.25">
      <c r="A156" s="5">
        <v>155</v>
      </c>
      <c r="B156" s="6">
        <v>40550</v>
      </c>
      <c r="C156" s="5">
        <v>1</v>
      </c>
      <c r="D156" s="5">
        <v>0</v>
      </c>
      <c r="E156" s="5">
        <v>1</v>
      </c>
      <c r="F156" s="5">
        <v>17</v>
      </c>
      <c r="G156" s="5" t="b">
        <v>0</v>
      </c>
      <c r="H156" s="5">
        <v>5</v>
      </c>
      <c r="I156" s="5" t="s">
        <v>51</v>
      </c>
      <c r="J156" s="5">
        <v>2</v>
      </c>
      <c r="K156" s="5" t="s">
        <v>69</v>
      </c>
      <c r="L156" s="5">
        <v>0.2</v>
      </c>
      <c r="M156" s="5">
        <v>0.2576</v>
      </c>
      <c r="N156" s="5">
        <v>0.37</v>
      </c>
      <c r="O156" s="5">
        <v>0</v>
      </c>
      <c r="P156" s="5">
        <v>9</v>
      </c>
      <c r="Q156" s="5">
        <v>178</v>
      </c>
      <c r="R156" s="5">
        <f>SUM(Append18[[#This Row],[Casual_Rentals]],Append18[[#This Row],[Registered_Rentals]])</f>
        <v>187</v>
      </c>
      <c r="T156" t="str">
        <f t="shared" si="11"/>
        <v>invalid</v>
      </c>
      <c r="U156" t="str">
        <f t="shared" si="10"/>
        <v>January</v>
      </c>
      <c r="V156">
        <f t="shared" si="8"/>
        <v>0.2576</v>
      </c>
      <c r="W156" t="str">
        <f t="shared" si="9"/>
        <v>winter</v>
      </c>
    </row>
    <row r="157" spans="1:23" x14ac:dyDescent="0.25">
      <c r="A157" s="5">
        <v>156</v>
      </c>
      <c r="B157" s="6">
        <v>40550</v>
      </c>
      <c r="C157" s="5">
        <v>1</v>
      </c>
      <c r="D157" s="5">
        <v>0</v>
      </c>
      <c r="E157" s="5">
        <v>1</v>
      </c>
      <c r="F157" s="5">
        <v>18</v>
      </c>
      <c r="G157" s="5" t="b">
        <v>0</v>
      </c>
      <c r="H157" s="5">
        <v>5</v>
      </c>
      <c r="I157" s="5" t="s">
        <v>51</v>
      </c>
      <c r="J157" s="5">
        <v>1</v>
      </c>
      <c r="K157" s="5" t="s">
        <v>68</v>
      </c>
      <c r="L157" s="5">
        <v>0.2</v>
      </c>
      <c r="M157" s="5">
        <v>0.2273</v>
      </c>
      <c r="N157" s="5">
        <v>0.4</v>
      </c>
      <c r="O157" s="5">
        <v>8.9599999999999999E-2</v>
      </c>
      <c r="P157" s="5">
        <v>7</v>
      </c>
      <c r="Q157" s="5">
        <v>116</v>
      </c>
      <c r="R157" s="5">
        <f>SUM(Append18[[#This Row],[Casual_Rentals]],Append18[[#This Row],[Registered_Rentals]])</f>
        <v>123</v>
      </c>
      <c r="T157" t="str">
        <f t="shared" si="11"/>
        <v>invalid</v>
      </c>
      <c r="U157" t="str">
        <f t="shared" si="10"/>
        <v>January</v>
      </c>
      <c r="V157">
        <f t="shared" si="8"/>
        <v>0.2273</v>
      </c>
      <c r="W157" t="str">
        <f t="shared" si="9"/>
        <v>winter</v>
      </c>
    </row>
    <row r="158" spans="1:23" x14ac:dyDescent="0.25">
      <c r="A158" s="5">
        <v>157</v>
      </c>
      <c r="B158" s="6">
        <v>40550</v>
      </c>
      <c r="C158" s="5">
        <v>1</v>
      </c>
      <c r="D158" s="5">
        <v>0</v>
      </c>
      <c r="E158" s="5">
        <v>1</v>
      </c>
      <c r="F158" s="5">
        <v>19</v>
      </c>
      <c r="G158" s="5" t="b">
        <v>0</v>
      </c>
      <c r="H158" s="5">
        <v>5</v>
      </c>
      <c r="I158" s="5" t="s">
        <v>51</v>
      </c>
      <c r="J158" s="5">
        <v>1</v>
      </c>
      <c r="K158" s="5" t="s">
        <v>68</v>
      </c>
      <c r="L158" s="5">
        <v>0.16</v>
      </c>
      <c r="M158" s="5">
        <v>0.19700000000000001</v>
      </c>
      <c r="N158" s="5">
        <v>0.55000000000000004</v>
      </c>
      <c r="O158" s="5">
        <v>8.9599999999999999E-2</v>
      </c>
      <c r="P158" s="5">
        <v>3</v>
      </c>
      <c r="Q158" s="5">
        <v>92</v>
      </c>
      <c r="R158" s="5">
        <f>SUM(Append18[[#This Row],[Casual_Rentals]],Append18[[#This Row],[Registered_Rentals]])</f>
        <v>95</v>
      </c>
      <c r="T158" t="str">
        <f t="shared" si="11"/>
        <v>invalid</v>
      </c>
      <c r="U158" t="str">
        <f t="shared" si="10"/>
        <v>January</v>
      </c>
      <c r="V158">
        <f t="shared" si="8"/>
        <v>0.19700000000000001</v>
      </c>
      <c r="W158" t="str">
        <f t="shared" si="9"/>
        <v>winter</v>
      </c>
    </row>
    <row r="159" spans="1:23" x14ac:dyDescent="0.25">
      <c r="A159" s="5">
        <v>158</v>
      </c>
      <c r="B159" s="6">
        <v>40550</v>
      </c>
      <c r="C159" s="5">
        <v>1</v>
      </c>
      <c r="D159" s="5">
        <v>0</v>
      </c>
      <c r="E159" s="5">
        <v>1</v>
      </c>
      <c r="F159" s="5">
        <v>20</v>
      </c>
      <c r="G159" s="5" t="b">
        <v>0</v>
      </c>
      <c r="H159" s="5">
        <v>5</v>
      </c>
      <c r="I159" s="5" t="s">
        <v>51</v>
      </c>
      <c r="J159" s="5">
        <v>1</v>
      </c>
      <c r="K159" s="5" t="s">
        <v>68</v>
      </c>
      <c r="L159" s="5">
        <v>0.18</v>
      </c>
      <c r="M159" s="5">
        <v>0.21210000000000001</v>
      </c>
      <c r="N159" s="5">
        <v>0.47</v>
      </c>
      <c r="O159" s="5">
        <v>0.1045</v>
      </c>
      <c r="P159" s="5">
        <v>1</v>
      </c>
      <c r="Q159" s="5">
        <v>50</v>
      </c>
      <c r="R159" s="5">
        <f>SUM(Append18[[#This Row],[Casual_Rentals]],Append18[[#This Row],[Registered_Rentals]])</f>
        <v>51</v>
      </c>
      <c r="T159" t="str">
        <f t="shared" si="11"/>
        <v>invalid</v>
      </c>
      <c r="U159" t="str">
        <f t="shared" si="10"/>
        <v>January</v>
      </c>
      <c r="V159">
        <f t="shared" si="8"/>
        <v>0.21210000000000001</v>
      </c>
      <c r="W159" t="str">
        <f t="shared" si="9"/>
        <v>winter</v>
      </c>
    </row>
    <row r="160" spans="1:23" x14ac:dyDescent="0.25">
      <c r="A160" s="5">
        <v>159</v>
      </c>
      <c r="B160" s="6">
        <v>40550</v>
      </c>
      <c r="C160" s="5">
        <v>1</v>
      </c>
      <c r="D160" s="5">
        <v>0</v>
      </c>
      <c r="E160" s="5">
        <v>1</v>
      </c>
      <c r="F160" s="5">
        <v>21</v>
      </c>
      <c r="G160" s="5" t="b">
        <v>0</v>
      </c>
      <c r="H160" s="5">
        <v>5</v>
      </c>
      <c r="I160" s="5" t="s">
        <v>51</v>
      </c>
      <c r="J160" s="5">
        <v>1</v>
      </c>
      <c r="K160" s="5" t="s">
        <v>68</v>
      </c>
      <c r="L160" s="5">
        <v>0.18</v>
      </c>
      <c r="M160" s="5">
        <v>0.19700000000000001</v>
      </c>
      <c r="N160" s="5">
        <v>0.47</v>
      </c>
      <c r="O160" s="5">
        <v>0.1343</v>
      </c>
      <c r="P160" s="5">
        <v>0</v>
      </c>
      <c r="Q160" s="5">
        <v>39</v>
      </c>
      <c r="R160" s="5">
        <f>SUM(Append18[[#This Row],[Casual_Rentals]],Append18[[#This Row],[Registered_Rentals]])</f>
        <v>39</v>
      </c>
      <c r="T160" t="str">
        <f t="shared" si="11"/>
        <v>invalid</v>
      </c>
      <c r="U160" t="str">
        <f t="shared" si="10"/>
        <v>January</v>
      </c>
      <c r="V160">
        <f t="shared" si="8"/>
        <v>0.19700000000000001</v>
      </c>
      <c r="W160" t="str">
        <f t="shared" si="9"/>
        <v>winter</v>
      </c>
    </row>
    <row r="161" spans="1:23" x14ac:dyDescent="0.25">
      <c r="A161" s="5">
        <v>160</v>
      </c>
      <c r="B161" s="6">
        <v>40550</v>
      </c>
      <c r="C161" s="5">
        <v>1</v>
      </c>
      <c r="D161" s="5">
        <v>0</v>
      </c>
      <c r="E161" s="5">
        <v>1</v>
      </c>
      <c r="F161" s="5">
        <v>22</v>
      </c>
      <c r="G161" s="5" t="b">
        <v>0</v>
      </c>
      <c r="H161" s="5">
        <v>5</v>
      </c>
      <c r="I161" s="5" t="s">
        <v>51</v>
      </c>
      <c r="J161" s="5">
        <v>2</v>
      </c>
      <c r="K161" s="5" t="s">
        <v>69</v>
      </c>
      <c r="L161" s="5">
        <v>0.18</v>
      </c>
      <c r="M161" s="5">
        <v>0.19700000000000001</v>
      </c>
      <c r="N161" s="5">
        <v>0.43</v>
      </c>
      <c r="O161" s="5">
        <v>0.16420000000000001</v>
      </c>
      <c r="P161" s="5">
        <v>2</v>
      </c>
      <c r="Q161" s="5">
        <v>34</v>
      </c>
      <c r="R161" s="5">
        <f>SUM(Append18[[#This Row],[Casual_Rentals]],Append18[[#This Row],[Registered_Rentals]])</f>
        <v>36</v>
      </c>
      <c r="T161" t="str">
        <f t="shared" si="11"/>
        <v>invalid</v>
      </c>
      <c r="U161" t="str">
        <f t="shared" si="10"/>
        <v>January</v>
      </c>
      <c r="V161">
        <f t="shared" si="8"/>
        <v>0.19700000000000001</v>
      </c>
      <c r="W161" t="str">
        <f t="shared" si="9"/>
        <v>winter</v>
      </c>
    </row>
    <row r="162" spans="1:23" x14ac:dyDescent="0.25">
      <c r="A162" s="5">
        <v>161</v>
      </c>
      <c r="B162" s="6">
        <v>40550</v>
      </c>
      <c r="C162" s="5">
        <v>1</v>
      </c>
      <c r="D162" s="5">
        <v>0</v>
      </c>
      <c r="E162" s="5">
        <v>1</v>
      </c>
      <c r="F162" s="5">
        <v>23</v>
      </c>
      <c r="G162" s="5" t="b">
        <v>0</v>
      </c>
      <c r="H162" s="5">
        <v>5</v>
      </c>
      <c r="I162" s="5" t="s">
        <v>51</v>
      </c>
      <c r="J162" s="5">
        <v>2</v>
      </c>
      <c r="K162" s="5" t="s">
        <v>69</v>
      </c>
      <c r="L162" s="5">
        <v>0.18</v>
      </c>
      <c r="M162" s="5">
        <v>0.19700000000000001</v>
      </c>
      <c r="N162" s="5">
        <v>0.51</v>
      </c>
      <c r="O162" s="5">
        <v>0.16420000000000001</v>
      </c>
      <c r="P162" s="5">
        <v>1</v>
      </c>
      <c r="Q162" s="5">
        <v>14</v>
      </c>
      <c r="R162" s="5">
        <f>SUM(Append18[[#This Row],[Casual_Rentals]],Append18[[#This Row],[Registered_Rentals]])</f>
        <v>15</v>
      </c>
      <c r="T162" t="str">
        <f t="shared" si="11"/>
        <v>invalid</v>
      </c>
      <c r="U162" t="str">
        <f t="shared" si="10"/>
        <v>January</v>
      </c>
      <c r="V162">
        <f t="shared" si="8"/>
        <v>0.19700000000000001</v>
      </c>
      <c r="W162" t="str">
        <f t="shared" si="9"/>
        <v>winter</v>
      </c>
    </row>
    <row r="163" spans="1:23" x14ac:dyDescent="0.25">
      <c r="A163" s="5">
        <v>162</v>
      </c>
      <c r="B163" s="6">
        <v>40551</v>
      </c>
      <c r="C163" s="5">
        <v>1</v>
      </c>
      <c r="D163" s="5">
        <v>0</v>
      </c>
      <c r="E163" s="5">
        <v>1</v>
      </c>
      <c r="F163" s="5">
        <v>0</v>
      </c>
      <c r="G163" s="5" t="b">
        <v>0</v>
      </c>
      <c r="H163" s="5">
        <v>6</v>
      </c>
      <c r="I163" s="5" t="s">
        <v>52</v>
      </c>
      <c r="J163" s="5">
        <v>2</v>
      </c>
      <c r="K163" s="5" t="s">
        <v>69</v>
      </c>
      <c r="L163" s="5">
        <v>0.18</v>
      </c>
      <c r="M163" s="5">
        <v>0.19700000000000001</v>
      </c>
      <c r="N163" s="5">
        <v>0.51</v>
      </c>
      <c r="O163" s="5">
        <v>0.16420000000000001</v>
      </c>
      <c r="P163" s="5">
        <v>1</v>
      </c>
      <c r="Q163" s="5">
        <v>24</v>
      </c>
      <c r="R163" s="5">
        <f>SUM(Append18[[#This Row],[Casual_Rentals]],Append18[[#This Row],[Registered_Rentals]])</f>
        <v>25</v>
      </c>
      <c r="T163" t="str">
        <f t="shared" si="11"/>
        <v>invalid</v>
      </c>
      <c r="U163" t="str">
        <f t="shared" si="10"/>
        <v>January</v>
      </c>
      <c r="V163">
        <f t="shared" si="8"/>
        <v>0.19700000000000001</v>
      </c>
      <c r="W163" t="str">
        <f t="shared" si="9"/>
        <v>winter</v>
      </c>
    </row>
    <row r="164" spans="1:23" x14ac:dyDescent="0.25">
      <c r="A164" s="5">
        <v>163</v>
      </c>
      <c r="B164" s="6">
        <v>40551</v>
      </c>
      <c r="C164" s="5">
        <v>1</v>
      </c>
      <c r="D164" s="5">
        <v>0</v>
      </c>
      <c r="E164" s="5">
        <v>1</v>
      </c>
      <c r="F164" s="5">
        <v>1</v>
      </c>
      <c r="G164" s="5" t="b">
        <v>0</v>
      </c>
      <c r="H164" s="5">
        <v>6</v>
      </c>
      <c r="I164" s="5" t="s">
        <v>52</v>
      </c>
      <c r="J164" s="5">
        <v>2</v>
      </c>
      <c r="K164" s="5" t="s">
        <v>69</v>
      </c>
      <c r="L164" s="5">
        <v>0.18</v>
      </c>
      <c r="M164" s="5">
        <v>0.21210000000000001</v>
      </c>
      <c r="N164" s="5">
        <v>0.55000000000000004</v>
      </c>
      <c r="O164" s="5">
        <v>8.9599999999999999E-2</v>
      </c>
      <c r="P164" s="5">
        <v>1</v>
      </c>
      <c r="Q164" s="5">
        <v>15</v>
      </c>
      <c r="R164" s="5">
        <f>SUM(Append18[[#This Row],[Casual_Rentals]],Append18[[#This Row],[Registered_Rentals]])</f>
        <v>16</v>
      </c>
      <c r="T164" t="str">
        <f t="shared" si="11"/>
        <v>invalid</v>
      </c>
      <c r="U164" t="str">
        <f t="shared" si="10"/>
        <v>January</v>
      </c>
      <c r="V164">
        <f t="shared" si="8"/>
        <v>0.21210000000000001</v>
      </c>
      <c r="W164" t="str">
        <f t="shared" si="9"/>
        <v>winter</v>
      </c>
    </row>
    <row r="165" spans="1:23" x14ac:dyDescent="0.25">
      <c r="A165" s="5">
        <v>164</v>
      </c>
      <c r="B165" s="6">
        <v>40551</v>
      </c>
      <c r="C165" s="5">
        <v>1</v>
      </c>
      <c r="D165" s="5">
        <v>0</v>
      </c>
      <c r="E165" s="5">
        <v>1</v>
      </c>
      <c r="F165" s="5">
        <v>2</v>
      </c>
      <c r="G165" s="5" t="b">
        <v>0</v>
      </c>
      <c r="H165" s="5">
        <v>6</v>
      </c>
      <c r="I165" s="5" t="s">
        <v>52</v>
      </c>
      <c r="J165" s="5">
        <v>2</v>
      </c>
      <c r="K165" s="5" t="s">
        <v>69</v>
      </c>
      <c r="L165" s="5">
        <v>0.18</v>
      </c>
      <c r="M165" s="5">
        <v>0.2424</v>
      </c>
      <c r="N165" s="5">
        <v>0.55000000000000004</v>
      </c>
      <c r="O165" s="5">
        <v>0</v>
      </c>
      <c r="P165" s="5">
        <v>3</v>
      </c>
      <c r="Q165" s="5">
        <v>13</v>
      </c>
      <c r="R165" s="5">
        <f>SUM(Append18[[#This Row],[Casual_Rentals]],Append18[[#This Row],[Registered_Rentals]])</f>
        <v>16</v>
      </c>
      <c r="T165" t="str">
        <f t="shared" si="11"/>
        <v>invalid</v>
      </c>
      <c r="U165" t="str">
        <f t="shared" si="10"/>
        <v>January</v>
      </c>
      <c r="V165">
        <f t="shared" si="8"/>
        <v>0.2424</v>
      </c>
      <c r="W165" t="str">
        <f t="shared" si="9"/>
        <v>winter</v>
      </c>
    </row>
    <row r="166" spans="1:23" x14ac:dyDescent="0.25">
      <c r="A166" s="5">
        <v>165</v>
      </c>
      <c r="B166" s="6">
        <v>40551</v>
      </c>
      <c r="C166" s="5">
        <v>1</v>
      </c>
      <c r="D166" s="5">
        <v>0</v>
      </c>
      <c r="E166" s="5">
        <v>1</v>
      </c>
      <c r="F166" s="5">
        <v>3</v>
      </c>
      <c r="G166" s="5" t="b">
        <v>0</v>
      </c>
      <c r="H166" s="5">
        <v>6</v>
      </c>
      <c r="I166" s="5" t="s">
        <v>52</v>
      </c>
      <c r="J166" s="5">
        <v>3</v>
      </c>
      <c r="K166" s="5" t="s">
        <v>70</v>
      </c>
      <c r="L166" s="5">
        <v>0.18</v>
      </c>
      <c r="M166" s="5">
        <v>0.19700000000000001</v>
      </c>
      <c r="N166" s="5">
        <v>0.55000000000000004</v>
      </c>
      <c r="O166" s="5">
        <v>0.16420000000000001</v>
      </c>
      <c r="P166" s="5">
        <v>0</v>
      </c>
      <c r="Q166" s="5">
        <v>7</v>
      </c>
      <c r="R166" s="5">
        <f>SUM(Append18[[#This Row],[Casual_Rentals]],Append18[[#This Row],[Registered_Rentals]])</f>
        <v>7</v>
      </c>
      <c r="T166" t="str">
        <f t="shared" si="11"/>
        <v>invalid</v>
      </c>
      <c r="U166" t="str">
        <f t="shared" si="10"/>
        <v>January</v>
      </c>
      <c r="V166">
        <f t="shared" si="8"/>
        <v>0.19700000000000001</v>
      </c>
      <c r="W166" t="str">
        <f t="shared" si="9"/>
        <v>winter</v>
      </c>
    </row>
    <row r="167" spans="1:23" x14ac:dyDescent="0.25">
      <c r="A167" s="5">
        <v>166</v>
      </c>
      <c r="B167" s="6">
        <v>40551</v>
      </c>
      <c r="C167" s="5">
        <v>1</v>
      </c>
      <c r="D167" s="5">
        <v>0</v>
      </c>
      <c r="E167" s="5">
        <v>1</v>
      </c>
      <c r="F167" s="5">
        <v>4</v>
      </c>
      <c r="G167" s="5" t="b">
        <v>0</v>
      </c>
      <c r="H167" s="5">
        <v>6</v>
      </c>
      <c r="I167" s="5" t="s">
        <v>52</v>
      </c>
      <c r="J167" s="5">
        <v>3</v>
      </c>
      <c r="K167" s="5" t="s">
        <v>70</v>
      </c>
      <c r="L167" s="5">
        <v>0.18</v>
      </c>
      <c r="M167" s="5">
        <v>0.19700000000000001</v>
      </c>
      <c r="N167" s="5">
        <v>0.55000000000000004</v>
      </c>
      <c r="O167" s="5">
        <v>0.16420000000000001</v>
      </c>
      <c r="P167" s="5">
        <v>0</v>
      </c>
      <c r="Q167" s="5">
        <v>1</v>
      </c>
      <c r="R167" s="5">
        <f>SUM(Append18[[#This Row],[Casual_Rentals]],Append18[[#This Row],[Registered_Rentals]])</f>
        <v>1</v>
      </c>
      <c r="T167" t="str">
        <f t="shared" si="11"/>
        <v>invalid</v>
      </c>
      <c r="U167" t="str">
        <f t="shared" si="10"/>
        <v>January</v>
      </c>
      <c r="V167">
        <f t="shared" si="8"/>
        <v>0.19700000000000001</v>
      </c>
      <c r="W167" t="str">
        <f t="shared" si="9"/>
        <v>winter</v>
      </c>
    </row>
    <row r="168" spans="1:23" x14ac:dyDescent="0.25">
      <c r="A168" s="5">
        <v>167</v>
      </c>
      <c r="B168" s="6">
        <v>40551</v>
      </c>
      <c r="C168" s="5">
        <v>1</v>
      </c>
      <c r="D168" s="5">
        <v>0</v>
      </c>
      <c r="E168" s="5">
        <v>1</v>
      </c>
      <c r="F168" s="5">
        <v>5</v>
      </c>
      <c r="G168" s="5" t="b">
        <v>0</v>
      </c>
      <c r="H168" s="5">
        <v>6</v>
      </c>
      <c r="I168" s="5" t="s">
        <v>52</v>
      </c>
      <c r="J168" s="5">
        <v>2</v>
      </c>
      <c r="K168" s="5" t="s">
        <v>69</v>
      </c>
      <c r="L168" s="5">
        <v>0.16</v>
      </c>
      <c r="M168" s="5">
        <v>0.16669999999999999</v>
      </c>
      <c r="N168" s="5">
        <v>0.74</v>
      </c>
      <c r="O168" s="5">
        <v>0.16420000000000001</v>
      </c>
      <c r="P168" s="5">
        <v>0</v>
      </c>
      <c r="Q168" s="5">
        <v>5</v>
      </c>
      <c r="R168" s="5">
        <f>SUM(Append18[[#This Row],[Casual_Rentals]],Append18[[#This Row],[Registered_Rentals]])</f>
        <v>5</v>
      </c>
      <c r="T168" t="str">
        <f t="shared" si="11"/>
        <v>invalid</v>
      </c>
      <c r="U168" t="str">
        <f t="shared" si="10"/>
        <v>January</v>
      </c>
      <c r="V168">
        <f t="shared" si="8"/>
        <v>0.16669999999999999</v>
      </c>
      <c r="W168" t="str">
        <f t="shared" si="9"/>
        <v>winter</v>
      </c>
    </row>
    <row r="169" spans="1:23" x14ac:dyDescent="0.25">
      <c r="A169" s="5">
        <v>168</v>
      </c>
      <c r="B169" s="6">
        <v>40551</v>
      </c>
      <c r="C169" s="5">
        <v>1</v>
      </c>
      <c r="D169" s="5">
        <v>0</v>
      </c>
      <c r="E169" s="5">
        <v>1</v>
      </c>
      <c r="F169" s="5">
        <v>6</v>
      </c>
      <c r="G169" s="5" t="b">
        <v>0</v>
      </c>
      <c r="H169" s="5">
        <v>6</v>
      </c>
      <c r="I169" s="5" t="s">
        <v>52</v>
      </c>
      <c r="J169" s="5">
        <v>2</v>
      </c>
      <c r="K169" s="5" t="s">
        <v>69</v>
      </c>
      <c r="L169" s="5">
        <v>0.16</v>
      </c>
      <c r="M169" s="5">
        <v>0.16669999999999999</v>
      </c>
      <c r="N169" s="5">
        <v>0.74</v>
      </c>
      <c r="O169" s="5">
        <v>0.16420000000000001</v>
      </c>
      <c r="P169" s="5">
        <v>0</v>
      </c>
      <c r="Q169" s="5">
        <v>2</v>
      </c>
      <c r="R169" s="5">
        <f>SUM(Append18[[#This Row],[Casual_Rentals]],Append18[[#This Row],[Registered_Rentals]])</f>
        <v>2</v>
      </c>
      <c r="T169" t="str">
        <f t="shared" si="11"/>
        <v>invalid</v>
      </c>
      <c r="U169" t="str">
        <f t="shared" si="10"/>
        <v>January</v>
      </c>
      <c r="V169">
        <f t="shared" si="8"/>
        <v>0.16669999999999999</v>
      </c>
      <c r="W169" t="str">
        <f t="shared" si="9"/>
        <v>winter</v>
      </c>
    </row>
    <row r="170" spans="1:23" x14ac:dyDescent="0.25">
      <c r="A170" s="5">
        <v>169</v>
      </c>
      <c r="B170" s="6">
        <v>40551</v>
      </c>
      <c r="C170" s="5">
        <v>1</v>
      </c>
      <c r="D170" s="5">
        <v>0</v>
      </c>
      <c r="E170" s="5">
        <v>1</v>
      </c>
      <c r="F170" s="5">
        <v>7</v>
      </c>
      <c r="G170" s="5" t="b">
        <v>0</v>
      </c>
      <c r="H170" s="5">
        <v>6</v>
      </c>
      <c r="I170" s="5" t="s">
        <v>52</v>
      </c>
      <c r="J170" s="5">
        <v>2</v>
      </c>
      <c r="K170" s="5" t="s">
        <v>69</v>
      </c>
      <c r="L170" s="5">
        <v>0.16</v>
      </c>
      <c r="M170" s="5">
        <v>0.18179999999999999</v>
      </c>
      <c r="N170" s="5">
        <v>0.74</v>
      </c>
      <c r="O170" s="5">
        <v>0.1045</v>
      </c>
      <c r="P170" s="5">
        <v>1</v>
      </c>
      <c r="Q170" s="5">
        <v>8</v>
      </c>
      <c r="R170" s="5">
        <f>SUM(Append18[[#This Row],[Casual_Rentals]],Append18[[#This Row],[Registered_Rentals]])</f>
        <v>9</v>
      </c>
      <c r="T170" t="str">
        <f t="shared" si="11"/>
        <v>invalid</v>
      </c>
      <c r="U170" t="str">
        <f t="shared" si="10"/>
        <v>January</v>
      </c>
      <c r="V170">
        <f t="shared" si="8"/>
        <v>0.18179999999999999</v>
      </c>
      <c r="W170" t="str">
        <f t="shared" si="9"/>
        <v>winter</v>
      </c>
    </row>
    <row r="171" spans="1:23" x14ac:dyDescent="0.25">
      <c r="A171" s="5">
        <v>170</v>
      </c>
      <c r="B171" s="6">
        <v>40551</v>
      </c>
      <c r="C171" s="5">
        <v>1</v>
      </c>
      <c r="D171" s="5">
        <v>0</v>
      </c>
      <c r="E171" s="5">
        <v>1</v>
      </c>
      <c r="F171" s="5">
        <v>8</v>
      </c>
      <c r="G171" s="5" t="b">
        <v>0</v>
      </c>
      <c r="H171" s="5">
        <v>6</v>
      </c>
      <c r="I171" s="5" t="s">
        <v>52</v>
      </c>
      <c r="J171" s="5">
        <v>3</v>
      </c>
      <c r="K171" s="5" t="s">
        <v>70</v>
      </c>
      <c r="L171" s="5">
        <v>0.16</v>
      </c>
      <c r="M171" s="5">
        <v>0.18179999999999999</v>
      </c>
      <c r="N171" s="5">
        <v>0.93</v>
      </c>
      <c r="O171" s="5">
        <v>0.1045</v>
      </c>
      <c r="P171" s="5">
        <v>0</v>
      </c>
      <c r="Q171" s="5">
        <v>15</v>
      </c>
      <c r="R171" s="5">
        <f>SUM(Append18[[#This Row],[Casual_Rentals]],Append18[[#This Row],[Registered_Rentals]])</f>
        <v>15</v>
      </c>
      <c r="T171" t="str">
        <f t="shared" si="11"/>
        <v>invalid</v>
      </c>
      <c r="U171" t="str">
        <f t="shared" si="10"/>
        <v>January</v>
      </c>
      <c r="V171">
        <f t="shared" si="8"/>
        <v>0.18179999999999999</v>
      </c>
      <c r="W171" t="str">
        <f t="shared" si="9"/>
        <v>winter</v>
      </c>
    </row>
    <row r="172" spans="1:23" x14ac:dyDescent="0.25">
      <c r="A172" s="5">
        <v>171</v>
      </c>
      <c r="B172" s="6">
        <v>40551</v>
      </c>
      <c r="C172" s="5">
        <v>1</v>
      </c>
      <c r="D172" s="5">
        <v>0</v>
      </c>
      <c r="E172" s="5">
        <v>1</v>
      </c>
      <c r="F172" s="5">
        <v>9</v>
      </c>
      <c r="G172" s="5" t="b">
        <v>0</v>
      </c>
      <c r="H172" s="5">
        <v>6</v>
      </c>
      <c r="I172" s="5" t="s">
        <v>52</v>
      </c>
      <c r="J172" s="5">
        <v>3</v>
      </c>
      <c r="K172" s="5" t="s">
        <v>70</v>
      </c>
      <c r="L172" s="5">
        <v>0.16</v>
      </c>
      <c r="M172" s="5">
        <v>0.18179999999999999</v>
      </c>
      <c r="N172" s="5">
        <v>0.93</v>
      </c>
      <c r="O172" s="5">
        <v>0.1045</v>
      </c>
      <c r="P172" s="5">
        <v>0</v>
      </c>
      <c r="Q172" s="5">
        <v>20</v>
      </c>
      <c r="R172" s="5">
        <f>SUM(Append18[[#This Row],[Casual_Rentals]],Append18[[#This Row],[Registered_Rentals]])</f>
        <v>20</v>
      </c>
      <c r="T172" t="str">
        <f t="shared" si="11"/>
        <v>invalid</v>
      </c>
      <c r="U172" t="str">
        <f t="shared" si="10"/>
        <v>January</v>
      </c>
      <c r="V172">
        <f t="shared" si="8"/>
        <v>0.18179999999999999</v>
      </c>
      <c r="W172" t="str">
        <f t="shared" si="9"/>
        <v>winter</v>
      </c>
    </row>
    <row r="173" spans="1:23" x14ac:dyDescent="0.25">
      <c r="A173" s="5">
        <v>172</v>
      </c>
      <c r="B173" s="6">
        <v>40551</v>
      </c>
      <c r="C173" s="5">
        <v>1</v>
      </c>
      <c r="D173" s="5">
        <v>0</v>
      </c>
      <c r="E173" s="5">
        <v>1</v>
      </c>
      <c r="F173" s="5">
        <v>10</v>
      </c>
      <c r="G173" s="5" t="b">
        <v>0</v>
      </c>
      <c r="H173" s="5">
        <v>6</v>
      </c>
      <c r="I173" s="5" t="s">
        <v>52</v>
      </c>
      <c r="J173" s="5">
        <v>2</v>
      </c>
      <c r="K173" s="5" t="s">
        <v>69</v>
      </c>
      <c r="L173" s="5">
        <v>0.18</v>
      </c>
      <c r="M173" s="5">
        <v>0.19700000000000001</v>
      </c>
      <c r="N173" s="5">
        <v>0.8</v>
      </c>
      <c r="O173" s="5">
        <v>0.16420000000000001</v>
      </c>
      <c r="P173" s="5">
        <v>5</v>
      </c>
      <c r="Q173" s="5">
        <v>56</v>
      </c>
      <c r="R173" s="5">
        <f>SUM(Append18[[#This Row],[Casual_Rentals]],Append18[[#This Row],[Registered_Rentals]])</f>
        <v>61</v>
      </c>
      <c r="T173" t="str">
        <f t="shared" si="11"/>
        <v>invalid</v>
      </c>
      <c r="U173" t="str">
        <f t="shared" si="10"/>
        <v>January</v>
      </c>
      <c r="V173">
        <f t="shared" si="8"/>
        <v>0.19700000000000001</v>
      </c>
      <c r="W173" t="str">
        <f t="shared" si="9"/>
        <v>winter</v>
      </c>
    </row>
    <row r="174" spans="1:23" x14ac:dyDescent="0.25">
      <c r="A174" s="5">
        <v>173</v>
      </c>
      <c r="B174" s="6">
        <v>40551</v>
      </c>
      <c r="C174" s="5">
        <v>1</v>
      </c>
      <c r="D174" s="5">
        <v>0</v>
      </c>
      <c r="E174" s="5">
        <v>1</v>
      </c>
      <c r="F174" s="5">
        <v>11</v>
      </c>
      <c r="G174" s="5" t="b">
        <v>0</v>
      </c>
      <c r="H174" s="5">
        <v>6</v>
      </c>
      <c r="I174" s="5" t="s">
        <v>52</v>
      </c>
      <c r="J174" s="5">
        <v>2</v>
      </c>
      <c r="K174" s="5" t="s">
        <v>69</v>
      </c>
      <c r="L174" s="5">
        <v>0.2</v>
      </c>
      <c r="M174" s="5">
        <v>0.18179999999999999</v>
      </c>
      <c r="N174" s="5">
        <v>0.69</v>
      </c>
      <c r="O174" s="5">
        <v>0.3881</v>
      </c>
      <c r="P174" s="5">
        <v>2</v>
      </c>
      <c r="Q174" s="5">
        <v>60</v>
      </c>
      <c r="R174" s="5">
        <f>SUM(Append18[[#This Row],[Casual_Rentals]],Append18[[#This Row],[Registered_Rentals]])</f>
        <v>62</v>
      </c>
      <c r="T174" t="str">
        <f t="shared" si="11"/>
        <v>invalid</v>
      </c>
      <c r="U174" t="str">
        <f t="shared" si="10"/>
        <v>January</v>
      </c>
      <c r="V174">
        <f t="shared" si="8"/>
        <v>0.18179999999999999</v>
      </c>
      <c r="W174" t="str">
        <f t="shared" si="9"/>
        <v>winter</v>
      </c>
    </row>
    <row r="175" spans="1:23" x14ac:dyDescent="0.25">
      <c r="A175" s="5">
        <v>174</v>
      </c>
      <c r="B175" s="6">
        <v>40551</v>
      </c>
      <c r="C175" s="5">
        <v>1</v>
      </c>
      <c r="D175" s="5">
        <v>0</v>
      </c>
      <c r="E175" s="5">
        <v>1</v>
      </c>
      <c r="F175" s="5">
        <v>12</v>
      </c>
      <c r="G175" s="5" t="b">
        <v>0</v>
      </c>
      <c r="H175" s="5">
        <v>6</v>
      </c>
      <c r="I175" s="5" t="s">
        <v>52</v>
      </c>
      <c r="J175" s="5">
        <v>2</v>
      </c>
      <c r="K175" s="5" t="s">
        <v>69</v>
      </c>
      <c r="L175" s="5">
        <v>0.2</v>
      </c>
      <c r="M175" s="5">
        <v>0.18179999999999999</v>
      </c>
      <c r="N175" s="5">
        <v>0.59</v>
      </c>
      <c r="O175" s="5">
        <v>0.35820000000000002</v>
      </c>
      <c r="P175" s="5">
        <v>8</v>
      </c>
      <c r="Q175" s="5">
        <v>90</v>
      </c>
      <c r="R175" s="5">
        <f>SUM(Append18[[#This Row],[Casual_Rentals]],Append18[[#This Row],[Registered_Rentals]])</f>
        <v>98</v>
      </c>
      <c r="T175" t="str">
        <f t="shared" si="11"/>
        <v>invalid</v>
      </c>
      <c r="U175" t="str">
        <f t="shared" si="10"/>
        <v>January</v>
      </c>
      <c r="V175">
        <f t="shared" si="8"/>
        <v>0.18179999999999999</v>
      </c>
      <c r="W175" t="str">
        <f t="shared" si="9"/>
        <v>winter</v>
      </c>
    </row>
    <row r="176" spans="1:23" x14ac:dyDescent="0.25">
      <c r="A176" s="5">
        <v>175</v>
      </c>
      <c r="B176" s="6">
        <v>40551</v>
      </c>
      <c r="C176" s="5">
        <v>1</v>
      </c>
      <c r="D176" s="5">
        <v>0</v>
      </c>
      <c r="E176" s="5">
        <v>1</v>
      </c>
      <c r="F176" s="5">
        <v>13</v>
      </c>
      <c r="G176" s="5" t="b">
        <v>0</v>
      </c>
      <c r="H176" s="5">
        <v>6</v>
      </c>
      <c r="I176" s="5" t="s">
        <v>52</v>
      </c>
      <c r="J176" s="5">
        <v>1</v>
      </c>
      <c r="K176" s="5" t="s">
        <v>68</v>
      </c>
      <c r="L176" s="5">
        <v>0.2</v>
      </c>
      <c r="M176" s="5">
        <v>0.18179999999999999</v>
      </c>
      <c r="N176" s="5">
        <v>0.44</v>
      </c>
      <c r="O176" s="5">
        <v>0.32840000000000003</v>
      </c>
      <c r="P176" s="5">
        <v>7</v>
      </c>
      <c r="Q176" s="5">
        <v>95</v>
      </c>
      <c r="R176" s="5">
        <f>SUM(Append18[[#This Row],[Casual_Rentals]],Append18[[#This Row],[Registered_Rentals]])</f>
        <v>102</v>
      </c>
      <c r="T176" t="str">
        <f t="shared" si="11"/>
        <v>invalid</v>
      </c>
      <c r="U176" t="str">
        <f t="shared" si="10"/>
        <v>January</v>
      </c>
      <c r="V176">
        <f t="shared" si="8"/>
        <v>0.18179999999999999</v>
      </c>
      <c r="W176" t="str">
        <f t="shared" si="9"/>
        <v>winter</v>
      </c>
    </row>
    <row r="177" spans="1:23" x14ac:dyDescent="0.25">
      <c r="A177" s="5">
        <v>176</v>
      </c>
      <c r="B177" s="6">
        <v>40551</v>
      </c>
      <c r="C177" s="5">
        <v>1</v>
      </c>
      <c r="D177" s="5">
        <v>0</v>
      </c>
      <c r="E177" s="5">
        <v>1</v>
      </c>
      <c r="F177" s="5">
        <v>14</v>
      </c>
      <c r="G177" s="5" t="b">
        <v>0</v>
      </c>
      <c r="H177" s="5">
        <v>6</v>
      </c>
      <c r="I177" s="5" t="s">
        <v>52</v>
      </c>
      <c r="J177" s="5">
        <v>1</v>
      </c>
      <c r="K177" s="5" t="s">
        <v>68</v>
      </c>
      <c r="L177" s="5">
        <v>0.2</v>
      </c>
      <c r="M177" s="5">
        <v>0.16669999999999999</v>
      </c>
      <c r="N177" s="5">
        <v>0.32</v>
      </c>
      <c r="O177" s="5">
        <v>0.49249999999999999</v>
      </c>
      <c r="P177" s="5">
        <v>12</v>
      </c>
      <c r="Q177" s="5">
        <v>83</v>
      </c>
      <c r="R177" s="5">
        <f>SUM(Append18[[#This Row],[Casual_Rentals]],Append18[[#This Row],[Registered_Rentals]])</f>
        <v>95</v>
      </c>
      <c r="T177" t="str">
        <f t="shared" si="11"/>
        <v>invalid</v>
      </c>
      <c r="U177" t="str">
        <f t="shared" si="10"/>
        <v>January</v>
      </c>
      <c r="V177">
        <f t="shared" si="8"/>
        <v>0.16669999999999999</v>
      </c>
      <c r="W177" t="str">
        <f t="shared" si="9"/>
        <v>winter</v>
      </c>
    </row>
    <row r="178" spans="1:23" x14ac:dyDescent="0.25">
      <c r="A178" s="5">
        <v>177</v>
      </c>
      <c r="B178" s="6">
        <v>40551</v>
      </c>
      <c r="C178" s="5">
        <v>1</v>
      </c>
      <c r="D178" s="5">
        <v>0</v>
      </c>
      <c r="E178" s="5">
        <v>1</v>
      </c>
      <c r="F178" s="5">
        <v>15</v>
      </c>
      <c r="G178" s="5" t="b">
        <v>0</v>
      </c>
      <c r="H178" s="5">
        <v>6</v>
      </c>
      <c r="I178" s="5" t="s">
        <v>52</v>
      </c>
      <c r="J178" s="5">
        <v>1</v>
      </c>
      <c r="K178" s="5" t="s">
        <v>68</v>
      </c>
      <c r="L178" s="5">
        <v>0.2</v>
      </c>
      <c r="M178" s="5">
        <v>0.16669999999999999</v>
      </c>
      <c r="N178" s="5">
        <v>0.32</v>
      </c>
      <c r="O178" s="5">
        <v>0.44779999999999998</v>
      </c>
      <c r="P178" s="5">
        <v>5</v>
      </c>
      <c r="Q178" s="5">
        <v>69</v>
      </c>
      <c r="R178" s="5">
        <f>SUM(Append18[[#This Row],[Casual_Rentals]],Append18[[#This Row],[Registered_Rentals]])</f>
        <v>74</v>
      </c>
      <c r="T178" t="str">
        <f t="shared" si="11"/>
        <v>invalid</v>
      </c>
      <c r="U178" t="str">
        <f t="shared" si="10"/>
        <v>January</v>
      </c>
      <c r="V178">
        <f t="shared" si="8"/>
        <v>0.16669999999999999</v>
      </c>
      <c r="W178" t="str">
        <f t="shared" si="9"/>
        <v>winter</v>
      </c>
    </row>
    <row r="179" spans="1:23" x14ac:dyDescent="0.25">
      <c r="A179" s="5">
        <v>178</v>
      </c>
      <c r="B179" s="6">
        <v>40551</v>
      </c>
      <c r="C179" s="5">
        <v>1</v>
      </c>
      <c r="D179" s="5">
        <v>0</v>
      </c>
      <c r="E179" s="5">
        <v>1</v>
      </c>
      <c r="F179" s="5">
        <v>16</v>
      </c>
      <c r="G179" s="5" t="b">
        <v>0</v>
      </c>
      <c r="H179" s="5">
        <v>6</v>
      </c>
      <c r="I179" s="5" t="s">
        <v>52</v>
      </c>
      <c r="J179" s="5">
        <v>1</v>
      </c>
      <c r="K179" s="5" t="s">
        <v>68</v>
      </c>
      <c r="L179" s="5">
        <v>0.18</v>
      </c>
      <c r="M179" s="5">
        <v>0.13639999999999999</v>
      </c>
      <c r="N179" s="5">
        <v>0.28999999999999998</v>
      </c>
      <c r="O179" s="5">
        <v>0.44779999999999998</v>
      </c>
      <c r="P179" s="5">
        <v>8</v>
      </c>
      <c r="Q179" s="5">
        <v>68</v>
      </c>
      <c r="R179" s="5">
        <f>SUM(Append18[[#This Row],[Casual_Rentals]],Append18[[#This Row],[Registered_Rentals]])</f>
        <v>76</v>
      </c>
      <c r="T179" t="str">
        <f t="shared" si="11"/>
        <v>invalid</v>
      </c>
      <c r="U179" t="str">
        <f t="shared" si="10"/>
        <v>January</v>
      </c>
      <c r="V179">
        <f t="shared" si="8"/>
        <v>0.13639999999999999</v>
      </c>
      <c r="W179" t="str">
        <f t="shared" si="9"/>
        <v>winter</v>
      </c>
    </row>
    <row r="180" spans="1:23" x14ac:dyDescent="0.25">
      <c r="A180" s="5">
        <v>179</v>
      </c>
      <c r="B180" s="6">
        <v>40551</v>
      </c>
      <c r="C180" s="5">
        <v>1</v>
      </c>
      <c r="D180" s="5">
        <v>0</v>
      </c>
      <c r="E180" s="5">
        <v>1</v>
      </c>
      <c r="F180" s="5">
        <v>17</v>
      </c>
      <c r="G180" s="5" t="b">
        <v>0</v>
      </c>
      <c r="H180" s="5">
        <v>6</v>
      </c>
      <c r="I180" s="5" t="s">
        <v>52</v>
      </c>
      <c r="J180" s="5">
        <v>1</v>
      </c>
      <c r="K180" s="5" t="s">
        <v>68</v>
      </c>
      <c r="L180" s="5">
        <v>0.16</v>
      </c>
      <c r="M180" s="5">
        <v>0.1212</v>
      </c>
      <c r="N180" s="5">
        <v>0.37</v>
      </c>
      <c r="O180" s="5">
        <v>0.55220000000000002</v>
      </c>
      <c r="P180" s="5">
        <v>5</v>
      </c>
      <c r="Q180" s="5">
        <v>64</v>
      </c>
      <c r="R180" s="5">
        <f>SUM(Append18[[#This Row],[Casual_Rentals]],Append18[[#This Row],[Registered_Rentals]])</f>
        <v>69</v>
      </c>
      <c r="T180" t="str">
        <f t="shared" si="11"/>
        <v>invalid</v>
      </c>
      <c r="U180" t="str">
        <f t="shared" si="10"/>
        <v>January</v>
      </c>
      <c r="V180">
        <f t="shared" si="8"/>
        <v>0.1212</v>
      </c>
      <c r="W180" t="str">
        <f t="shared" si="9"/>
        <v>winter</v>
      </c>
    </row>
    <row r="181" spans="1:23" x14ac:dyDescent="0.25">
      <c r="A181" s="5">
        <v>180</v>
      </c>
      <c r="B181" s="6">
        <v>40551</v>
      </c>
      <c r="C181" s="5">
        <v>1</v>
      </c>
      <c r="D181" s="5">
        <v>0</v>
      </c>
      <c r="E181" s="5">
        <v>1</v>
      </c>
      <c r="F181" s="5">
        <v>18</v>
      </c>
      <c r="G181" s="5" t="b">
        <v>0</v>
      </c>
      <c r="H181" s="5">
        <v>6</v>
      </c>
      <c r="I181" s="5" t="s">
        <v>52</v>
      </c>
      <c r="J181" s="5">
        <v>1</v>
      </c>
      <c r="K181" s="5" t="s">
        <v>68</v>
      </c>
      <c r="L181" s="5">
        <v>0.14000000000000001</v>
      </c>
      <c r="M181" s="5">
        <v>0.1212</v>
      </c>
      <c r="N181" s="5">
        <v>0.39</v>
      </c>
      <c r="O181" s="5">
        <v>0.29849999999999999</v>
      </c>
      <c r="P181" s="5">
        <v>3</v>
      </c>
      <c r="Q181" s="5">
        <v>52</v>
      </c>
      <c r="R181" s="5">
        <f>SUM(Append18[[#This Row],[Casual_Rentals]],Append18[[#This Row],[Registered_Rentals]])</f>
        <v>55</v>
      </c>
      <c r="T181" t="str">
        <f t="shared" si="11"/>
        <v>invalid</v>
      </c>
      <c r="U181" t="str">
        <f t="shared" si="10"/>
        <v>January</v>
      </c>
      <c r="V181">
        <f t="shared" si="8"/>
        <v>0.1212</v>
      </c>
      <c r="W181" t="str">
        <f t="shared" si="9"/>
        <v>winter</v>
      </c>
    </row>
    <row r="182" spans="1:23" x14ac:dyDescent="0.25">
      <c r="A182" s="5">
        <v>181</v>
      </c>
      <c r="B182" s="6">
        <v>40551</v>
      </c>
      <c r="C182" s="5">
        <v>1</v>
      </c>
      <c r="D182" s="5">
        <v>0</v>
      </c>
      <c r="E182" s="5">
        <v>1</v>
      </c>
      <c r="F182" s="5">
        <v>19</v>
      </c>
      <c r="G182" s="5" t="b">
        <v>0</v>
      </c>
      <c r="H182" s="5">
        <v>6</v>
      </c>
      <c r="I182" s="5" t="s">
        <v>52</v>
      </c>
      <c r="J182" s="5">
        <v>1</v>
      </c>
      <c r="K182" s="5" t="s">
        <v>68</v>
      </c>
      <c r="L182" s="5">
        <v>0.14000000000000001</v>
      </c>
      <c r="M182" s="5">
        <v>0.1212</v>
      </c>
      <c r="N182" s="5">
        <v>0.36</v>
      </c>
      <c r="O182" s="5">
        <v>0.25369999999999998</v>
      </c>
      <c r="P182" s="5">
        <v>4</v>
      </c>
      <c r="Q182" s="5">
        <v>26</v>
      </c>
      <c r="R182" s="5">
        <f>SUM(Append18[[#This Row],[Casual_Rentals]],Append18[[#This Row],[Registered_Rentals]])</f>
        <v>30</v>
      </c>
      <c r="T182" t="str">
        <f t="shared" si="11"/>
        <v>invalid</v>
      </c>
      <c r="U182" t="str">
        <f t="shared" si="10"/>
        <v>January</v>
      </c>
      <c r="V182">
        <f t="shared" si="8"/>
        <v>0.1212</v>
      </c>
      <c r="W182" t="str">
        <f t="shared" si="9"/>
        <v>winter</v>
      </c>
    </row>
    <row r="183" spans="1:23" x14ac:dyDescent="0.25">
      <c r="A183" s="5">
        <v>182</v>
      </c>
      <c r="B183" s="6">
        <v>40551</v>
      </c>
      <c r="C183" s="5">
        <v>1</v>
      </c>
      <c r="D183" s="5">
        <v>0</v>
      </c>
      <c r="E183" s="5">
        <v>1</v>
      </c>
      <c r="F183" s="5">
        <v>20</v>
      </c>
      <c r="G183" s="5" t="b">
        <v>0</v>
      </c>
      <c r="H183" s="5">
        <v>6</v>
      </c>
      <c r="I183" s="5" t="s">
        <v>52</v>
      </c>
      <c r="J183" s="5">
        <v>1</v>
      </c>
      <c r="K183" s="5" t="s">
        <v>68</v>
      </c>
      <c r="L183" s="5">
        <v>0.12</v>
      </c>
      <c r="M183" s="5">
        <v>0.1212</v>
      </c>
      <c r="N183" s="5">
        <v>0.36</v>
      </c>
      <c r="O183" s="5">
        <v>0.25369999999999998</v>
      </c>
      <c r="P183" s="5">
        <v>0</v>
      </c>
      <c r="Q183" s="5">
        <v>28</v>
      </c>
      <c r="R183" s="5">
        <f>SUM(Append18[[#This Row],[Casual_Rentals]],Append18[[#This Row],[Registered_Rentals]])</f>
        <v>28</v>
      </c>
      <c r="T183" t="str">
        <f t="shared" si="11"/>
        <v>invalid</v>
      </c>
      <c r="U183" t="str">
        <f t="shared" si="10"/>
        <v>January</v>
      </c>
      <c r="V183">
        <f t="shared" si="8"/>
        <v>0.1212</v>
      </c>
      <c r="W183" t="str">
        <f t="shared" si="9"/>
        <v>winter</v>
      </c>
    </row>
    <row r="184" spans="1:23" x14ac:dyDescent="0.25">
      <c r="A184" s="5">
        <v>183</v>
      </c>
      <c r="B184" s="6">
        <v>40551</v>
      </c>
      <c r="C184" s="5">
        <v>1</v>
      </c>
      <c r="D184" s="5">
        <v>0</v>
      </c>
      <c r="E184" s="5">
        <v>1</v>
      </c>
      <c r="F184" s="5">
        <v>21</v>
      </c>
      <c r="G184" s="5" t="b">
        <v>0</v>
      </c>
      <c r="H184" s="5">
        <v>6</v>
      </c>
      <c r="I184" s="5" t="s">
        <v>52</v>
      </c>
      <c r="J184" s="5">
        <v>1</v>
      </c>
      <c r="K184" s="5" t="s">
        <v>68</v>
      </c>
      <c r="L184" s="5">
        <v>0.12</v>
      </c>
      <c r="M184" s="5">
        <v>0.1061</v>
      </c>
      <c r="N184" s="5">
        <v>0.39</v>
      </c>
      <c r="O184" s="5">
        <v>0.35820000000000002</v>
      </c>
      <c r="P184" s="5">
        <v>2</v>
      </c>
      <c r="Q184" s="5">
        <v>35</v>
      </c>
      <c r="R184" s="5">
        <f>SUM(Append18[[#This Row],[Casual_Rentals]],Append18[[#This Row],[Registered_Rentals]])</f>
        <v>37</v>
      </c>
      <c r="T184" t="str">
        <f t="shared" si="11"/>
        <v>invalid</v>
      </c>
      <c r="U184" t="str">
        <f t="shared" si="10"/>
        <v>January</v>
      </c>
      <c r="V184">
        <f t="shared" si="8"/>
        <v>0.1061</v>
      </c>
      <c r="W184" t="str">
        <f t="shared" si="9"/>
        <v>winter</v>
      </c>
    </row>
    <row r="185" spans="1:23" x14ac:dyDescent="0.25">
      <c r="A185" s="5">
        <v>184</v>
      </c>
      <c r="B185" s="6">
        <v>40551</v>
      </c>
      <c r="C185" s="5">
        <v>1</v>
      </c>
      <c r="D185" s="5">
        <v>0</v>
      </c>
      <c r="E185" s="5">
        <v>1</v>
      </c>
      <c r="F185" s="5">
        <v>22</v>
      </c>
      <c r="G185" s="5" t="b">
        <v>0</v>
      </c>
      <c r="H185" s="5">
        <v>6</v>
      </c>
      <c r="I185" s="5" t="s">
        <v>52</v>
      </c>
      <c r="J185" s="5">
        <v>1</v>
      </c>
      <c r="K185" s="5" t="s">
        <v>68</v>
      </c>
      <c r="L185" s="5">
        <v>0.12</v>
      </c>
      <c r="M185" s="5">
        <v>0.1061</v>
      </c>
      <c r="N185" s="5">
        <v>0.36</v>
      </c>
      <c r="O185" s="5">
        <v>0.3881</v>
      </c>
      <c r="P185" s="5">
        <v>1</v>
      </c>
      <c r="Q185" s="5">
        <v>33</v>
      </c>
      <c r="R185" s="5">
        <f>SUM(Append18[[#This Row],[Casual_Rentals]],Append18[[#This Row],[Registered_Rentals]])</f>
        <v>34</v>
      </c>
      <c r="T185" t="str">
        <f t="shared" si="11"/>
        <v>invalid</v>
      </c>
      <c r="U185" t="str">
        <f t="shared" si="10"/>
        <v>January</v>
      </c>
      <c r="V185">
        <f t="shared" si="8"/>
        <v>0.1061</v>
      </c>
      <c r="W185" t="str">
        <f t="shared" si="9"/>
        <v>winter</v>
      </c>
    </row>
    <row r="186" spans="1:23" x14ac:dyDescent="0.25">
      <c r="A186" s="5">
        <v>185</v>
      </c>
      <c r="B186" s="6">
        <v>40551</v>
      </c>
      <c r="C186" s="5">
        <v>1</v>
      </c>
      <c r="D186" s="5">
        <v>0</v>
      </c>
      <c r="E186" s="5">
        <v>1</v>
      </c>
      <c r="F186" s="5">
        <v>23</v>
      </c>
      <c r="G186" s="5" t="b">
        <v>0</v>
      </c>
      <c r="H186" s="5">
        <v>6</v>
      </c>
      <c r="I186" s="5" t="s">
        <v>52</v>
      </c>
      <c r="J186" s="5">
        <v>1</v>
      </c>
      <c r="K186" s="5" t="s">
        <v>68</v>
      </c>
      <c r="L186" s="5">
        <v>0.1</v>
      </c>
      <c r="M186" s="5">
        <v>6.0600000000000001E-2</v>
      </c>
      <c r="N186" s="5">
        <v>0.39</v>
      </c>
      <c r="O186" s="5">
        <v>0.44779999999999998</v>
      </c>
      <c r="P186" s="5">
        <v>0</v>
      </c>
      <c r="Q186" s="5">
        <v>22</v>
      </c>
      <c r="R186" s="5">
        <f>SUM(Append18[[#This Row],[Casual_Rentals]],Append18[[#This Row],[Registered_Rentals]])</f>
        <v>22</v>
      </c>
      <c r="T186" t="str">
        <f t="shared" si="11"/>
        <v>invalid</v>
      </c>
      <c r="U186" t="str">
        <f t="shared" si="10"/>
        <v>January</v>
      </c>
      <c r="V186">
        <f t="shared" si="8"/>
        <v>6.0600000000000001E-2</v>
      </c>
      <c r="W186" t="str">
        <f t="shared" si="9"/>
        <v>winter</v>
      </c>
    </row>
    <row r="187" spans="1:23" x14ac:dyDescent="0.25">
      <c r="A187" s="5">
        <v>186</v>
      </c>
      <c r="B187" s="6">
        <v>40552</v>
      </c>
      <c r="C187" s="5">
        <v>1</v>
      </c>
      <c r="D187" s="5">
        <v>0</v>
      </c>
      <c r="E187" s="5">
        <v>1</v>
      </c>
      <c r="F187" s="5">
        <v>0</v>
      </c>
      <c r="G187" s="5" t="b">
        <v>0</v>
      </c>
      <c r="H187" s="5">
        <v>0</v>
      </c>
      <c r="I187" s="5" t="s">
        <v>67</v>
      </c>
      <c r="J187" s="5">
        <v>1</v>
      </c>
      <c r="K187" s="5" t="s">
        <v>68</v>
      </c>
      <c r="L187" s="5">
        <v>0.1</v>
      </c>
      <c r="M187" s="5">
        <v>7.5800000000000006E-2</v>
      </c>
      <c r="N187" s="5">
        <v>0.42</v>
      </c>
      <c r="O187" s="5">
        <v>0.3881</v>
      </c>
      <c r="P187" s="5">
        <v>1</v>
      </c>
      <c r="Q187" s="5">
        <v>24</v>
      </c>
      <c r="R187" s="5">
        <f>SUM(Append18[[#This Row],[Casual_Rentals]],Append18[[#This Row],[Registered_Rentals]])</f>
        <v>25</v>
      </c>
      <c r="T187" t="str">
        <f t="shared" si="11"/>
        <v>invalid</v>
      </c>
      <c r="U187" t="str">
        <f t="shared" si="10"/>
        <v>January</v>
      </c>
      <c r="V187">
        <f t="shared" si="8"/>
        <v>7.5800000000000006E-2</v>
      </c>
      <c r="W187" t="str">
        <f t="shared" si="9"/>
        <v>winter</v>
      </c>
    </row>
    <row r="188" spans="1:23" x14ac:dyDescent="0.25">
      <c r="A188" s="5">
        <v>187</v>
      </c>
      <c r="B188" s="6">
        <v>40552</v>
      </c>
      <c r="C188" s="5">
        <v>1</v>
      </c>
      <c r="D188" s="5">
        <v>0</v>
      </c>
      <c r="E188" s="5">
        <v>1</v>
      </c>
      <c r="F188" s="5">
        <v>1</v>
      </c>
      <c r="G188" s="5" t="b">
        <v>0</v>
      </c>
      <c r="H188" s="5">
        <v>0</v>
      </c>
      <c r="I188" s="5" t="s">
        <v>67</v>
      </c>
      <c r="J188" s="5">
        <v>1</v>
      </c>
      <c r="K188" s="5" t="s">
        <v>68</v>
      </c>
      <c r="L188" s="5">
        <v>0.1</v>
      </c>
      <c r="M188" s="5">
        <v>6.0600000000000001E-2</v>
      </c>
      <c r="N188" s="5">
        <v>0.42</v>
      </c>
      <c r="O188" s="5">
        <v>0.4627</v>
      </c>
      <c r="P188" s="5">
        <v>0</v>
      </c>
      <c r="Q188" s="5">
        <v>12</v>
      </c>
      <c r="R188" s="5">
        <f>SUM(Append18[[#This Row],[Casual_Rentals]],Append18[[#This Row],[Registered_Rentals]])</f>
        <v>12</v>
      </c>
      <c r="T188" t="str">
        <f t="shared" si="11"/>
        <v>invalid</v>
      </c>
      <c r="U188" t="str">
        <f t="shared" si="10"/>
        <v>January</v>
      </c>
      <c r="V188">
        <f t="shared" si="8"/>
        <v>6.0600000000000001E-2</v>
      </c>
      <c r="W188" t="str">
        <f t="shared" si="9"/>
        <v>winter</v>
      </c>
    </row>
    <row r="189" spans="1:23" x14ac:dyDescent="0.25">
      <c r="A189" s="5">
        <v>188</v>
      </c>
      <c r="B189" s="6">
        <v>40552</v>
      </c>
      <c r="C189" s="5">
        <v>1</v>
      </c>
      <c r="D189" s="5">
        <v>0</v>
      </c>
      <c r="E189" s="5">
        <v>1</v>
      </c>
      <c r="F189" s="5">
        <v>2</v>
      </c>
      <c r="G189" s="5" t="b">
        <v>0</v>
      </c>
      <c r="H189" s="5">
        <v>0</v>
      </c>
      <c r="I189" s="5" t="s">
        <v>67</v>
      </c>
      <c r="J189" s="5">
        <v>1</v>
      </c>
      <c r="K189" s="5" t="s">
        <v>68</v>
      </c>
      <c r="L189" s="5">
        <v>0.1</v>
      </c>
      <c r="M189" s="5">
        <v>6.0600000000000001E-2</v>
      </c>
      <c r="N189" s="5">
        <v>0.46</v>
      </c>
      <c r="O189" s="5">
        <v>0.4627</v>
      </c>
      <c r="P189" s="5">
        <v>0</v>
      </c>
      <c r="Q189" s="5">
        <v>11</v>
      </c>
      <c r="R189" s="5">
        <f>SUM(Append18[[#This Row],[Casual_Rentals]],Append18[[#This Row],[Registered_Rentals]])</f>
        <v>11</v>
      </c>
      <c r="T189" t="str">
        <f t="shared" si="11"/>
        <v>invalid</v>
      </c>
      <c r="U189" t="str">
        <f t="shared" si="10"/>
        <v>January</v>
      </c>
      <c r="V189">
        <f t="shared" si="8"/>
        <v>6.0600000000000001E-2</v>
      </c>
      <c r="W189" t="str">
        <f t="shared" si="9"/>
        <v>winter</v>
      </c>
    </row>
    <row r="190" spans="1:23" x14ac:dyDescent="0.25">
      <c r="A190" s="5">
        <v>189</v>
      </c>
      <c r="B190" s="6">
        <v>40552</v>
      </c>
      <c r="C190" s="5">
        <v>1</v>
      </c>
      <c r="D190" s="5">
        <v>0</v>
      </c>
      <c r="E190" s="5">
        <v>1</v>
      </c>
      <c r="F190" s="5">
        <v>3</v>
      </c>
      <c r="G190" s="5" t="b">
        <v>0</v>
      </c>
      <c r="H190" s="5">
        <v>0</v>
      </c>
      <c r="I190" s="5" t="s">
        <v>67</v>
      </c>
      <c r="J190" s="5">
        <v>1</v>
      </c>
      <c r="K190" s="5" t="s">
        <v>68</v>
      </c>
      <c r="L190" s="5">
        <v>0.1</v>
      </c>
      <c r="M190" s="5">
        <v>7.5800000000000006E-2</v>
      </c>
      <c r="N190" s="5">
        <v>0.46</v>
      </c>
      <c r="O190" s="5">
        <v>0.41789999999999999</v>
      </c>
      <c r="P190" s="5">
        <v>0</v>
      </c>
      <c r="Q190" s="5">
        <v>4</v>
      </c>
      <c r="R190" s="5">
        <f>SUM(Append18[[#This Row],[Casual_Rentals]],Append18[[#This Row],[Registered_Rentals]])</f>
        <v>4</v>
      </c>
      <c r="T190" t="str">
        <f t="shared" si="11"/>
        <v>invalid</v>
      </c>
      <c r="U190" t="str">
        <f t="shared" si="10"/>
        <v>January</v>
      </c>
      <c r="V190">
        <f t="shared" si="8"/>
        <v>7.5800000000000006E-2</v>
      </c>
      <c r="W190" t="str">
        <f t="shared" si="9"/>
        <v>winter</v>
      </c>
    </row>
    <row r="191" spans="1:23" x14ac:dyDescent="0.25">
      <c r="A191" s="5">
        <v>190</v>
      </c>
      <c r="B191" s="6">
        <v>40552</v>
      </c>
      <c r="C191" s="5">
        <v>1</v>
      </c>
      <c r="D191" s="5">
        <v>0</v>
      </c>
      <c r="E191" s="5">
        <v>1</v>
      </c>
      <c r="F191" s="5">
        <v>4</v>
      </c>
      <c r="G191" s="5" t="b">
        <v>0</v>
      </c>
      <c r="H191" s="5">
        <v>0</v>
      </c>
      <c r="I191" s="5" t="s">
        <v>67</v>
      </c>
      <c r="J191" s="5">
        <v>1</v>
      </c>
      <c r="K191" s="5" t="s">
        <v>68</v>
      </c>
      <c r="L191" s="5">
        <v>0.08</v>
      </c>
      <c r="M191" s="5">
        <v>9.0899999999999995E-2</v>
      </c>
      <c r="N191" s="5">
        <v>0.53</v>
      </c>
      <c r="O191" s="5">
        <v>0.19400000000000001</v>
      </c>
      <c r="P191" s="5">
        <v>0</v>
      </c>
      <c r="Q191" s="5">
        <v>1</v>
      </c>
      <c r="R191" s="5">
        <f>SUM(Append18[[#This Row],[Casual_Rentals]],Append18[[#This Row],[Registered_Rentals]])</f>
        <v>1</v>
      </c>
      <c r="T191" t="str">
        <f t="shared" si="11"/>
        <v>invalid</v>
      </c>
      <c r="U191" t="str">
        <f t="shared" si="10"/>
        <v>January</v>
      </c>
      <c r="V191">
        <f t="shared" si="8"/>
        <v>9.0899999999999995E-2</v>
      </c>
      <c r="W191" t="str">
        <f t="shared" si="9"/>
        <v>winter</v>
      </c>
    </row>
    <row r="192" spans="1:23" x14ac:dyDescent="0.25">
      <c r="A192" s="5">
        <v>191</v>
      </c>
      <c r="B192" s="6">
        <v>40552</v>
      </c>
      <c r="C192" s="5">
        <v>1</v>
      </c>
      <c r="D192" s="5">
        <v>0</v>
      </c>
      <c r="E192" s="5">
        <v>1</v>
      </c>
      <c r="F192" s="5">
        <v>5</v>
      </c>
      <c r="G192" s="5" t="b">
        <v>0</v>
      </c>
      <c r="H192" s="5">
        <v>0</v>
      </c>
      <c r="I192" s="5" t="s">
        <v>67</v>
      </c>
      <c r="J192" s="5">
        <v>1</v>
      </c>
      <c r="K192" s="5" t="s">
        <v>68</v>
      </c>
      <c r="L192" s="5">
        <v>0.08</v>
      </c>
      <c r="M192" s="5">
        <v>9.0899999999999995E-2</v>
      </c>
      <c r="N192" s="5">
        <v>0.53</v>
      </c>
      <c r="O192" s="5">
        <v>0.19400000000000001</v>
      </c>
      <c r="P192" s="5">
        <v>0</v>
      </c>
      <c r="Q192" s="5">
        <v>1</v>
      </c>
      <c r="R192" s="5">
        <f>SUM(Append18[[#This Row],[Casual_Rentals]],Append18[[#This Row],[Registered_Rentals]])</f>
        <v>1</v>
      </c>
      <c r="T192" t="str">
        <f t="shared" si="11"/>
        <v>invalid</v>
      </c>
      <c r="U192" t="str">
        <f t="shared" si="10"/>
        <v>January</v>
      </c>
      <c r="V192">
        <f t="shared" si="8"/>
        <v>9.0899999999999995E-2</v>
      </c>
      <c r="W192" t="str">
        <f t="shared" si="9"/>
        <v>winter</v>
      </c>
    </row>
    <row r="193" spans="1:23" x14ac:dyDescent="0.25">
      <c r="A193" s="5">
        <v>192</v>
      </c>
      <c r="B193" s="6">
        <v>40552</v>
      </c>
      <c r="C193" s="5">
        <v>1</v>
      </c>
      <c r="D193" s="5">
        <v>0</v>
      </c>
      <c r="E193" s="5">
        <v>1</v>
      </c>
      <c r="F193" s="5">
        <v>6</v>
      </c>
      <c r="G193" s="5" t="b">
        <v>0</v>
      </c>
      <c r="H193" s="5">
        <v>0</v>
      </c>
      <c r="I193" s="5" t="s">
        <v>67</v>
      </c>
      <c r="J193" s="5">
        <v>1</v>
      </c>
      <c r="K193" s="5" t="s">
        <v>68</v>
      </c>
      <c r="L193" s="5">
        <v>0.1</v>
      </c>
      <c r="M193" s="5">
        <v>9.0899999999999995E-2</v>
      </c>
      <c r="N193" s="5">
        <v>0.49</v>
      </c>
      <c r="O193" s="5">
        <v>0.28360000000000002</v>
      </c>
      <c r="P193" s="5">
        <v>0</v>
      </c>
      <c r="Q193" s="5">
        <v>1</v>
      </c>
      <c r="R193" s="5">
        <f>SUM(Append18[[#This Row],[Casual_Rentals]],Append18[[#This Row],[Registered_Rentals]])</f>
        <v>1</v>
      </c>
      <c r="T193" t="str">
        <f t="shared" si="11"/>
        <v>invalid</v>
      </c>
      <c r="U193" t="str">
        <f t="shared" si="10"/>
        <v>January</v>
      </c>
      <c r="V193">
        <f t="shared" si="8"/>
        <v>9.0899999999999995E-2</v>
      </c>
      <c r="W193" t="str">
        <f t="shared" si="9"/>
        <v>winter</v>
      </c>
    </row>
    <row r="194" spans="1:23" x14ac:dyDescent="0.25">
      <c r="A194" s="5">
        <v>193</v>
      </c>
      <c r="B194" s="6">
        <v>40552</v>
      </c>
      <c r="C194" s="5">
        <v>1</v>
      </c>
      <c r="D194" s="5">
        <v>0</v>
      </c>
      <c r="E194" s="5">
        <v>1</v>
      </c>
      <c r="F194" s="5">
        <v>7</v>
      </c>
      <c r="G194" s="5" t="b">
        <v>0</v>
      </c>
      <c r="H194" s="5">
        <v>0</v>
      </c>
      <c r="I194" s="5" t="s">
        <v>67</v>
      </c>
      <c r="J194" s="5">
        <v>1</v>
      </c>
      <c r="K194" s="5" t="s">
        <v>68</v>
      </c>
      <c r="L194" s="5">
        <v>0.08</v>
      </c>
      <c r="M194" s="5">
        <v>9.0899999999999995E-2</v>
      </c>
      <c r="N194" s="5">
        <v>0.53</v>
      </c>
      <c r="O194" s="5">
        <v>0.19400000000000001</v>
      </c>
      <c r="P194" s="5">
        <v>1</v>
      </c>
      <c r="Q194" s="5">
        <v>5</v>
      </c>
      <c r="R194" s="5">
        <f>SUM(Append18[[#This Row],[Casual_Rentals]],Append18[[#This Row],[Registered_Rentals]])</f>
        <v>6</v>
      </c>
      <c r="T194" t="str">
        <f t="shared" si="11"/>
        <v>invalid</v>
      </c>
      <c r="U194" t="str">
        <f t="shared" si="10"/>
        <v>January</v>
      </c>
      <c r="V194">
        <f t="shared" si="8"/>
        <v>9.0899999999999995E-2</v>
      </c>
      <c r="W194" t="str">
        <f t="shared" si="9"/>
        <v>winter</v>
      </c>
    </row>
    <row r="195" spans="1:23" x14ac:dyDescent="0.25">
      <c r="A195" s="5">
        <v>194</v>
      </c>
      <c r="B195" s="6">
        <v>40552</v>
      </c>
      <c r="C195" s="5">
        <v>1</v>
      </c>
      <c r="D195" s="5">
        <v>0</v>
      </c>
      <c r="E195" s="5">
        <v>1</v>
      </c>
      <c r="F195" s="5">
        <v>8</v>
      </c>
      <c r="G195" s="5" t="b">
        <v>0</v>
      </c>
      <c r="H195" s="5">
        <v>0</v>
      </c>
      <c r="I195" s="5" t="s">
        <v>67</v>
      </c>
      <c r="J195" s="5">
        <v>1</v>
      </c>
      <c r="K195" s="5" t="s">
        <v>68</v>
      </c>
      <c r="L195" s="5">
        <v>0.1</v>
      </c>
      <c r="M195" s="5">
        <v>9.0899999999999995E-2</v>
      </c>
      <c r="N195" s="5">
        <v>0.49</v>
      </c>
      <c r="O195" s="5">
        <v>0.28360000000000002</v>
      </c>
      <c r="P195" s="5">
        <v>0</v>
      </c>
      <c r="Q195" s="5">
        <v>10</v>
      </c>
      <c r="R195" s="5">
        <f>SUM(Append18[[#This Row],[Casual_Rentals]],Append18[[#This Row],[Registered_Rentals]])</f>
        <v>10</v>
      </c>
      <c r="T195" t="str">
        <f t="shared" si="11"/>
        <v>invalid</v>
      </c>
      <c r="U195" t="str">
        <f t="shared" si="10"/>
        <v>January</v>
      </c>
      <c r="V195">
        <f t="shared" ref="V195:V258" si="12">IF(M195="",M194,M195)</f>
        <v>9.0899999999999995E-2</v>
      </c>
      <c r="W195" t="str">
        <f t="shared" ref="W195:W258" si="13">IF(C195=1,"winter",("invalid"))</f>
        <v>winter</v>
      </c>
    </row>
    <row r="196" spans="1:23" x14ac:dyDescent="0.25">
      <c r="A196" s="5">
        <v>195</v>
      </c>
      <c r="B196" s="6">
        <v>40552</v>
      </c>
      <c r="C196" s="5">
        <v>1</v>
      </c>
      <c r="D196" s="5">
        <v>0</v>
      </c>
      <c r="E196" s="5">
        <v>1</v>
      </c>
      <c r="F196" s="5">
        <v>9</v>
      </c>
      <c r="G196" s="5" t="b">
        <v>0</v>
      </c>
      <c r="H196" s="5">
        <v>0</v>
      </c>
      <c r="I196" s="5" t="s">
        <v>67</v>
      </c>
      <c r="J196" s="5">
        <v>1</v>
      </c>
      <c r="K196" s="5" t="s">
        <v>68</v>
      </c>
      <c r="L196" s="5">
        <v>0.12</v>
      </c>
      <c r="M196" s="5">
        <v>7.5800000000000006E-2</v>
      </c>
      <c r="N196" s="5">
        <v>0.46</v>
      </c>
      <c r="O196" s="5">
        <v>0.52239999999999998</v>
      </c>
      <c r="P196" s="5">
        <v>0</v>
      </c>
      <c r="Q196" s="5">
        <v>19</v>
      </c>
      <c r="R196" s="5">
        <f>SUM(Append18[[#This Row],[Casual_Rentals]],Append18[[#This Row],[Registered_Rentals]])</f>
        <v>19</v>
      </c>
      <c r="T196" t="str">
        <f t="shared" si="11"/>
        <v>invalid</v>
      </c>
      <c r="U196" t="str">
        <f t="shared" si="10"/>
        <v>January</v>
      </c>
      <c r="V196">
        <f t="shared" si="12"/>
        <v>7.5800000000000006E-2</v>
      </c>
      <c r="W196" t="str">
        <f t="shared" si="13"/>
        <v>winter</v>
      </c>
    </row>
    <row r="197" spans="1:23" x14ac:dyDescent="0.25">
      <c r="A197" s="5">
        <v>196</v>
      </c>
      <c r="B197" s="6">
        <v>40552</v>
      </c>
      <c r="C197" s="5">
        <v>1</v>
      </c>
      <c r="D197" s="5">
        <v>0</v>
      </c>
      <c r="E197" s="5">
        <v>1</v>
      </c>
      <c r="F197" s="5">
        <v>10</v>
      </c>
      <c r="G197" s="5" t="b">
        <v>0</v>
      </c>
      <c r="H197" s="5">
        <v>0</v>
      </c>
      <c r="I197" s="5" t="s">
        <v>67</v>
      </c>
      <c r="J197" s="5">
        <v>1</v>
      </c>
      <c r="K197" s="5" t="s">
        <v>68</v>
      </c>
      <c r="L197" s="5">
        <v>0.14000000000000001</v>
      </c>
      <c r="M197" s="5">
        <v>0.1061</v>
      </c>
      <c r="N197" s="5">
        <v>0.43</v>
      </c>
      <c r="O197" s="5">
        <v>0.3881</v>
      </c>
      <c r="P197" s="5">
        <v>0</v>
      </c>
      <c r="Q197" s="5">
        <v>49</v>
      </c>
      <c r="R197" s="5">
        <f>SUM(Append18[[#This Row],[Casual_Rentals]],Append18[[#This Row],[Registered_Rentals]])</f>
        <v>49</v>
      </c>
      <c r="T197" t="str">
        <f t="shared" si="11"/>
        <v>invalid</v>
      </c>
      <c r="U197" t="str">
        <f t="shared" si="10"/>
        <v>January</v>
      </c>
      <c r="V197">
        <f t="shared" si="12"/>
        <v>0.1061</v>
      </c>
      <c r="W197" t="str">
        <f t="shared" si="13"/>
        <v>winter</v>
      </c>
    </row>
    <row r="198" spans="1:23" x14ac:dyDescent="0.25">
      <c r="A198" s="5">
        <v>197</v>
      </c>
      <c r="B198" s="6">
        <v>40552</v>
      </c>
      <c r="C198" s="5">
        <v>1</v>
      </c>
      <c r="D198" s="5">
        <v>0</v>
      </c>
      <c r="E198" s="5">
        <v>1</v>
      </c>
      <c r="F198" s="5">
        <v>11</v>
      </c>
      <c r="G198" s="5" t="b">
        <v>0</v>
      </c>
      <c r="H198" s="5">
        <v>0</v>
      </c>
      <c r="I198" s="5" t="s">
        <v>67</v>
      </c>
      <c r="J198" s="5">
        <v>1</v>
      </c>
      <c r="K198" s="5" t="s">
        <v>68</v>
      </c>
      <c r="L198" s="5">
        <v>0.16</v>
      </c>
      <c r="M198" s="5">
        <v>0.1212</v>
      </c>
      <c r="N198" s="5">
        <v>0.4</v>
      </c>
      <c r="O198" s="5">
        <v>0.52239999999999998</v>
      </c>
      <c r="P198" s="5">
        <v>2</v>
      </c>
      <c r="Q198" s="5">
        <v>47</v>
      </c>
      <c r="R198" s="5">
        <f>SUM(Append18[[#This Row],[Casual_Rentals]],Append18[[#This Row],[Registered_Rentals]])</f>
        <v>49</v>
      </c>
      <c r="T198" t="str">
        <f t="shared" si="11"/>
        <v>invalid</v>
      </c>
      <c r="U198" t="str">
        <f t="shared" si="10"/>
        <v>January</v>
      </c>
      <c r="V198">
        <f t="shared" si="12"/>
        <v>0.1212</v>
      </c>
      <c r="W198" t="str">
        <f t="shared" si="13"/>
        <v>winter</v>
      </c>
    </row>
    <row r="199" spans="1:23" x14ac:dyDescent="0.25">
      <c r="A199" s="5">
        <v>198</v>
      </c>
      <c r="B199" s="6">
        <v>40552</v>
      </c>
      <c r="C199" s="5">
        <v>1</v>
      </c>
      <c r="D199" s="5">
        <v>0</v>
      </c>
      <c r="E199" s="5">
        <v>1</v>
      </c>
      <c r="F199" s="5">
        <v>12</v>
      </c>
      <c r="G199" s="5" t="b">
        <v>0</v>
      </c>
      <c r="H199" s="5">
        <v>0</v>
      </c>
      <c r="I199" s="5" t="s">
        <v>67</v>
      </c>
      <c r="J199" s="5">
        <v>1</v>
      </c>
      <c r="K199" s="5" t="s">
        <v>68</v>
      </c>
      <c r="L199" s="5">
        <v>0.18</v>
      </c>
      <c r="M199" s="5">
        <v>0.13639999999999999</v>
      </c>
      <c r="N199" s="5">
        <v>0.37</v>
      </c>
      <c r="O199" s="5">
        <v>0.44779999999999998</v>
      </c>
      <c r="P199" s="5">
        <v>4</v>
      </c>
      <c r="Q199" s="5">
        <v>79</v>
      </c>
      <c r="R199" s="5">
        <f>SUM(Append18[[#This Row],[Casual_Rentals]],Append18[[#This Row],[Registered_Rentals]])</f>
        <v>83</v>
      </c>
      <c r="T199" t="str">
        <f t="shared" si="11"/>
        <v>invalid</v>
      </c>
      <c r="U199" t="str">
        <f t="shared" si="10"/>
        <v>January</v>
      </c>
      <c r="V199">
        <f t="shared" si="12"/>
        <v>0.13639999999999999</v>
      </c>
      <c r="W199" t="str">
        <f t="shared" si="13"/>
        <v>winter</v>
      </c>
    </row>
    <row r="200" spans="1:23" x14ac:dyDescent="0.25">
      <c r="A200" s="5">
        <v>199</v>
      </c>
      <c r="B200" s="6">
        <v>40552</v>
      </c>
      <c r="C200" s="5">
        <v>1</v>
      </c>
      <c r="D200" s="5">
        <v>0</v>
      </c>
      <c r="E200" s="5">
        <v>1</v>
      </c>
      <c r="F200" s="5">
        <v>13</v>
      </c>
      <c r="G200" s="5" t="b">
        <v>0</v>
      </c>
      <c r="H200" s="5">
        <v>0</v>
      </c>
      <c r="I200" s="5" t="s">
        <v>67</v>
      </c>
      <c r="J200" s="5">
        <v>1</v>
      </c>
      <c r="K200" s="5" t="s">
        <v>68</v>
      </c>
      <c r="L200" s="5">
        <v>0.2</v>
      </c>
      <c r="M200" s="5">
        <v>0.16669999999999999</v>
      </c>
      <c r="N200" s="5">
        <v>0.34</v>
      </c>
      <c r="O200" s="5">
        <v>0.44779999999999998</v>
      </c>
      <c r="P200" s="5">
        <v>6</v>
      </c>
      <c r="Q200" s="5">
        <v>69</v>
      </c>
      <c r="R200" s="5">
        <f>SUM(Append18[[#This Row],[Casual_Rentals]],Append18[[#This Row],[Registered_Rentals]])</f>
        <v>75</v>
      </c>
      <c r="T200" t="str">
        <f t="shared" si="11"/>
        <v>invalid</v>
      </c>
      <c r="U200" t="str">
        <f t="shared" si="10"/>
        <v>January</v>
      </c>
      <c r="V200">
        <f t="shared" si="12"/>
        <v>0.16669999999999999</v>
      </c>
      <c r="W200" t="str">
        <f t="shared" si="13"/>
        <v>winter</v>
      </c>
    </row>
    <row r="201" spans="1:23" x14ac:dyDescent="0.25">
      <c r="A201" s="5">
        <v>200</v>
      </c>
      <c r="B201" s="6">
        <v>40552</v>
      </c>
      <c r="C201" s="5">
        <v>1</v>
      </c>
      <c r="D201" s="5">
        <v>0</v>
      </c>
      <c r="E201" s="5">
        <v>1</v>
      </c>
      <c r="F201" s="5">
        <v>14</v>
      </c>
      <c r="G201" s="5" t="b">
        <v>0</v>
      </c>
      <c r="H201" s="5">
        <v>0</v>
      </c>
      <c r="I201" s="5" t="s">
        <v>67</v>
      </c>
      <c r="J201" s="5">
        <v>1</v>
      </c>
      <c r="K201" s="5" t="s">
        <v>68</v>
      </c>
      <c r="L201" s="5">
        <v>0.22</v>
      </c>
      <c r="M201" s="5">
        <v>0.18179999999999999</v>
      </c>
      <c r="N201" s="5">
        <v>0.32</v>
      </c>
      <c r="O201" s="5">
        <v>0.4627</v>
      </c>
      <c r="P201" s="5">
        <v>8</v>
      </c>
      <c r="Q201" s="5">
        <v>64</v>
      </c>
      <c r="R201" s="5">
        <f>SUM(Append18[[#This Row],[Casual_Rentals]],Append18[[#This Row],[Registered_Rentals]])</f>
        <v>72</v>
      </c>
      <c r="T201" t="str">
        <f t="shared" si="11"/>
        <v>invalid</v>
      </c>
      <c r="U201" t="str">
        <f t="shared" si="10"/>
        <v>January</v>
      </c>
      <c r="V201">
        <f t="shared" si="12"/>
        <v>0.18179999999999999</v>
      </c>
      <c r="W201" t="str">
        <f t="shared" si="13"/>
        <v>winter</v>
      </c>
    </row>
    <row r="202" spans="1:23" x14ac:dyDescent="0.25">
      <c r="A202" s="5">
        <v>201</v>
      </c>
      <c r="B202" s="6">
        <v>40552</v>
      </c>
      <c r="C202" s="5">
        <v>1</v>
      </c>
      <c r="D202" s="5">
        <v>0</v>
      </c>
      <c r="E202" s="5">
        <v>1</v>
      </c>
      <c r="F202" s="5">
        <v>15</v>
      </c>
      <c r="G202" s="5" t="b">
        <v>0</v>
      </c>
      <c r="H202" s="5">
        <v>0</v>
      </c>
      <c r="I202" s="5" t="s">
        <v>67</v>
      </c>
      <c r="J202" s="5">
        <v>1</v>
      </c>
      <c r="K202" s="5" t="s">
        <v>68</v>
      </c>
      <c r="L202" s="5">
        <v>0.22</v>
      </c>
      <c r="M202" s="5">
        <v>0.19700000000000001</v>
      </c>
      <c r="N202" s="5">
        <v>0.35</v>
      </c>
      <c r="O202" s="5">
        <v>0.35820000000000002</v>
      </c>
      <c r="P202" s="5">
        <v>5</v>
      </c>
      <c r="Q202" s="5">
        <v>77</v>
      </c>
      <c r="R202" s="5">
        <f>SUM(Append18[[#This Row],[Casual_Rentals]],Append18[[#This Row],[Registered_Rentals]])</f>
        <v>82</v>
      </c>
      <c r="T202" t="str">
        <f t="shared" si="11"/>
        <v>invalid</v>
      </c>
      <c r="U202" t="str">
        <f t="shared" si="10"/>
        <v>January</v>
      </c>
      <c r="V202">
        <f t="shared" si="12"/>
        <v>0.19700000000000001</v>
      </c>
      <c r="W202" t="str">
        <f t="shared" si="13"/>
        <v>winter</v>
      </c>
    </row>
    <row r="203" spans="1:23" x14ac:dyDescent="0.25">
      <c r="A203" s="5">
        <v>202</v>
      </c>
      <c r="B203" s="6">
        <v>40552</v>
      </c>
      <c r="C203" s="5">
        <v>1</v>
      </c>
      <c r="D203" s="5">
        <v>0</v>
      </c>
      <c r="E203" s="5">
        <v>1</v>
      </c>
      <c r="F203" s="5">
        <v>16</v>
      </c>
      <c r="G203" s="5" t="b">
        <v>0</v>
      </c>
      <c r="H203" s="5">
        <v>0</v>
      </c>
      <c r="I203" s="5" t="s">
        <v>67</v>
      </c>
      <c r="J203" s="5">
        <v>1</v>
      </c>
      <c r="K203" s="5" t="s">
        <v>68</v>
      </c>
      <c r="L203" s="5">
        <v>0.2</v>
      </c>
      <c r="M203" s="5">
        <v>0.16669999999999999</v>
      </c>
      <c r="N203" s="5">
        <v>0.34</v>
      </c>
      <c r="O203" s="5">
        <v>0.44779999999999998</v>
      </c>
      <c r="P203" s="5">
        <v>13</v>
      </c>
      <c r="Q203" s="5">
        <v>79</v>
      </c>
      <c r="R203" s="5">
        <f>SUM(Append18[[#This Row],[Casual_Rentals]],Append18[[#This Row],[Registered_Rentals]])</f>
        <v>92</v>
      </c>
      <c r="T203" t="str">
        <f t="shared" si="11"/>
        <v>invalid</v>
      </c>
      <c r="U203" t="str">
        <f t="shared" si="10"/>
        <v>January</v>
      </c>
      <c r="V203">
        <f t="shared" si="12"/>
        <v>0.16669999999999999</v>
      </c>
      <c r="W203" t="str">
        <f t="shared" si="13"/>
        <v>winter</v>
      </c>
    </row>
    <row r="204" spans="1:23" x14ac:dyDescent="0.25">
      <c r="A204" s="5">
        <v>203</v>
      </c>
      <c r="B204" s="6">
        <v>40552</v>
      </c>
      <c r="C204" s="5">
        <v>1</v>
      </c>
      <c r="D204" s="5">
        <v>0</v>
      </c>
      <c r="E204" s="5">
        <v>1</v>
      </c>
      <c r="F204" s="5">
        <v>17</v>
      </c>
      <c r="G204" s="5" t="b">
        <v>0</v>
      </c>
      <c r="H204" s="5">
        <v>0</v>
      </c>
      <c r="I204" s="5" t="s">
        <v>67</v>
      </c>
      <c r="J204" s="5">
        <v>1</v>
      </c>
      <c r="K204" s="5" t="s">
        <v>68</v>
      </c>
      <c r="L204" s="5">
        <v>0.18</v>
      </c>
      <c r="M204" s="5">
        <v>0.1515</v>
      </c>
      <c r="N204" s="5">
        <v>0.37</v>
      </c>
      <c r="O204" s="5">
        <v>0.3881</v>
      </c>
      <c r="P204" s="5">
        <v>3</v>
      </c>
      <c r="Q204" s="5">
        <v>59</v>
      </c>
      <c r="R204" s="5">
        <f>SUM(Append18[[#This Row],[Casual_Rentals]],Append18[[#This Row],[Registered_Rentals]])</f>
        <v>62</v>
      </c>
      <c r="T204" t="str">
        <f t="shared" si="11"/>
        <v>invalid</v>
      </c>
      <c r="U204" t="str">
        <f t="shared" ref="U204:U267" si="14">IF(E195=1,"January",IF(E195=2,"February",("invalid")))</f>
        <v>January</v>
      </c>
      <c r="V204">
        <f t="shared" si="12"/>
        <v>0.1515</v>
      </c>
      <c r="W204" t="str">
        <f t="shared" si="13"/>
        <v>winter</v>
      </c>
    </row>
    <row r="205" spans="1:23" x14ac:dyDescent="0.25">
      <c r="A205" s="5">
        <v>204</v>
      </c>
      <c r="B205" s="6">
        <v>40552</v>
      </c>
      <c r="C205" s="5">
        <v>1</v>
      </c>
      <c r="D205" s="5">
        <v>0</v>
      </c>
      <c r="E205" s="5">
        <v>1</v>
      </c>
      <c r="F205" s="5">
        <v>18</v>
      </c>
      <c r="G205" s="5" t="b">
        <v>0</v>
      </c>
      <c r="H205" s="5">
        <v>0</v>
      </c>
      <c r="I205" s="5" t="s">
        <v>67</v>
      </c>
      <c r="J205" s="5">
        <v>1</v>
      </c>
      <c r="K205" s="5" t="s">
        <v>68</v>
      </c>
      <c r="L205" s="5">
        <v>0.16</v>
      </c>
      <c r="M205" s="5">
        <v>0.13639999999999999</v>
      </c>
      <c r="N205" s="5">
        <v>0.4</v>
      </c>
      <c r="O205" s="5">
        <v>0.32840000000000003</v>
      </c>
      <c r="P205" s="5">
        <v>4</v>
      </c>
      <c r="Q205" s="5">
        <v>44</v>
      </c>
      <c r="R205" s="5">
        <f>SUM(Append18[[#This Row],[Casual_Rentals]],Append18[[#This Row],[Registered_Rentals]])</f>
        <v>48</v>
      </c>
      <c r="T205" t="str">
        <f t="shared" si="11"/>
        <v>invalid</v>
      </c>
      <c r="U205" t="str">
        <f t="shared" si="14"/>
        <v>January</v>
      </c>
      <c r="V205">
        <f t="shared" si="12"/>
        <v>0.13639999999999999</v>
      </c>
      <c r="W205" t="str">
        <f t="shared" si="13"/>
        <v>winter</v>
      </c>
    </row>
    <row r="206" spans="1:23" x14ac:dyDescent="0.25">
      <c r="A206" s="5">
        <v>205</v>
      </c>
      <c r="B206" s="6">
        <v>40552</v>
      </c>
      <c r="C206" s="5">
        <v>1</v>
      </c>
      <c r="D206" s="5">
        <v>0</v>
      </c>
      <c r="E206" s="5">
        <v>1</v>
      </c>
      <c r="F206" s="5">
        <v>19</v>
      </c>
      <c r="G206" s="5" t="b">
        <v>0</v>
      </c>
      <c r="H206" s="5">
        <v>0</v>
      </c>
      <c r="I206" s="5" t="s">
        <v>67</v>
      </c>
      <c r="J206" s="5">
        <v>1</v>
      </c>
      <c r="K206" s="5" t="s">
        <v>68</v>
      </c>
      <c r="L206" s="5">
        <v>0.16</v>
      </c>
      <c r="M206" s="5">
        <v>0.13639999999999999</v>
      </c>
      <c r="N206" s="5">
        <v>0.43</v>
      </c>
      <c r="O206" s="5">
        <v>0.32840000000000003</v>
      </c>
      <c r="P206" s="5">
        <v>1</v>
      </c>
      <c r="Q206" s="5">
        <v>40</v>
      </c>
      <c r="R206" s="5">
        <f>SUM(Append18[[#This Row],[Casual_Rentals]],Append18[[#This Row],[Registered_Rentals]])</f>
        <v>41</v>
      </c>
      <c r="T206" t="str">
        <f t="shared" si="11"/>
        <v>invalid</v>
      </c>
      <c r="U206" t="str">
        <f t="shared" si="14"/>
        <v>January</v>
      </c>
      <c r="V206">
        <f t="shared" si="12"/>
        <v>0.13639999999999999</v>
      </c>
      <c r="W206" t="str">
        <f t="shared" si="13"/>
        <v>winter</v>
      </c>
    </row>
    <row r="207" spans="1:23" x14ac:dyDescent="0.25">
      <c r="A207" s="5">
        <v>206</v>
      </c>
      <c r="B207" s="6">
        <v>40552</v>
      </c>
      <c r="C207" s="5">
        <v>1</v>
      </c>
      <c r="D207" s="5">
        <v>0</v>
      </c>
      <c r="E207" s="5">
        <v>1</v>
      </c>
      <c r="F207" s="5">
        <v>20</v>
      </c>
      <c r="G207" s="5" t="b">
        <v>0</v>
      </c>
      <c r="H207" s="5">
        <v>0</v>
      </c>
      <c r="I207" s="5" t="s">
        <v>67</v>
      </c>
      <c r="J207" s="5">
        <v>1</v>
      </c>
      <c r="K207" s="5" t="s">
        <v>68</v>
      </c>
      <c r="L207" s="5">
        <v>0.14000000000000001</v>
      </c>
      <c r="M207" s="5">
        <v>0.1212</v>
      </c>
      <c r="N207" s="5">
        <v>0.46</v>
      </c>
      <c r="O207" s="5">
        <v>0.25369999999999998</v>
      </c>
      <c r="P207" s="5">
        <v>0</v>
      </c>
      <c r="Q207" s="5">
        <v>38</v>
      </c>
      <c r="R207" s="5">
        <f>SUM(Append18[[#This Row],[Casual_Rentals]],Append18[[#This Row],[Registered_Rentals]])</f>
        <v>38</v>
      </c>
      <c r="T207" t="str">
        <f t="shared" si="11"/>
        <v>invalid</v>
      </c>
      <c r="U207" t="str">
        <f t="shared" si="14"/>
        <v>January</v>
      </c>
      <c r="V207">
        <f t="shared" si="12"/>
        <v>0.1212</v>
      </c>
      <c r="W207" t="str">
        <f t="shared" si="13"/>
        <v>winter</v>
      </c>
    </row>
    <row r="208" spans="1:23" x14ac:dyDescent="0.25">
      <c r="A208" s="5">
        <v>207</v>
      </c>
      <c r="B208" s="6">
        <v>40552</v>
      </c>
      <c r="C208" s="5">
        <v>1</v>
      </c>
      <c r="D208" s="5">
        <v>0</v>
      </c>
      <c r="E208" s="5">
        <v>1</v>
      </c>
      <c r="F208" s="5">
        <v>21</v>
      </c>
      <c r="G208" s="5" t="b">
        <v>0</v>
      </c>
      <c r="H208" s="5">
        <v>0</v>
      </c>
      <c r="I208" s="5" t="s">
        <v>67</v>
      </c>
      <c r="J208" s="5">
        <v>1</v>
      </c>
      <c r="K208" s="5" t="s">
        <v>68</v>
      </c>
      <c r="L208" s="5">
        <v>0.14000000000000001</v>
      </c>
      <c r="M208" s="5">
        <v>0.1061</v>
      </c>
      <c r="N208" s="5">
        <v>0.46</v>
      </c>
      <c r="O208" s="5">
        <v>0.41789999999999999</v>
      </c>
      <c r="P208" s="5">
        <v>1</v>
      </c>
      <c r="Q208" s="5">
        <v>19</v>
      </c>
      <c r="R208" s="5">
        <f>SUM(Append18[[#This Row],[Casual_Rentals]],Append18[[#This Row],[Registered_Rentals]])</f>
        <v>20</v>
      </c>
      <c r="T208" t="str">
        <f t="shared" si="11"/>
        <v>invalid</v>
      </c>
      <c r="U208" t="str">
        <f t="shared" si="14"/>
        <v>January</v>
      </c>
      <c r="V208">
        <f t="shared" si="12"/>
        <v>0.1061</v>
      </c>
      <c r="W208" t="str">
        <f t="shared" si="13"/>
        <v>winter</v>
      </c>
    </row>
    <row r="209" spans="1:23" x14ac:dyDescent="0.25">
      <c r="A209" s="5">
        <v>208</v>
      </c>
      <c r="B209" s="6">
        <v>40552</v>
      </c>
      <c r="C209" s="5">
        <v>1</v>
      </c>
      <c r="D209" s="5">
        <v>0</v>
      </c>
      <c r="E209" s="5">
        <v>1</v>
      </c>
      <c r="F209" s="5">
        <v>22</v>
      </c>
      <c r="G209" s="5" t="b">
        <v>0</v>
      </c>
      <c r="H209" s="5">
        <v>0</v>
      </c>
      <c r="I209" s="5" t="s">
        <v>67</v>
      </c>
      <c r="J209" s="5">
        <v>1</v>
      </c>
      <c r="K209" s="5" t="s">
        <v>68</v>
      </c>
      <c r="L209" s="5">
        <v>0.14000000000000001</v>
      </c>
      <c r="M209" s="5">
        <v>0.1212</v>
      </c>
      <c r="N209" s="5">
        <v>0.46</v>
      </c>
      <c r="O209" s="5">
        <v>0.29849999999999999</v>
      </c>
      <c r="P209" s="5">
        <v>5</v>
      </c>
      <c r="Q209" s="5">
        <v>10</v>
      </c>
      <c r="R209" s="5">
        <f>SUM(Append18[[#This Row],[Casual_Rentals]],Append18[[#This Row],[Registered_Rentals]])</f>
        <v>15</v>
      </c>
      <c r="T209" t="str">
        <f t="shared" ref="T209:T272" si="15">IF(K195=1,"Clear",IF(K195=2,"Cloudy",IF(K195=3,"Light Rain",IF(K195=4,"Heavy Rain",("invalid")))))</f>
        <v>invalid</v>
      </c>
      <c r="U209" t="str">
        <f t="shared" si="14"/>
        <v>January</v>
      </c>
      <c r="V209">
        <f t="shared" si="12"/>
        <v>0.1212</v>
      </c>
      <c r="W209" t="str">
        <f t="shared" si="13"/>
        <v>winter</v>
      </c>
    </row>
    <row r="210" spans="1:23" x14ac:dyDescent="0.25">
      <c r="A210" s="5">
        <v>209</v>
      </c>
      <c r="B210" s="6">
        <v>40552</v>
      </c>
      <c r="C210" s="5">
        <v>1</v>
      </c>
      <c r="D210" s="5">
        <v>0</v>
      </c>
      <c r="E210" s="5">
        <v>1</v>
      </c>
      <c r="F210" s="5">
        <v>23</v>
      </c>
      <c r="G210" s="5" t="b">
        <v>0</v>
      </c>
      <c r="H210" s="5">
        <v>0</v>
      </c>
      <c r="I210" s="5" t="s">
        <v>67</v>
      </c>
      <c r="J210" s="5">
        <v>1</v>
      </c>
      <c r="K210" s="5" t="s">
        <v>68</v>
      </c>
      <c r="L210" s="5">
        <v>0.12</v>
      </c>
      <c r="M210" s="5">
        <v>0.13639999999999999</v>
      </c>
      <c r="N210" s="5">
        <v>0.5</v>
      </c>
      <c r="O210" s="5">
        <v>0.19400000000000001</v>
      </c>
      <c r="P210" s="5">
        <v>0</v>
      </c>
      <c r="Q210" s="5">
        <v>6</v>
      </c>
      <c r="R210" s="5">
        <f>SUM(Append18[[#This Row],[Casual_Rentals]],Append18[[#This Row],[Registered_Rentals]])</f>
        <v>6</v>
      </c>
      <c r="T210" t="str">
        <f t="shared" si="15"/>
        <v>invalid</v>
      </c>
      <c r="U210" t="str">
        <f t="shared" si="14"/>
        <v>January</v>
      </c>
      <c r="V210">
        <f t="shared" si="12"/>
        <v>0.13639999999999999</v>
      </c>
      <c r="W210" t="str">
        <f t="shared" si="13"/>
        <v>winter</v>
      </c>
    </row>
    <row r="211" spans="1:23" x14ac:dyDescent="0.25">
      <c r="A211" s="5">
        <v>210</v>
      </c>
      <c r="B211" s="6">
        <v>40553</v>
      </c>
      <c r="C211" s="5">
        <v>1</v>
      </c>
      <c r="D211" s="5">
        <v>0</v>
      </c>
      <c r="E211" s="5">
        <v>1</v>
      </c>
      <c r="F211" s="5">
        <v>0</v>
      </c>
      <c r="G211" s="5" t="b">
        <v>0</v>
      </c>
      <c r="H211" s="5">
        <v>1</v>
      </c>
      <c r="I211" s="5" t="s">
        <v>47</v>
      </c>
      <c r="J211" s="5">
        <v>1</v>
      </c>
      <c r="K211" s="5" t="s">
        <v>68</v>
      </c>
      <c r="L211" s="5">
        <v>0.12</v>
      </c>
      <c r="M211" s="5">
        <v>0.1212</v>
      </c>
      <c r="N211" s="5">
        <v>0.5</v>
      </c>
      <c r="O211" s="5">
        <v>0.28360000000000002</v>
      </c>
      <c r="P211" s="5">
        <v>2</v>
      </c>
      <c r="Q211" s="5">
        <v>3</v>
      </c>
      <c r="R211" s="5">
        <f>SUM(Append18[[#This Row],[Casual_Rentals]],Append18[[#This Row],[Registered_Rentals]])</f>
        <v>5</v>
      </c>
      <c r="T211" t="str">
        <f t="shared" si="15"/>
        <v>invalid</v>
      </c>
      <c r="U211" t="str">
        <f t="shared" si="14"/>
        <v>January</v>
      </c>
      <c r="V211">
        <f t="shared" si="12"/>
        <v>0.1212</v>
      </c>
      <c r="W211" t="str">
        <f t="shared" si="13"/>
        <v>winter</v>
      </c>
    </row>
    <row r="212" spans="1:23" x14ac:dyDescent="0.25">
      <c r="A212" s="5">
        <v>211</v>
      </c>
      <c r="B212" s="6">
        <v>40553</v>
      </c>
      <c r="C212" s="5">
        <v>1</v>
      </c>
      <c r="D212" s="5">
        <v>0</v>
      </c>
      <c r="E212" s="5">
        <v>1</v>
      </c>
      <c r="F212" s="5">
        <v>1</v>
      </c>
      <c r="G212" s="5" t="b">
        <v>0</v>
      </c>
      <c r="H212" s="5">
        <v>1</v>
      </c>
      <c r="I212" s="5" t="s">
        <v>47</v>
      </c>
      <c r="J212" s="5">
        <v>1</v>
      </c>
      <c r="K212" s="5" t="s">
        <v>68</v>
      </c>
      <c r="L212" s="5">
        <v>0.12</v>
      </c>
      <c r="M212" s="5">
        <v>0.1212</v>
      </c>
      <c r="N212" s="5">
        <v>0.5</v>
      </c>
      <c r="O212" s="5">
        <v>0.28360000000000002</v>
      </c>
      <c r="P212" s="5">
        <v>1</v>
      </c>
      <c r="Q212" s="5">
        <v>0</v>
      </c>
      <c r="R212" s="5">
        <f>SUM(Append18[[#This Row],[Casual_Rentals]],Append18[[#This Row],[Registered_Rentals]])</f>
        <v>1</v>
      </c>
      <c r="T212" t="str">
        <f t="shared" si="15"/>
        <v>invalid</v>
      </c>
      <c r="U212" t="str">
        <f t="shared" si="14"/>
        <v>January</v>
      </c>
      <c r="V212">
        <f t="shared" si="12"/>
        <v>0.1212</v>
      </c>
      <c r="W212" t="str">
        <f t="shared" si="13"/>
        <v>winter</v>
      </c>
    </row>
    <row r="213" spans="1:23" x14ac:dyDescent="0.25">
      <c r="A213" s="5">
        <v>212</v>
      </c>
      <c r="B213" s="6">
        <v>40553</v>
      </c>
      <c r="C213" s="5">
        <v>1</v>
      </c>
      <c r="D213" s="5">
        <v>0</v>
      </c>
      <c r="E213" s="5">
        <v>1</v>
      </c>
      <c r="F213" s="5">
        <v>2</v>
      </c>
      <c r="G213" s="5" t="b">
        <v>0</v>
      </c>
      <c r="H213" s="5">
        <v>1</v>
      </c>
      <c r="I213" s="5" t="s">
        <v>47</v>
      </c>
      <c r="J213" s="5">
        <v>1</v>
      </c>
      <c r="K213" s="5" t="s">
        <v>68</v>
      </c>
      <c r="L213" s="5">
        <v>0.12</v>
      </c>
      <c r="M213" s="5">
        <v>0.1212</v>
      </c>
      <c r="N213" s="5">
        <v>0.5</v>
      </c>
      <c r="O213" s="5">
        <v>0.22389999999999999</v>
      </c>
      <c r="P213" s="5">
        <v>0</v>
      </c>
      <c r="Q213" s="5">
        <v>3</v>
      </c>
      <c r="R213" s="5">
        <f>SUM(Append18[[#This Row],[Casual_Rentals]],Append18[[#This Row],[Registered_Rentals]])</f>
        <v>3</v>
      </c>
      <c r="T213" t="str">
        <f t="shared" si="15"/>
        <v>invalid</v>
      </c>
      <c r="U213" t="str">
        <f t="shared" si="14"/>
        <v>January</v>
      </c>
      <c r="V213">
        <f t="shared" si="12"/>
        <v>0.1212</v>
      </c>
      <c r="W213" t="str">
        <f t="shared" si="13"/>
        <v>winter</v>
      </c>
    </row>
    <row r="214" spans="1:23" x14ac:dyDescent="0.25">
      <c r="A214" s="5">
        <v>213</v>
      </c>
      <c r="B214" s="6">
        <v>40553</v>
      </c>
      <c r="C214" s="5">
        <v>1</v>
      </c>
      <c r="D214" s="5">
        <v>0</v>
      </c>
      <c r="E214" s="5">
        <v>1</v>
      </c>
      <c r="F214" s="5">
        <v>3</v>
      </c>
      <c r="G214" s="5" t="b">
        <v>0</v>
      </c>
      <c r="H214" s="5">
        <v>1</v>
      </c>
      <c r="I214" s="5" t="s">
        <v>47</v>
      </c>
      <c r="J214" s="5">
        <v>1</v>
      </c>
      <c r="K214" s="5" t="s">
        <v>68</v>
      </c>
      <c r="L214" s="5">
        <v>0.12</v>
      </c>
      <c r="M214" s="5">
        <v>0.1212</v>
      </c>
      <c r="N214" s="5">
        <v>0.5</v>
      </c>
      <c r="O214" s="5">
        <v>0.22389999999999999</v>
      </c>
      <c r="P214" s="5">
        <v>0</v>
      </c>
      <c r="Q214" s="5">
        <v>1</v>
      </c>
      <c r="R214" s="5">
        <f>SUM(Append18[[#This Row],[Casual_Rentals]],Append18[[#This Row],[Registered_Rentals]])</f>
        <v>1</v>
      </c>
      <c r="T214" t="str">
        <f t="shared" si="15"/>
        <v>invalid</v>
      </c>
      <c r="U214" t="str">
        <f t="shared" si="14"/>
        <v>January</v>
      </c>
      <c r="V214">
        <f t="shared" si="12"/>
        <v>0.1212</v>
      </c>
      <c r="W214" t="str">
        <f t="shared" si="13"/>
        <v>winter</v>
      </c>
    </row>
    <row r="215" spans="1:23" x14ac:dyDescent="0.25">
      <c r="A215" s="5">
        <v>214</v>
      </c>
      <c r="B215" s="6">
        <v>40553</v>
      </c>
      <c r="C215" s="5">
        <v>1</v>
      </c>
      <c r="D215" s="5">
        <v>0</v>
      </c>
      <c r="E215" s="5">
        <v>1</v>
      </c>
      <c r="F215" s="5">
        <v>4</v>
      </c>
      <c r="G215" s="5" t="b">
        <v>0</v>
      </c>
      <c r="H215" s="5">
        <v>1</v>
      </c>
      <c r="I215" s="5" t="s">
        <v>47</v>
      </c>
      <c r="J215" s="5">
        <v>1</v>
      </c>
      <c r="K215" s="5" t="s">
        <v>68</v>
      </c>
      <c r="L215" s="5">
        <v>0.1</v>
      </c>
      <c r="M215" s="5">
        <v>0.1212</v>
      </c>
      <c r="N215" s="5">
        <v>0.54</v>
      </c>
      <c r="O215" s="5">
        <v>0.1343</v>
      </c>
      <c r="P215" s="5">
        <v>1</v>
      </c>
      <c r="Q215" s="5">
        <v>2</v>
      </c>
      <c r="R215" s="5">
        <f>SUM(Append18[[#This Row],[Casual_Rentals]],Append18[[#This Row],[Registered_Rentals]])</f>
        <v>3</v>
      </c>
      <c r="T215" t="str">
        <f t="shared" si="15"/>
        <v>invalid</v>
      </c>
      <c r="U215" t="str">
        <f t="shared" si="14"/>
        <v>January</v>
      </c>
      <c r="V215">
        <f t="shared" si="12"/>
        <v>0.1212</v>
      </c>
      <c r="W215" t="str">
        <f t="shared" si="13"/>
        <v>winter</v>
      </c>
    </row>
    <row r="216" spans="1:23" x14ac:dyDescent="0.25">
      <c r="A216" s="5">
        <v>215</v>
      </c>
      <c r="B216" s="6">
        <v>40553</v>
      </c>
      <c r="C216" s="5">
        <v>1</v>
      </c>
      <c r="D216" s="5">
        <v>0</v>
      </c>
      <c r="E216" s="5">
        <v>1</v>
      </c>
      <c r="F216" s="5">
        <v>5</v>
      </c>
      <c r="G216" s="5" t="b">
        <v>0</v>
      </c>
      <c r="H216" s="5">
        <v>1</v>
      </c>
      <c r="I216" s="5" t="s">
        <v>47</v>
      </c>
      <c r="J216" s="5">
        <v>1</v>
      </c>
      <c r="K216" s="5" t="s">
        <v>68</v>
      </c>
      <c r="L216" s="5">
        <v>0.1</v>
      </c>
      <c r="M216" s="5">
        <v>0.1061</v>
      </c>
      <c r="N216" s="5">
        <v>0.54</v>
      </c>
      <c r="O216" s="5">
        <v>0.25369999999999998</v>
      </c>
      <c r="P216" s="5">
        <v>0</v>
      </c>
      <c r="Q216" s="5">
        <v>3</v>
      </c>
      <c r="R216" s="5">
        <f>SUM(Append18[[#This Row],[Casual_Rentals]],Append18[[#This Row],[Registered_Rentals]])</f>
        <v>3</v>
      </c>
      <c r="T216" t="str">
        <f t="shared" si="15"/>
        <v>invalid</v>
      </c>
      <c r="U216" t="str">
        <f t="shared" si="14"/>
        <v>January</v>
      </c>
      <c r="V216">
        <f t="shared" si="12"/>
        <v>0.1061</v>
      </c>
      <c r="W216" t="str">
        <f t="shared" si="13"/>
        <v>winter</v>
      </c>
    </row>
    <row r="217" spans="1:23" x14ac:dyDescent="0.25">
      <c r="A217" s="5">
        <v>216</v>
      </c>
      <c r="B217" s="6">
        <v>40553</v>
      </c>
      <c r="C217" s="5">
        <v>1</v>
      </c>
      <c r="D217" s="5">
        <v>0</v>
      </c>
      <c r="E217" s="5">
        <v>1</v>
      </c>
      <c r="F217" s="5">
        <v>6</v>
      </c>
      <c r="G217" s="5" t="b">
        <v>0</v>
      </c>
      <c r="H217" s="5">
        <v>1</v>
      </c>
      <c r="I217" s="5" t="s">
        <v>47</v>
      </c>
      <c r="J217" s="5">
        <v>1</v>
      </c>
      <c r="K217" s="5" t="s">
        <v>68</v>
      </c>
      <c r="L217" s="5">
        <v>0.12</v>
      </c>
      <c r="M217" s="5">
        <v>0.1212</v>
      </c>
      <c r="N217" s="5">
        <v>0.5</v>
      </c>
      <c r="O217" s="5">
        <v>0.28360000000000002</v>
      </c>
      <c r="P217" s="5">
        <v>0</v>
      </c>
      <c r="Q217" s="5">
        <v>31</v>
      </c>
      <c r="R217" s="5">
        <f>SUM(Append18[[#This Row],[Casual_Rentals]],Append18[[#This Row],[Registered_Rentals]])</f>
        <v>31</v>
      </c>
      <c r="T217" t="str">
        <f t="shared" si="15"/>
        <v>invalid</v>
      </c>
      <c r="U217" t="str">
        <f t="shared" si="14"/>
        <v>January</v>
      </c>
      <c r="V217">
        <f t="shared" si="12"/>
        <v>0.1212</v>
      </c>
      <c r="W217" t="str">
        <f t="shared" si="13"/>
        <v>winter</v>
      </c>
    </row>
    <row r="218" spans="1:23" x14ac:dyDescent="0.25">
      <c r="A218" s="5">
        <v>217</v>
      </c>
      <c r="B218" s="6">
        <v>40553</v>
      </c>
      <c r="C218" s="5">
        <v>1</v>
      </c>
      <c r="D218" s="5">
        <v>0</v>
      </c>
      <c r="E218" s="5">
        <v>1</v>
      </c>
      <c r="F218" s="5">
        <v>7</v>
      </c>
      <c r="G218" s="5" t="b">
        <v>0</v>
      </c>
      <c r="H218" s="5">
        <v>1</v>
      </c>
      <c r="I218" s="5" t="s">
        <v>47</v>
      </c>
      <c r="J218" s="5">
        <v>1</v>
      </c>
      <c r="K218" s="5" t="s">
        <v>68</v>
      </c>
      <c r="L218" s="5">
        <v>0.12</v>
      </c>
      <c r="M218" s="5">
        <v>0.1212</v>
      </c>
      <c r="N218" s="5">
        <v>0.5</v>
      </c>
      <c r="O218" s="5">
        <v>0.22389999999999999</v>
      </c>
      <c r="P218" s="5">
        <v>2</v>
      </c>
      <c r="Q218" s="5">
        <v>75</v>
      </c>
      <c r="R218" s="5">
        <f>SUM(Append18[[#This Row],[Casual_Rentals]],Append18[[#This Row],[Registered_Rentals]])</f>
        <v>77</v>
      </c>
      <c r="T218" t="str">
        <f t="shared" si="15"/>
        <v>invalid</v>
      </c>
      <c r="U218" t="str">
        <f t="shared" si="14"/>
        <v>January</v>
      </c>
      <c r="V218">
        <f t="shared" si="12"/>
        <v>0.1212</v>
      </c>
      <c r="W218" t="str">
        <f t="shared" si="13"/>
        <v>winter</v>
      </c>
    </row>
    <row r="219" spans="1:23" x14ac:dyDescent="0.25">
      <c r="A219" s="5">
        <v>218</v>
      </c>
      <c r="B219" s="6">
        <v>40553</v>
      </c>
      <c r="C219" s="5">
        <v>1</v>
      </c>
      <c r="D219" s="5">
        <v>0</v>
      </c>
      <c r="E219" s="5">
        <v>1</v>
      </c>
      <c r="F219" s="5">
        <v>8</v>
      </c>
      <c r="G219" s="5" t="b">
        <v>0</v>
      </c>
      <c r="H219" s="5">
        <v>1</v>
      </c>
      <c r="I219" s="5" t="s">
        <v>47</v>
      </c>
      <c r="J219" s="5">
        <v>2</v>
      </c>
      <c r="K219" s="5" t="s">
        <v>69</v>
      </c>
      <c r="L219" s="5">
        <v>0.12</v>
      </c>
      <c r="M219" s="5">
        <v>0.1212</v>
      </c>
      <c r="N219" s="5">
        <v>0.5</v>
      </c>
      <c r="O219" s="5">
        <v>0.28360000000000002</v>
      </c>
      <c r="P219" s="5">
        <v>4</v>
      </c>
      <c r="Q219" s="5">
        <v>184</v>
      </c>
      <c r="R219" s="5">
        <f>SUM(Append18[[#This Row],[Casual_Rentals]],Append18[[#This Row],[Registered_Rentals]])</f>
        <v>188</v>
      </c>
      <c r="T219" t="str">
        <f t="shared" si="15"/>
        <v>invalid</v>
      </c>
      <c r="U219" t="str">
        <f t="shared" si="14"/>
        <v>January</v>
      </c>
      <c r="V219">
        <f t="shared" si="12"/>
        <v>0.1212</v>
      </c>
      <c r="W219" t="str">
        <f t="shared" si="13"/>
        <v>winter</v>
      </c>
    </row>
    <row r="220" spans="1:23" x14ac:dyDescent="0.25">
      <c r="A220" s="5">
        <v>219</v>
      </c>
      <c r="B220" s="6">
        <v>40553</v>
      </c>
      <c r="C220" s="5">
        <v>1</v>
      </c>
      <c r="D220" s="5">
        <v>0</v>
      </c>
      <c r="E220" s="5">
        <v>1</v>
      </c>
      <c r="F220" s="5">
        <v>9</v>
      </c>
      <c r="G220" s="5" t="b">
        <v>0</v>
      </c>
      <c r="H220" s="5">
        <v>1</v>
      </c>
      <c r="I220" s="5" t="s">
        <v>47</v>
      </c>
      <c r="J220" s="5">
        <v>2</v>
      </c>
      <c r="K220" s="5" t="s">
        <v>69</v>
      </c>
      <c r="L220" s="5">
        <v>0.14000000000000001</v>
      </c>
      <c r="M220" s="5">
        <v>0.1212</v>
      </c>
      <c r="N220" s="5">
        <v>0.5</v>
      </c>
      <c r="O220" s="5">
        <v>0.25369999999999998</v>
      </c>
      <c r="P220" s="5">
        <v>2</v>
      </c>
      <c r="Q220" s="5">
        <v>92</v>
      </c>
      <c r="R220" s="5">
        <f>SUM(Append18[[#This Row],[Casual_Rentals]],Append18[[#This Row],[Registered_Rentals]])</f>
        <v>94</v>
      </c>
      <c r="T220" t="str">
        <f t="shared" si="15"/>
        <v>invalid</v>
      </c>
      <c r="U220" t="str">
        <f t="shared" si="14"/>
        <v>January</v>
      </c>
      <c r="V220">
        <f t="shared" si="12"/>
        <v>0.1212</v>
      </c>
      <c r="W220" t="str">
        <f t="shared" si="13"/>
        <v>winter</v>
      </c>
    </row>
    <row r="221" spans="1:23" x14ac:dyDescent="0.25">
      <c r="A221" s="5">
        <v>220</v>
      </c>
      <c r="B221" s="6">
        <v>40553</v>
      </c>
      <c r="C221" s="5">
        <v>1</v>
      </c>
      <c r="D221" s="5">
        <v>0</v>
      </c>
      <c r="E221" s="5">
        <v>1</v>
      </c>
      <c r="F221" s="5">
        <v>10</v>
      </c>
      <c r="G221" s="5" t="b">
        <v>0</v>
      </c>
      <c r="H221" s="5">
        <v>1</v>
      </c>
      <c r="I221" s="5" t="s">
        <v>47</v>
      </c>
      <c r="J221" s="5">
        <v>2</v>
      </c>
      <c r="K221" s="5" t="s">
        <v>69</v>
      </c>
      <c r="L221" s="5">
        <v>0.14000000000000001</v>
      </c>
      <c r="M221" s="5">
        <v>0.1212</v>
      </c>
      <c r="N221" s="5">
        <v>0.5</v>
      </c>
      <c r="O221" s="5">
        <v>0.29849999999999999</v>
      </c>
      <c r="P221" s="5">
        <v>0</v>
      </c>
      <c r="Q221" s="5">
        <v>31</v>
      </c>
      <c r="R221" s="5">
        <f>SUM(Append18[[#This Row],[Casual_Rentals]],Append18[[#This Row],[Registered_Rentals]])</f>
        <v>31</v>
      </c>
      <c r="T221" t="str">
        <f t="shared" si="15"/>
        <v>invalid</v>
      </c>
      <c r="U221" t="str">
        <f t="shared" si="14"/>
        <v>January</v>
      </c>
      <c r="V221">
        <f t="shared" si="12"/>
        <v>0.1212</v>
      </c>
      <c r="W221" t="str">
        <f t="shared" si="13"/>
        <v>winter</v>
      </c>
    </row>
    <row r="222" spans="1:23" x14ac:dyDescent="0.25">
      <c r="A222" s="5">
        <v>221</v>
      </c>
      <c r="B222" s="6">
        <v>40553</v>
      </c>
      <c r="C222" s="5">
        <v>1</v>
      </c>
      <c r="D222" s="5">
        <v>0</v>
      </c>
      <c r="E222" s="5">
        <v>1</v>
      </c>
      <c r="F222" s="5">
        <v>11</v>
      </c>
      <c r="G222" s="5" t="b">
        <v>0</v>
      </c>
      <c r="H222" s="5">
        <v>1</v>
      </c>
      <c r="I222" s="5" t="s">
        <v>47</v>
      </c>
      <c r="J222" s="5">
        <v>2</v>
      </c>
      <c r="K222" s="5" t="s">
        <v>69</v>
      </c>
      <c r="L222" s="5">
        <v>0.16</v>
      </c>
      <c r="M222" s="5">
        <v>0.13639999999999999</v>
      </c>
      <c r="N222" s="5">
        <v>0.47</v>
      </c>
      <c r="O222" s="5">
        <v>0.28360000000000002</v>
      </c>
      <c r="P222" s="5">
        <v>2</v>
      </c>
      <c r="Q222" s="5">
        <v>28</v>
      </c>
      <c r="R222" s="5">
        <f>SUM(Append18[[#This Row],[Casual_Rentals]],Append18[[#This Row],[Registered_Rentals]])</f>
        <v>30</v>
      </c>
      <c r="T222" t="str">
        <f t="shared" si="15"/>
        <v>invalid</v>
      </c>
      <c r="U222" t="str">
        <f t="shared" si="14"/>
        <v>January</v>
      </c>
      <c r="V222">
        <f t="shared" si="12"/>
        <v>0.13639999999999999</v>
      </c>
      <c r="W222" t="str">
        <f t="shared" si="13"/>
        <v>winter</v>
      </c>
    </row>
    <row r="223" spans="1:23" x14ac:dyDescent="0.25">
      <c r="A223" s="5">
        <v>222</v>
      </c>
      <c r="B223" s="6">
        <v>40553</v>
      </c>
      <c r="C223" s="5">
        <v>1</v>
      </c>
      <c r="D223" s="5">
        <v>0</v>
      </c>
      <c r="E223" s="5">
        <v>1</v>
      </c>
      <c r="F223" s="5">
        <v>12</v>
      </c>
      <c r="G223" s="5" t="b">
        <v>0</v>
      </c>
      <c r="H223" s="5">
        <v>1</v>
      </c>
      <c r="I223" s="5" t="s">
        <v>47</v>
      </c>
      <c r="J223" s="5">
        <v>2</v>
      </c>
      <c r="K223" s="5" t="s">
        <v>69</v>
      </c>
      <c r="L223" s="5">
        <v>0.2</v>
      </c>
      <c r="M223" s="5">
        <v>0.18179999999999999</v>
      </c>
      <c r="N223" s="5">
        <v>0.4</v>
      </c>
      <c r="O223" s="5">
        <v>0.28360000000000002</v>
      </c>
      <c r="P223" s="5">
        <v>5</v>
      </c>
      <c r="Q223" s="5">
        <v>47</v>
      </c>
      <c r="R223" s="5">
        <f>SUM(Append18[[#This Row],[Casual_Rentals]],Append18[[#This Row],[Registered_Rentals]])</f>
        <v>52</v>
      </c>
      <c r="T223" t="str">
        <f t="shared" si="15"/>
        <v>invalid</v>
      </c>
      <c r="U223" t="str">
        <f t="shared" si="14"/>
        <v>January</v>
      </c>
      <c r="V223">
        <f t="shared" si="12"/>
        <v>0.18179999999999999</v>
      </c>
      <c r="W223" t="str">
        <f t="shared" si="13"/>
        <v>winter</v>
      </c>
    </row>
    <row r="224" spans="1:23" x14ac:dyDescent="0.25">
      <c r="A224" s="5">
        <v>223</v>
      </c>
      <c r="B224" s="6">
        <v>40553</v>
      </c>
      <c r="C224" s="5">
        <v>1</v>
      </c>
      <c r="D224" s="5">
        <v>0</v>
      </c>
      <c r="E224" s="5">
        <v>1</v>
      </c>
      <c r="F224" s="5">
        <v>13</v>
      </c>
      <c r="G224" s="5" t="b">
        <v>0</v>
      </c>
      <c r="H224" s="5">
        <v>1</v>
      </c>
      <c r="I224" s="5" t="s">
        <v>47</v>
      </c>
      <c r="J224" s="5">
        <v>2</v>
      </c>
      <c r="K224" s="5" t="s">
        <v>69</v>
      </c>
      <c r="L224" s="5">
        <v>0.2</v>
      </c>
      <c r="M224" s="5">
        <v>0.18179999999999999</v>
      </c>
      <c r="N224" s="5">
        <v>0.4</v>
      </c>
      <c r="O224" s="5">
        <v>0.28360000000000002</v>
      </c>
      <c r="P224" s="5">
        <v>4</v>
      </c>
      <c r="Q224" s="5">
        <v>50</v>
      </c>
      <c r="R224" s="5">
        <f>SUM(Append18[[#This Row],[Casual_Rentals]],Append18[[#This Row],[Registered_Rentals]])</f>
        <v>54</v>
      </c>
      <c r="T224" t="str">
        <f t="shared" si="15"/>
        <v>invalid</v>
      </c>
      <c r="U224" t="str">
        <f t="shared" si="14"/>
        <v>January</v>
      </c>
      <c r="V224">
        <f t="shared" si="12"/>
        <v>0.18179999999999999</v>
      </c>
      <c r="W224" t="str">
        <f t="shared" si="13"/>
        <v>winter</v>
      </c>
    </row>
    <row r="225" spans="1:23" x14ac:dyDescent="0.25">
      <c r="A225" s="5">
        <v>224</v>
      </c>
      <c r="B225" s="6">
        <v>40553</v>
      </c>
      <c r="C225" s="5">
        <v>1</v>
      </c>
      <c r="D225" s="5">
        <v>0</v>
      </c>
      <c r="E225" s="5">
        <v>1</v>
      </c>
      <c r="F225" s="5">
        <v>14</v>
      </c>
      <c r="G225" s="5" t="b">
        <v>0</v>
      </c>
      <c r="H225" s="5">
        <v>1</v>
      </c>
      <c r="I225" s="5" t="s">
        <v>47</v>
      </c>
      <c r="J225" s="5">
        <v>2</v>
      </c>
      <c r="K225" s="5" t="s">
        <v>69</v>
      </c>
      <c r="L225" s="5">
        <v>0.2</v>
      </c>
      <c r="M225" s="5">
        <v>0.19700000000000001</v>
      </c>
      <c r="N225" s="5">
        <v>0.4</v>
      </c>
      <c r="O225" s="5">
        <v>0.22389999999999999</v>
      </c>
      <c r="P225" s="5">
        <v>0</v>
      </c>
      <c r="Q225" s="5">
        <v>47</v>
      </c>
      <c r="R225" s="5">
        <f>SUM(Append18[[#This Row],[Casual_Rentals]],Append18[[#This Row],[Registered_Rentals]])</f>
        <v>47</v>
      </c>
      <c r="T225" t="str">
        <f t="shared" si="15"/>
        <v>invalid</v>
      </c>
      <c r="U225" t="str">
        <f t="shared" si="14"/>
        <v>January</v>
      </c>
      <c r="V225">
        <f t="shared" si="12"/>
        <v>0.19700000000000001</v>
      </c>
      <c r="W225" t="str">
        <f t="shared" si="13"/>
        <v>winter</v>
      </c>
    </row>
    <row r="226" spans="1:23" x14ac:dyDescent="0.25">
      <c r="A226" s="5">
        <v>225</v>
      </c>
      <c r="B226" s="6">
        <v>40553</v>
      </c>
      <c r="C226" s="5">
        <v>1</v>
      </c>
      <c r="D226" s="5">
        <v>0</v>
      </c>
      <c r="E226" s="5">
        <v>1</v>
      </c>
      <c r="F226" s="5">
        <v>15</v>
      </c>
      <c r="G226" s="5" t="b">
        <v>0</v>
      </c>
      <c r="H226" s="5">
        <v>1</v>
      </c>
      <c r="I226" s="5" t="s">
        <v>47</v>
      </c>
      <c r="J226" s="5">
        <v>2</v>
      </c>
      <c r="K226" s="5" t="s">
        <v>69</v>
      </c>
      <c r="L226" s="5">
        <v>0.2</v>
      </c>
      <c r="M226" s="5">
        <v>0.19700000000000001</v>
      </c>
      <c r="N226" s="5">
        <v>0.4</v>
      </c>
      <c r="O226" s="5">
        <v>0.22389999999999999</v>
      </c>
      <c r="P226" s="5">
        <v>2</v>
      </c>
      <c r="Q226" s="5">
        <v>43</v>
      </c>
      <c r="R226" s="5">
        <f>SUM(Append18[[#This Row],[Casual_Rentals]],Append18[[#This Row],[Registered_Rentals]])</f>
        <v>45</v>
      </c>
      <c r="T226" t="str">
        <f t="shared" si="15"/>
        <v>invalid</v>
      </c>
      <c r="U226" t="str">
        <f t="shared" si="14"/>
        <v>January</v>
      </c>
      <c r="V226">
        <f t="shared" si="12"/>
        <v>0.19700000000000001</v>
      </c>
      <c r="W226" t="str">
        <f t="shared" si="13"/>
        <v>winter</v>
      </c>
    </row>
    <row r="227" spans="1:23" x14ac:dyDescent="0.25">
      <c r="A227" s="5">
        <v>226</v>
      </c>
      <c r="B227" s="6">
        <v>40553</v>
      </c>
      <c r="C227" s="5">
        <v>1</v>
      </c>
      <c r="D227" s="5">
        <v>0</v>
      </c>
      <c r="E227" s="5">
        <v>1</v>
      </c>
      <c r="F227" s="5">
        <v>16</v>
      </c>
      <c r="G227" s="5" t="b">
        <v>0</v>
      </c>
      <c r="H227" s="5">
        <v>1</v>
      </c>
      <c r="I227" s="5" t="s">
        <v>47</v>
      </c>
      <c r="J227" s="5">
        <v>1</v>
      </c>
      <c r="K227" s="5" t="s">
        <v>68</v>
      </c>
      <c r="L227" s="5">
        <v>0.2</v>
      </c>
      <c r="M227" s="5">
        <v>0.21210000000000001</v>
      </c>
      <c r="N227" s="5">
        <v>0.4</v>
      </c>
      <c r="O227" s="5">
        <v>0.1343</v>
      </c>
      <c r="P227" s="5">
        <v>4</v>
      </c>
      <c r="Q227" s="5">
        <v>70</v>
      </c>
      <c r="R227" s="5">
        <f>SUM(Append18[[#This Row],[Casual_Rentals]],Append18[[#This Row],[Registered_Rentals]])</f>
        <v>74</v>
      </c>
      <c r="T227" t="str">
        <f t="shared" si="15"/>
        <v>invalid</v>
      </c>
      <c r="U227" t="str">
        <f t="shared" si="14"/>
        <v>January</v>
      </c>
      <c r="V227">
        <f t="shared" si="12"/>
        <v>0.21210000000000001</v>
      </c>
      <c r="W227" t="str">
        <f t="shared" si="13"/>
        <v>winter</v>
      </c>
    </row>
    <row r="228" spans="1:23" x14ac:dyDescent="0.25">
      <c r="A228" s="5">
        <v>227</v>
      </c>
      <c r="B228" s="6">
        <v>40553</v>
      </c>
      <c r="C228" s="5">
        <v>1</v>
      </c>
      <c r="D228" s="5">
        <v>0</v>
      </c>
      <c r="E228" s="5">
        <v>1</v>
      </c>
      <c r="F228" s="5">
        <v>17</v>
      </c>
      <c r="G228" s="5" t="b">
        <v>0</v>
      </c>
      <c r="H228" s="5">
        <v>1</v>
      </c>
      <c r="I228" s="5" t="s">
        <v>47</v>
      </c>
      <c r="J228" s="5">
        <v>1</v>
      </c>
      <c r="K228" s="5" t="s">
        <v>68</v>
      </c>
      <c r="L228" s="5">
        <v>0.2</v>
      </c>
      <c r="M228" s="5">
        <v>0.2273</v>
      </c>
      <c r="N228" s="5">
        <v>0.4</v>
      </c>
      <c r="O228" s="5">
        <v>0.1045</v>
      </c>
      <c r="P228" s="5">
        <v>4</v>
      </c>
      <c r="Q228" s="5">
        <v>174</v>
      </c>
      <c r="R228" s="5">
        <f>SUM(Append18[[#This Row],[Casual_Rentals]],Append18[[#This Row],[Registered_Rentals]])</f>
        <v>178</v>
      </c>
      <c r="T228" t="str">
        <f t="shared" si="15"/>
        <v>invalid</v>
      </c>
      <c r="U228" t="str">
        <f t="shared" si="14"/>
        <v>January</v>
      </c>
      <c r="V228">
        <f t="shared" si="12"/>
        <v>0.2273</v>
      </c>
      <c r="W228" t="str">
        <f t="shared" si="13"/>
        <v>winter</v>
      </c>
    </row>
    <row r="229" spans="1:23" x14ac:dyDescent="0.25">
      <c r="A229" s="5">
        <v>228</v>
      </c>
      <c r="B229" s="6">
        <v>40553</v>
      </c>
      <c r="C229" s="5">
        <v>1</v>
      </c>
      <c r="D229" s="5">
        <v>0</v>
      </c>
      <c r="E229" s="5">
        <v>1</v>
      </c>
      <c r="F229" s="5">
        <v>18</v>
      </c>
      <c r="G229" s="5" t="b">
        <v>0</v>
      </c>
      <c r="H229" s="5">
        <v>1</v>
      </c>
      <c r="I229" s="5" t="s">
        <v>47</v>
      </c>
      <c r="J229" s="5">
        <v>1</v>
      </c>
      <c r="K229" s="5" t="s">
        <v>68</v>
      </c>
      <c r="L229" s="5">
        <v>0.2</v>
      </c>
      <c r="M229" s="5">
        <v>0.19700000000000001</v>
      </c>
      <c r="N229" s="5">
        <v>0.4</v>
      </c>
      <c r="O229" s="5">
        <v>0.22389999999999999</v>
      </c>
      <c r="P229" s="5">
        <v>1</v>
      </c>
      <c r="Q229" s="5">
        <v>154</v>
      </c>
      <c r="R229" s="5">
        <f>SUM(Append18[[#This Row],[Casual_Rentals]],Append18[[#This Row],[Registered_Rentals]])</f>
        <v>155</v>
      </c>
      <c r="T229" t="str">
        <f t="shared" si="15"/>
        <v>invalid</v>
      </c>
      <c r="U229" t="str">
        <f t="shared" si="14"/>
        <v>January</v>
      </c>
      <c r="V229">
        <f t="shared" si="12"/>
        <v>0.19700000000000001</v>
      </c>
      <c r="W229" t="str">
        <f t="shared" si="13"/>
        <v>winter</v>
      </c>
    </row>
    <row r="230" spans="1:23" x14ac:dyDescent="0.25">
      <c r="A230" s="5">
        <v>229</v>
      </c>
      <c r="B230" s="6">
        <v>40553</v>
      </c>
      <c r="C230" s="5">
        <v>1</v>
      </c>
      <c r="D230" s="5">
        <v>0</v>
      </c>
      <c r="E230" s="5">
        <v>1</v>
      </c>
      <c r="F230" s="5">
        <v>19</v>
      </c>
      <c r="G230" s="5" t="b">
        <v>0</v>
      </c>
      <c r="H230" s="5">
        <v>1</v>
      </c>
      <c r="I230" s="5" t="s">
        <v>47</v>
      </c>
      <c r="J230" s="5">
        <v>1</v>
      </c>
      <c r="K230" s="5" t="s">
        <v>68</v>
      </c>
      <c r="L230" s="5">
        <v>0.16</v>
      </c>
      <c r="M230" s="5">
        <v>0.16669999999999999</v>
      </c>
      <c r="N230" s="5">
        <v>0.47</v>
      </c>
      <c r="O230" s="5">
        <v>0.16420000000000001</v>
      </c>
      <c r="P230" s="5">
        <v>3</v>
      </c>
      <c r="Q230" s="5">
        <v>92</v>
      </c>
      <c r="R230" s="5">
        <f>SUM(Append18[[#This Row],[Casual_Rentals]],Append18[[#This Row],[Registered_Rentals]])</f>
        <v>95</v>
      </c>
      <c r="T230" t="str">
        <f t="shared" si="15"/>
        <v>invalid</v>
      </c>
      <c r="U230" t="str">
        <f t="shared" si="14"/>
        <v>January</v>
      </c>
      <c r="V230">
        <f t="shared" si="12"/>
        <v>0.16669999999999999</v>
      </c>
      <c r="W230" t="str">
        <f t="shared" si="13"/>
        <v>winter</v>
      </c>
    </row>
    <row r="231" spans="1:23" x14ac:dyDescent="0.25">
      <c r="A231" s="5">
        <v>230</v>
      </c>
      <c r="B231" s="6">
        <v>40553</v>
      </c>
      <c r="C231" s="5">
        <v>1</v>
      </c>
      <c r="D231" s="5">
        <v>0</v>
      </c>
      <c r="E231" s="5">
        <v>1</v>
      </c>
      <c r="F231" s="5">
        <v>20</v>
      </c>
      <c r="G231" s="5" t="b">
        <v>0</v>
      </c>
      <c r="H231" s="5">
        <v>1</v>
      </c>
      <c r="I231" s="5" t="s">
        <v>47</v>
      </c>
      <c r="J231" s="5">
        <v>1</v>
      </c>
      <c r="K231" s="5" t="s">
        <v>68</v>
      </c>
      <c r="L231" s="5">
        <v>0.16</v>
      </c>
      <c r="M231" s="5">
        <v>0.16669999999999999</v>
      </c>
      <c r="N231" s="5">
        <v>0.5</v>
      </c>
      <c r="O231" s="5">
        <v>0.16420000000000001</v>
      </c>
      <c r="P231" s="5">
        <v>1</v>
      </c>
      <c r="Q231" s="5">
        <v>73</v>
      </c>
      <c r="R231" s="5">
        <f>SUM(Append18[[#This Row],[Casual_Rentals]],Append18[[#This Row],[Registered_Rentals]])</f>
        <v>74</v>
      </c>
      <c r="T231" t="str">
        <f t="shared" si="15"/>
        <v>invalid</v>
      </c>
      <c r="U231" t="str">
        <f t="shared" si="14"/>
        <v>January</v>
      </c>
      <c r="V231">
        <f t="shared" si="12"/>
        <v>0.16669999999999999</v>
      </c>
      <c r="W231" t="str">
        <f t="shared" si="13"/>
        <v>winter</v>
      </c>
    </row>
    <row r="232" spans="1:23" x14ac:dyDescent="0.25">
      <c r="A232" s="5">
        <v>231</v>
      </c>
      <c r="B232" s="6">
        <v>40553</v>
      </c>
      <c r="C232" s="5">
        <v>1</v>
      </c>
      <c r="D232" s="5">
        <v>0</v>
      </c>
      <c r="E232" s="5">
        <v>1</v>
      </c>
      <c r="F232" s="5">
        <v>21</v>
      </c>
      <c r="G232" s="5" t="b">
        <v>0</v>
      </c>
      <c r="H232" s="5">
        <v>1</v>
      </c>
      <c r="I232" s="5" t="s">
        <v>47</v>
      </c>
      <c r="J232" s="5">
        <v>1</v>
      </c>
      <c r="K232" s="5" t="s">
        <v>68</v>
      </c>
      <c r="L232" s="5">
        <v>0.14000000000000001</v>
      </c>
      <c r="M232" s="5">
        <v>0.13639999999999999</v>
      </c>
      <c r="N232" s="5">
        <v>0.59</v>
      </c>
      <c r="O232" s="5">
        <v>0.19400000000000001</v>
      </c>
      <c r="P232" s="5">
        <v>1</v>
      </c>
      <c r="Q232" s="5">
        <v>37</v>
      </c>
      <c r="R232" s="5">
        <f>SUM(Append18[[#This Row],[Casual_Rentals]],Append18[[#This Row],[Registered_Rentals]])</f>
        <v>38</v>
      </c>
      <c r="T232" t="str">
        <f t="shared" si="15"/>
        <v>invalid</v>
      </c>
      <c r="U232" t="str">
        <f t="shared" si="14"/>
        <v>January</v>
      </c>
      <c r="V232">
        <f t="shared" si="12"/>
        <v>0.13639999999999999</v>
      </c>
      <c r="W232" t="str">
        <f t="shared" si="13"/>
        <v>winter</v>
      </c>
    </row>
    <row r="233" spans="1:23" x14ac:dyDescent="0.25">
      <c r="A233" s="5">
        <v>232</v>
      </c>
      <c r="B233" s="6">
        <v>40553</v>
      </c>
      <c r="C233" s="5">
        <v>1</v>
      </c>
      <c r="D233" s="5">
        <v>0</v>
      </c>
      <c r="E233" s="5">
        <v>1</v>
      </c>
      <c r="F233" s="5">
        <v>22</v>
      </c>
      <c r="G233" s="5" t="b">
        <v>0</v>
      </c>
      <c r="H233" s="5">
        <v>1</v>
      </c>
      <c r="I233" s="5" t="s">
        <v>47</v>
      </c>
      <c r="J233" s="5">
        <v>1</v>
      </c>
      <c r="K233" s="5" t="s">
        <v>68</v>
      </c>
      <c r="L233" s="5">
        <v>0.14000000000000001</v>
      </c>
      <c r="M233" s="5">
        <v>0.1515</v>
      </c>
      <c r="N233" s="5">
        <v>0.59</v>
      </c>
      <c r="O233" s="5">
        <v>0.16420000000000001</v>
      </c>
      <c r="P233" s="5">
        <v>2</v>
      </c>
      <c r="Q233" s="5">
        <v>22</v>
      </c>
      <c r="R233" s="5">
        <f>SUM(Append18[[#This Row],[Casual_Rentals]],Append18[[#This Row],[Registered_Rentals]])</f>
        <v>24</v>
      </c>
      <c r="T233" t="str">
        <f t="shared" si="15"/>
        <v>invalid</v>
      </c>
      <c r="U233" t="str">
        <f t="shared" si="14"/>
        <v>January</v>
      </c>
      <c r="V233">
        <f t="shared" si="12"/>
        <v>0.1515</v>
      </c>
      <c r="W233" t="str">
        <f t="shared" si="13"/>
        <v>winter</v>
      </c>
    </row>
    <row r="234" spans="1:23" x14ac:dyDescent="0.25">
      <c r="A234" s="5">
        <v>233</v>
      </c>
      <c r="B234" s="6">
        <v>40553</v>
      </c>
      <c r="C234" s="5">
        <v>1</v>
      </c>
      <c r="D234" s="5">
        <v>0</v>
      </c>
      <c r="E234" s="5">
        <v>1</v>
      </c>
      <c r="F234" s="5">
        <v>23</v>
      </c>
      <c r="G234" s="5" t="b">
        <v>0</v>
      </c>
      <c r="H234" s="5">
        <v>1</v>
      </c>
      <c r="I234" s="5" t="s">
        <v>47</v>
      </c>
      <c r="J234" s="5">
        <v>1</v>
      </c>
      <c r="K234" s="5" t="s">
        <v>68</v>
      </c>
      <c r="L234" s="5">
        <v>0.14000000000000001</v>
      </c>
      <c r="M234" s="5">
        <v>0.1515</v>
      </c>
      <c r="N234" s="5">
        <v>0.59</v>
      </c>
      <c r="O234" s="5">
        <v>0.16420000000000001</v>
      </c>
      <c r="P234" s="5">
        <v>0</v>
      </c>
      <c r="Q234" s="5">
        <v>18</v>
      </c>
      <c r="R234" s="5">
        <f>SUM(Append18[[#This Row],[Casual_Rentals]],Append18[[#This Row],[Registered_Rentals]])</f>
        <v>18</v>
      </c>
      <c r="T234" t="str">
        <f t="shared" si="15"/>
        <v>invalid</v>
      </c>
      <c r="U234" t="str">
        <f t="shared" si="14"/>
        <v>January</v>
      </c>
      <c r="V234">
        <f t="shared" si="12"/>
        <v>0.1515</v>
      </c>
      <c r="W234" t="str">
        <f t="shared" si="13"/>
        <v>winter</v>
      </c>
    </row>
    <row r="235" spans="1:23" x14ac:dyDescent="0.25">
      <c r="A235" s="5">
        <v>234</v>
      </c>
      <c r="B235" s="6">
        <v>40554</v>
      </c>
      <c r="C235" s="5">
        <v>1</v>
      </c>
      <c r="D235" s="5">
        <v>0</v>
      </c>
      <c r="E235" s="5">
        <v>1</v>
      </c>
      <c r="F235" s="5">
        <v>0</v>
      </c>
      <c r="G235" s="5" t="b">
        <v>0</v>
      </c>
      <c r="H235" s="5">
        <v>2</v>
      </c>
      <c r="I235" s="5" t="s">
        <v>48</v>
      </c>
      <c r="J235" s="5">
        <v>1</v>
      </c>
      <c r="K235" s="5" t="s">
        <v>68</v>
      </c>
      <c r="L235" s="5">
        <v>0.14000000000000001</v>
      </c>
      <c r="M235" s="5">
        <v>0.16669999999999999</v>
      </c>
      <c r="N235" s="5">
        <v>0.59</v>
      </c>
      <c r="O235" s="5">
        <v>0.1045</v>
      </c>
      <c r="P235" s="5">
        <v>2</v>
      </c>
      <c r="Q235" s="5">
        <v>10</v>
      </c>
      <c r="R235" s="5">
        <f>SUM(Append18[[#This Row],[Casual_Rentals]],Append18[[#This Row],[Registered_Rentals]])</f>
        <v>12</v>
      </c>
      <c r="T235" t="str">
        <f t="shared" si="15"/>
        <v>invalid</v>
      </c>
      <c r="U235" t="str">
        <f t="shared" si="14"/>
        <v>January</v>
      </c>
      <c r="V235">
        <f t="shared" si="12"/>
        <v>0.16669999999999999</v>
      </c>
      <c r="W235" t="str">
        <f t="shared" si="13"/>
        <v>winter</v>
      </c>
    </row>
    <row r="236" spans="1:23" x14ac:dyDescent="0.25">
      <c r="A236" s="5">
        <v>235</v>
      </c>
      <c r="B236" s="6">
        <v>40554</v>
      </c>
      <c r="C236" s="5">
        <v>1</v>
      </c>
      <c r="D236" s="5">
        <v>0</v>
      </c>
      <c r="E236" s="5">
        <v>1</v>
      </c>
      <c r="F236" s="5">
        <v>1</v>
      </c>
      <c r="G236" s="5" t="b">
        <v>0</v>
      </c>
      <c r="H236" s="5">
        <v>2</v>
      </c>
      <c r="I236" s="5" t="s">
        <v>48</v>
      </c>
      <c r="J236" s="5">
        <v>1</v>
      </c>
      <c r="K236" s="5" t="s">
        <v>68</v>
      </c>
      <c r="L236" s="5">
        <v>0.14000000000000001</v>
      </c>
      <c r="M236" s="5">
        <v>0.1515</v>
      </c>
      <c r="N236" s="5">
        <v>0.59</v>
      </c>
      <c r="O236" s="5">
        <v>0.16420000000000001</v>
      </c>
      <c r="P236" s="5">
        <v>0</v>
      </c>
      <c r="Q236" s="5">
        <v>3</v>
      </c>
      <c r="R236" s="5">
        <f>SUM(Append18[[#This Row],[Casual_Rentals]],Append18[[#This Row],[Registered_Rentals]])</f>
        <v>3</v>
      </c>
      <c r="T236" t="str">
        <f t="shared" si="15"/>
        <v>invalid</v>
      </c>
      <c r="U236" t="str">
        <f t="shared" si="14"/>
        <v>January</v>
      </c>
      <c r="V236">
        <f t="shared" si="12"/>
        <v>0.1515</v>
      </c>
      <c r="W236" t="str">
        <f t="shared" si="13"/>
        <v>winter</v>
      </c>
    </row>
    <row r="237" spans="1:23" x14ac:dyDescent="0.25">
      <c r="A237" s="5">
        <v>236</v>
      </c>
      <c r="B237" s="6">
        <v>40554</v>
      </c>
      <c r="C237" s="5">
        <v>1</v>
      </c>
      <c r="D237" s="5">
        <v>0</v>
      </c>
      <c r="E237" s="5">
        <v>1</v>
      </c>
      <c r="F237" s="5">
        <v>2</v>
      </c>
      <c r="G237" s="5" t="b">
        <v>0</v>
      </c>
      <c r="H237" s="5">
        <v>2</v>
      </c>
      <c r="I237" s="5" t="s">
        <v>48</v>
      </c>
      <c r="J237" s="5">
        <v>2</v>
      </c>
      <c r="K237" s="5" t="s">
        <v>69</v>
      </c>
      <c r="L237" s="5">
        <v>0.16</v>
      </c>
      <c r="M237" s="5">
        <v>0.1515</v>
      </c>
      <c r="N237" s="5">
        <v>0.55000000000000004</v>
      </c>
      <c r="O237" s="5">
        <v>0.19400000000000001</v>
      </c>
      <c r="P237" s="5">
        <v>0</v>
      </c>
      <c r="Q237" s="5">
        <v>3</v>
      </c>
      <c r="R237" s="5">
        <f>SUM(Append18[[#This Row],[Casual_Rentals]],Append18[[#This Row],[Registered_Rentals]])</f>
        <v>3</v>
      </c>
      <c r="T237" t="str">
        <f t="shared" si="15"/>
        <v>invalid</v>
      </c>
      <c r="U237" t="str">
        <f t="shared" si="14"/>
        <v>January</v>
      </c>
      <c r="V237">
        <f t="shared" si="12"/>
        <v>0.1515</v>
      </c>
      <c r="W237" t="str">
        <f t="shared" si="13"/>
        <v>winter</v>
      </c>
    </row>
    <row r="238" spans="1:23" x14ac:dyDescent="0.25">
      <c r="A238" s="5">
        <v>237</v>
      </c>
      <c r="B238" s="6">
        <v>40554</v>
      </c>
      <c r="C238" s="5">
        <v>1</v>
      </c>
      <c r="D238" s="5">
        <v>0</v>
      </c>
      <c r="E238" s="5">
        <v>1</v>
      </c>
      <c r="F238" s="5">
        <v>5</v>
      </c>
      <c r="G238" s="5" t="b">
        <v>0</v>
      </c>
      <c r="H238" s="5">
        <v>2</v>
      </c>
      <c r="I238" s="5" t="s">
        <v>48</v>
      </c>
      <c r="J238" s="5">
        <v>2</v>
      </c>
      <c r="K238" s="5" t="s">
        <v>69</v>
      </c>
      <c r="L238" s="5">
        <v>0.16</v>
      </c>
      <c r="M238" s="5">
        <v>0.18179999999999999</v>
      </c>
      <c r="N238" s="5">
        <v>0.55000000000000004</v>
      </c>
      <c r="O238" s="5">
        <v>0.1343</v>
      </c>
      <c r="P238" s="5">
        <v>0</v>
      </c>
      <c r="Q238" s="5">
        <v>6</v>
      </c>
      <c r="R238" s="5">
        <f>SUM(Append18[[#This Row],[Casual_Rentals]],Append18[[#This Row],[Registered_Rentals]])</f>
        <v>6</v>
      </c>
      <c r="T238" t="str">
        <f t="shared" si="15"/>
        <v>invalid</v>
      </c>
      <c r="U238" t="str">
        <f t="shared" si="14"/>
        <v>January</v>
      </c>
      <c r="V238">
        <f t="shared" si="12"/>
        <v>0.18179999999999999</v>
      </c>
      <c r="W238" t="str">
        <f t="shared" si="13"/>
        <v>winter</v>
      </c>
    </row>
    <row r="239" spans="1:23" x14ac:dyDescent="0.25">
      <c r="A239" s="5">
        <v>238</v>
      </c>
      <c r="B239" s="6">
        <v>40554</v>
      </c>
      <c r="C239" s="5">
        <v>1</v>
      </c>
      <c r="D239" s="5">
        <v>0</v>
      </c>
      <c r="E239" s="5">
        <v>1</v>
      </c>
      <c r="F239" s="5">
        <v>6</v>
      </c>
      <c r="G239" s="5" t="b">
        <v>0</v>
      </c>
      <c r="H239" s="5">
        <v>2</v>
      </c>
      <c r="I239" s="5" t="s">
        <v>48</v>
      </c>
      <c r="J239" s="5">
        <v>2</v>
      </c>
      <c r="K239" s="5" t="s">
        <v>69</v>
      </c>
      <c r="L239" s="5">
        <v>0.16</v>
      </c>
      <c r="M239" s="5">
        <v>0.18179999999999999</v>
      </c>
      <c r="N239" s="5">
        <v>0.55000000000000004</v>
      </c>
      <c r="O239" s="5">
        <v>0.1343</v>
      </c>
      <c r="P239" s="5">
        <v>0</v>
      </c>
      <c r="Q239" s="5">
        <v>27</v>
      </c>
      <c r="R239" s="5">
        <f>SUM(Append18[[#This Row],[Casual_Rentals]],Append18[[#This Row],[Registered_Rentals]])</f>
        <v>27</v>
      </c>
      <c r="T239" t="str">
        <f t="shared" si="15"/>
        <v>invalid</v>
      </c>
      <c r="U239" t="str">
        <f t="shared" si="14"/>
        <v>January</v>
      </c>
      <c r="V239">
        <f t="shared" si="12"/>
        <v>0.18179999999999999</v>
      </c>
      <c r="W239" t="str">
        <f t="shared" si="13"/>
        <v>winter</v>
      </c>
    </row>
    <row r="240" spans="1:23" x14ac:dyDescent="0.25">
      <c r="A240" s="5">
        <v>239</v>
      </c>
      <c r="B240" s="6">
        <v>40554</v>
      </c>
      <c r="C240" s="5">
        <v>1</v>
      </c>
      <c r="D240" s="5">
        <v>0</v>
      </c>
      <c r="E240" s="5">
        <v>1</v>
      </c>
      <c r="F240" s="5">
        <v>7</v>
      </c>
      <c r="G240" s="5" t="b">
        <v>0</v>
      </c>
      <c r="H240" s="5">
        <v>2</v>
      </c>
      <c r="I240" s="5" t="s">
        <v>48</v>
      </c>
      <c r="J240" s="5">
        <v>2</v>
      </c>
      <c r="K240" s="5" t="s">
        <v>69</v>
      </c>
      <c r="L240" s="5">
        <v>0.16</v>
      </c>
      <c r="M240" s="5">
        <v>0.2273</v>
      </c>
      <c r="N240" s="5">
        <v>0.55000000000000004</v>
      </c>
      <c r="O240" s="5">
        <v>0</v>
      </c>
      <c r="P240" s="5">
        <v>2</v>
      </c>
      <c r="Q240" s="5">
        <v>97</v>
      </c>
      <c r="R240" s="5">
        <f>SUM(Append18[[#This Row],[Casual_Rentals]],Append18[[#This Row],[Registered_Rentals]])</f>
        <v>99</v>
      </c>
      <c r="T240" t="str">
        <f t="shared" si="15"/>
        <v>invalid</v>
      </c>
      <c r="U240" t="str">
        <f t="shared" si="14"/>
        <v>January</v>
      </c>
      <c r="V240">
        <f t="shared" si="12"/>
        <v>0.2273</v>
      </c>
      <c r="W240" t="str">
        <f t="shared" si="13"/>
        <v>winter</v>
      </c>
    </row>
    <row r="241" spans="1:23" x14ac:dyDescent="0.25">
      <c r="A241" s="5">
        <v>240</v>
      </c>
      <c r="B241" s="6">
        <v>40554</v>
      </c>
      <c r="C241" s="5">
        <v>1</v>
      </c>
      <c r="D241" s="5">
        <v>0</v>
      </c>
      <c r="E241" s="5">
        <v>1</v>
      </c>
      <c r="F241" s="5">
        <v>8</v>
      </c>
      <c r="G241" s="5" t="b">
        <v>0</v>
      </c>
      <c r="H241" s="5">
        <v>2</v>
      </c>
      <c r="I241" s="5" t="s">
        <v>48</v>
      </c>
      <c r="J241" s="5">
        <v>2</v>
      </c>
      <c r="K241" s="5" t="s">
        <v>69</v>
      </c>
      <c r="L241" s="5">
        <v>0.18</v>
      </c>
      <c r="M241" s="5">
        <v>0.21210000000000001</v>
      </c>
      <c r="N241" s="5">
        <v>0.51</v>
      </c>
      <c r="O241" s="5">
        <v>8.9599999999999999E-2</v>
      </c>
      <c r="P241" s="5">
        <v>3</v>
      </c>
      <c r="Q241" s="5">
        <v>214</v>
      </c>
      <c r="R241" s="5">
        <f>SUM(Append18[[#This Row],[Casual_Rentals]],Append18[[#This Row],[Registered_Rentals]])</f>
        <v>217</v>
      </c>
      <c r="T241" t="str">
        <f t="shared" si="15"/>
        <v>invalid</v>
      </c>
      <c r="U241" t="str">
        <f t="shared" si="14"/>
        <v>January</v>
      </c>
      <c r="V241">
        <f t="shared" si="12"/>
        <v>0.21210000000000001</v>
      </c>
      <c r="W241" t="str">
        <f t="shared" si="13"/>
        <v>winter</v>
      </c>
    </row>
    <row r="242" spans="1:23" x14ac:dyDescent="0.25">
      <c r="A242" s="5">
        <v>241</v>
      </c>
      <c r="B242" s="6">
        <v>40554</v>
      </c>
      <c r="C242" s="5">
        <v>1</v>
      </c>
      <c r="D242" s="5">
        <v>0</v>
      </c>
      <c r="E242" s="5">
        <v>1</v>
      </c>
      <c r="F242" s="5">
        <v>9</v>
      </c>
      <c r="G242" s="5" t="b">
        <v>0</v>
      </c>
      <c r="H242" s="5">
        <v>2</v>
      </c>
      <c r="I242" s="5" t="s">
        <v>48</v>
      </c>
      <c r="J242" s="5">
        <v>2</v>
      </c>
      <c r="K242" s="5" t="s">
        <v>69</v>
      </c>
      <c r="L242" s="5">
        <v>0.18</v>
      </c>
      <c r="M242" s="5">
        <v>0.19700000000000001</v>
      </c>
      <c r="N242" s="5">
        <v>0.51</v>
      </c>
      <c r="O242" s="5">
        <v>0.16420000000000001</v>
      </c>
      <c r="P242" s="5">
        <v>3</v>
      </c>
      <c r="Q242" s="5">
        <v>127</v>
      </c>
      <c r="R242" s="5">
        <f>SUM(Append18[[#This Row],[Casual_Rentals]],Append18[[#This Row],[Registered_Rentals]])</f>
        <v>130</v>
      </c>
      <c r="T242" t="str">
        <f t="shared" si="15"/>
        <v>invalid</v>
      </c>
      <c r="U242" t="str">
        <f t="shared" si="14"/>
        <v>January</v>
      </c>
      <c r="V242">
        <f t="shared" si="12"/>
        <v>0.19700000000000001</v>
      </c>
      <c r="W242" t="str">
        <f t="shared" si="13"/>
        <v>winter</v>
      </c>
    </row>
    <row r="243" spans="1:23" x14ac:dyDescent="0.25">
      <c r="A243" s="5">
        <v>242</v>
      </c>
      <c r="B243" s="6">
        <v>40554</v>
      </c>
      <c r="C243" s="5">
        <v>1</v>
      </c>
      <c r="D243" s="5">
        <v>0</v>
      </c>
      <c r="E243" s="5">
        <v>1</v>
      </c>
      <c r="F243" s="5">
        <v>10</v>
      </c>
      <c r="G243" s="5" t="b">
        <v>0</v>
      </c>
      <c r="H243" s="5">
        <v>2</v>
      </c>
      <c r="I243" s="5" t="s">
        <v>48</v>
      </c>
      <c r="J243" s="5">
        <v>2</v>
      </c>
      <c r="K243" s="5" t="s">
        <v>69</v>
      </c>
      <c r="L243" s="5">
        <v>0.2</v>
      </c>
      <c r="M243" s="5">
        <v>0.21210000000000001</v>
      </c>
      <c r="N243" s="5">
        <v>0.51</v>
      </c>
      <c r="O243" s="5">
        <v>0.16420000000000001</v>
      </c>
      <c r="P243" s="5">
        <v>3</v>
      </c>
      <c r="Q243" s="5">
        <v>51</v>
      </c>
      <c r="R243" s="5">
        <f>SUM(Append18[[#This Row],[Casual_Rentals]],Append18[[#This Row],[Registered_Rentals]])</f>
        <v>54</v>
      </c>
      <c r="T243" t="str">
        <f t="shared" si="15"/>
        <v>invalid</v>
      </c>
      <c r="U243" t="str">
        <f t="shared" si="14"/>
        <v>January</v>
      </c>
      <c r="V243">
        <f t="shared" si="12"/>
        <v>0.21210000000000001</v>
      </c>
      <c r="W243" t="str">
        <f t="shared" si="13"/>
        <v>winter</v>
      </c>
    </row>
    <row r="244" spans="1:23" x14ac:dyDescent="0.25">
      <c r="A244" s="5">
        <v>243</v>
      </c>
      <c r="B244" s="6">
        <v>40554</v>
      </c>
      <c r="C244" s="5">
        <v>1</v>
      </c>
      <c r="D244" s="5">
        <v>0</v>
      </c>
      <c r="E244" s="5">
        <v>1</v>
      </c>
      <c r="F244" s="5">
        <v>11</v>
      </c>
      <c r="G244" s="5" t="b">
        <v>0</v>
      </c>
      <c r="H244" s="5">
        <v>2</v>
      </c>
      <c r="I244" s="5" t="s">
        <v>48</v>
      </c>
      <c r="J244" s="5">
        <v>2</v>
      </c>
      <c r="K244" s="5" t="s">
        <v>69</v>
      </c>
      <c r="L244" s="5">
        <v>0.2</v>
      </c>
      <c r="M244" s="5">
        <v>0.21210000000000001</v>
      </c>
      <c r="N244" s="5">
        <v>0.47</v>
      </c>
      <c r="O244" s="5">
        <v>0.1343</v>
      </c>
      <c r="P244" s="5">
        <v>4</v>
      </c>
      <c r="Q244" s="5">
        <v>31</v>
      </c>
      <c r="R244" s="5">
        <f>SUM(Append18[[#This Row],[Casual_Rentals]],Append18[[#This Row],[Registered_Rentals]])</f>
        <v>35</v>
      </c>
      <c r="T244" t="str">
        <f t="shared" si="15"/>
        <v>invalid</v>
      </c>
      <c r="U244" t="str">
        <f t="shared" si="14"/>
        <v>January</v>
      </c>
      <c r="V244">
        <f t="shared" si="12"/>
        <v>0.21210000000000001</v>
      </c>
      <c r="W244" t="str">
        <f t="shared" si="13"/>
        <v>winter</v>
      </c>
    </row>
    <row r="245" spans="1:23" x14ac:dyDescent="0.25">
      <c r="A245" s="5">
        <v>244</v>
      </c>
      <c r="B245" s="6">
        <v>40554</v>
      </c>
      <c r="C245" s="5">
        <v>1</v>
      </c>
      <c r="D245" s="5">
        <v>0</v>
      </c>
      <c r="E245" s="5">
        <v>1</v>
      </c>
      <c r="F245" s="5">
        <v>12</v>
      </c>
      <c r="G245" s="5" t="b">
        <v>0</v>
      </c>
      <c r="H245" s="5">
        <v>2</v>
      </c>
      <c r="I245" s="5" t="s">
        <v>48</v>
      </c>
      <c r="J245" s="5">
        <v>2</v>
      </c>
      <c r="K245" s="5" t="s">
        <v>69</v>
      </c>
      <c r="L245" s="5">
        <v>0.2</v>
      </c>
      <c r="M245" s="5">
        <v>0.2273</v>
      </c>
      <c r="N245" s="5">
        <v>0.51</v>
      </c>
      <c r="O245" s="5">
        <v>0.1045</v>
      </c>
      <c r="P245" s="5">
        <v>2</v>
      </c>
      <c r="Q245" s="5">
        <v>55</v>
      </c>
      <c r="R245" s="5">
        <f>SUM(Append18[[#This Row],[Casual_Rentals]],Append18[[#This Row],[Registered_Rentals]])</f>
        <v>57</v>
      </c>
      <c r="T245" t="str">
        <f t="shared" si="15"/>
        <v>invalid</v>
      </c>
      <c r="U245" t="str">
        <f t="shared" si="14"/>
        <v>January</v>
      </c>
      <c r="V245">
        <f t="shared" si="12"/>
        <v>0.2273</v>
      </c>
      <c r="W245" t="str">
        <f t="shared" si="13"/>
        <v>winter</v>
      </c>
    </row>
    <row r="246" spans="1:23" x14ac:dyDescent="0.25">
      <c r="A246" s="5">
        <v>245</v>
      </c>
      <c r="B246" s="6">
        <v>40554</v>
      </c>
      <c r="C246" s="5">
        <v>1</v>
      </c>
      <c r="D246" s="5">
        <v>0</v>
      </c>
      <c r="E246" s="5">
        <v>1</v>
      </c>
      <c r="F246" s="5">
        <v>13</v>
      </c>
      <c r="G246" s="5" t="b">
        <v>0</v>
      </c>
      <c r="H246" s="5">
        <v>2</v>
      </c>
      <c r="I246" s="5" t="s">
        <v>48</v>
      </c>
      <c r="J246" s="5">
        <v>2</v>
      </c>
      <c r="K246" s="5" t="s">
        <v>69</v>
      </c>
      <c r="L246" s="5">
        <v>0.2</v>
      </c>
      <c r="M246" s="5">
        <v>0.2273</v>
      </c>
      <c r="N246" s="5">
        <v>0.59</v>
      </c>
      <c r="O246" s="5">
        <v>8.9599999999999999E-2</v>
      </c>
      <c r="P246" s="5">
        <v>6</v>
      </c>
      <c r="Q246" s="5">
        <v>46</v>
      </c>
      <c r="R246" s="5">
        <f>SUM(Append18[[#This Row],[Casual_Rentals]],Append18[[#This Row],[Registered_Rentals]])</f>
        <v>52</v>
      </c>
      <c r="T246" t="str">
        <f t="shared" si="15"/>
        <v>invalid</v>
      </c>
      <c r="U246" t="str">
        <f t="shared" si="14"/>
        <v>January</v>
      </c>
      <c r="V246">
        <f t="shared" si="12"/>
        <v>0.2273</v>
      </c>
      <c r="W246" t="str">
        <f t="shared" si="13"/>
        <v>winter</v>
      </c>
    </row>
    <row r="247" spans="1:23" x14ac:dyDescent="0.25">
      <c r="A247" s="5">
        <v>246</v>
      </c>
      <c r="B247" s="6">
        <v>40554</v>
      </c>
      <c r="C247" s="5">
        <v>1</v>
      </c>
      <c r="D247" s="5">
        <v>0</v>
      </c>
      <c r="E247" s="5">
        <v>1</v>
      </c>
      <c r="F247" s="5">
        <v>14</v>
      </c>
      <c r="G247" s="5" t="b">
        <v>0</v>
      </c>
      <c r="H247" s="5">
        <v>2</v>
      </c>
      <c r="I247" s="5" t="s">
        <v>48</v>
      </c>
      <c r="J247" s="5">
        <v>2</v>
      </c>
      <c r="K247" s="5" t="s">
        <v>69</v>
      </c>
      <c r="L247" s="5">
        <v>0.2</v>
      </c>
      <c r="M247" s="5">
        <v>0.2273</v>
      </c>
      <c r="N247" s="5">
        <v>0.59</v>
      </c>
      <c r="O247" s="5">
        <v>8.9599999999999999E-2</v>
      </c>
      <c r="P247" s="5">
        <v>3</v>
      </c>
      <c r="Q247" s="5">
        <v>60</v>
      </c>
      <c r="R247" s="5">
        <f>SUM(Append18[[#This Row],[Casual_Rentals]],Append18[[#This Row],[Registered_Rentals]])</f>
        <v>63</v>
      </c>
      <c r="T247" t="str">
        <f t="shared" si="15"/>
        <v>invalid</v>
      </c>
      <c r="U247" t="str">
        <f t="shared" si="14"/>
        <v>January</v>
      </c>
      <c r="V247">
        <f t="shared" si="12"/>
        <v>0.2273</v>
      </c>
      <c r="W247" t="str">
        <f t="shared" si="13"/>
        <v>winter</v>
      </c>
    </row>
    <row r="248" spans="1:23" x14ac:dyDescent="0.25">
      <c r="A248" s="5">
        <v>247</v>
      </c>
      <c r="B248" s="6">
        <v>40554</v>
      </c>
      <c r="C248" s="5">
        <v>1</v>
      </c>
      <c r="D248" s="5">
        <v>0</v>
      </c>
      <c r="E248" s="5">
        <v>1</v>
      </c>
      <c r="F248" s="5">
        <v>15</v>
      </c>
      <c r="G248" s="5" t="b">
        <v>0</v>
      </c>
      <c r="H248" s="5">
        <v>2</v>
      </c>
      <c r="I248" s="5" t="s">
        <v>48</v>
      </c>
      <c r="J248" s="5">
        <v>2</v>
      </c>
      <c r="K248" s="5" t="s">
        <v>69</v>
      </c>
      <c r="L248" s="5">
        <v>0.16</v>
      </c>
      <c r="M248" s="5">
        <v>0.19700000000000001</v>
      </c>
      <c r="N248" s="5">
        <v>0.8</v>
      </c>
      <c r="O248" s="5">
        <v>8.9599999999999999E-2</v>
      </c>
      <c r="P248" s="5">
        <v>2</v>
      </c>
      <c r="Q248" s="5">
        <v>45</v>
      </c>
      <c r="R248" s="5">
        <f>SUM(Append18[[#This Row],[Casual_Rentals]],Append18[[#This Row],[Registered_Rentals]])</f>
        <v>47</v>
      </c>
      <c r="T248" t="str">
        <f t="shared" si="15"/>
        <v>invalid</v>
      </c>
      <c r="U248" t="str">
        <f t="shared" si="14"/>
        <v>January</v>
      </c>
      <c r="V248">
        <f t="shared" si="12"/>
        <v>0.19700000000000001</v>
      </c>
      <c r="W248" t="str">
        <f t="shared" si="13"/>
        <v>winter</v>
      </c>
    </row>
    <row r="249" spans="1:23" x14ac:dyDescent="0.25">
      <c r="A249" s="5">
        <v>248</v>
      </c>
      <c r="B249" s="6">
        <v>40554</v>
      </c>
      <c r="C249" s="5">
        <v>1</v>
      </c>
      <c r="D249" s="5">
        <v>0</v>
      </c>
      <c r="E249" s="5">
        <v>1</v>
      </c>
      <c r="F249" s="5">
        <v>16</v>
      </c>
      <c r="G249" s="5" t="b">
        <v>0</v>
      </c>
      <c r="H249" s="5">
        <v>2</v>
      </c>
      <c r="I249" s="5" t="s">
        <v>48</v>
      </c>
      <c r="J249" s="5">
        <v>2</v>
      </c>
      <c r="K249" s="5" t="s">
        <v>69</v>
      </c>
      <c r="L249" s="5">
        <v>0.16</v>
      </c>
      <c r="M249" s="5">
        <v>0.1515</v>
      </c>
      <c r="N249" s="5">
        <v>0.86</v>
      </c>
      <c r="O249" s="5">
        <v>0.22389999999999999</v>
      </c>
      <c r="P249" s="5">
        <v>4</v>
      </c>
      <c r="Q249" s="5">
        <v>72</v>
      </c>
      <c r="R249" s="5">
        <f>SUM(Append18[[#This Row],[Casual_Rentals]],Append18[[#This Row],[Registered_Rentals]])</f>
        <v>76</v>
      </c>
      <c r="T249" t="str">
        <f t="shared" si="15"/>
        <v>invalid</v>
      </c>
      <c r="U249" t="str">
        <f t="shared" si="14"/>
        <v>January</v>
      </c>
      <c r="V249">
        <f t="shared" si="12"/>
        <v>0.1515</v>
      </c>
      <c r="W249" t="str">
        <f t="shared" si="13"/>
        <v>winter</v>
      </c>
    </row>
    <row r="250" spans="1:23" x14ac:dyDescent="0.25">
      <c r="A250" s="5">
        <v>249</v>
      </c>
      <c r="B250" s="6">
        <v>40554</v>
      </c>
      <c r="C250" s="5">
        <v>1</v>
      </c>
      <c r="D250" s="5">
        <v>0</v>
      </c>
      <c r="E250" s="5">
        <v>1</v>
      </c>
      <c r="F250" s="5">
        <v>17</v>
      </c>
      <c r="G250" s="5" t="b">
        <v>0</v>
      </c>
      <c r="H250" s="5">
        <v>2</v>
      </c>
      <c r="I250" s="5" t="s">
        <v>48</v>
      </c>
      <c r="J250" s="5">
        <v>2</v>
      </c>
      <c r="K250" s="5" t="s">
        <v>69</v>
      </c>
      <c r="L250" s="5">
        <v>0.16</v>
      </c>
      <c r="M250" s="5">
        <v>0.1515</v>
      </c>
      <c r="N250" s="5">
        <v>0.86</v>
      </c>
      <c r="O250" s="5">
        <v>0.22389999999999999</v>
      </c>
      <c r="P250" s="5">
        <v>6</v>
      </c>
      <c r="Q250" s="5">
        <v>130</v>
      </c>
      <c r="R250" s="5">
        <f>SUM(Append18[[#This Row],[Casual_Rentals]],Append18[[#This Row],[Registered_Rentals]])</f>
        <v>136</v>
      </c>
      <c r="T250" t="str">
        <f t="shared" si="15"/>
        <v>invalid</v>
      </c>
      <c r="U250" t="str">
        <f t="shared" si="14"/>
        <v>January</v>
      </c>
      <c r="V250">
        <f t="shared" si="12"/>
        <v>0.1515</v>
      </c>
      <c r="W250" t="str">
        <f t="shared" si="13"/>
        <v>winter</v>
      </c>
    </row>
    <row r="251" spans="1:23" x14ac:dyDescent="0.25">
      <c r="A251" s="5">
        <v>250</v>
      </c>
      <c r="B251" s="6">
        <v>40554</v>
      </c>
      <c r="C251" s="5">
        <v>1</v>
      </c>
      <c r="D251" s="5">
        <v>0</v>
      </c>
      <c r="E251" s="5">
        <v>1</v>
      </c>
      <c r="F251" s="5">
        <v>18</v>
      </c>
      <c r="G251" s="5" t="b">
        <v>0</v>
      </c>
      <c r="H251" s="5">
        <v>2</v>
      </c>
      <c r="I251" s="5" t="s">
        <v>48</v>
      </c>
      <c r="J251" s="5">
        <v>3</v>
      </c>
      <c r="K251" s="5" t="s">
        <v>70</v>
      </c>
      <c r="L251" s="5">
        <v>0.16</v>
      </c>
      <c r="M251" s="5">
        <v>0.18179999999999999</v>
      </c>
      <c r="N251" s="5">
        <v>0.93</v>
      </c>
      <c r="O251" s="5">
        <v>0.1045</v>
      </c>
      <c r="P251" s="5">
        <v>1</v>
      </c>
      <c r="Q251" s="5">
        <v>94</v>
      </c>
      <c r="R251" s="5">
        <f>SUM(Append18[[#This Row],[Casual_Rentals]],Append18[[#This Row],[Registered_Rentals]])</f>
        <v>95</v>
      </c>
      <c r="T251" t="str">
        <f t="shared" si="15"/>
        <v>invalid</v>
      </c>
      <c r="U251" t="str">
        <f t="shared" si="14"/>
        <v>January</v>
      </c>
      <c r="V251">
        <f t="shared" si="12"/>
        <v>0.18179999999999999</v>
      </c>
      <c r="W251" t="str">
        <f t="shared" si="13"/>
        <v>winter</v>
      </c>
    </row>
    <row r="252" spans="1:23" x14ac:dyDescent="0.25">
      <c r="A252" s="5">
        <v>251</v>
      </c>
      <c r="B252" s="6">
        <v>40554</v>
      </c>
      <c r="C252" s="5">
        <v>1</v>
      </c>
      <c r="D252" s="5">
        <v>0</v>
      </c>
      <c r="E252" s="5">
        <v>1</v>
      </c>
      <c r="F252" s="5">
        <v>19</v>
      </c>
      <c r="G252" s="5" t="b">
        <v>0</v>
      </c>
      <c r="H252" s="5">
        <v>2</v>
      </c>
      <c r="I252" s="5" t="s">
        <v>48</v>
      </c>
      <c r="J252" s="5">
        <v>3</v>
      </c>
      <c r="K252" s="5" t="s">
        <v>70</v>
      </c>
      <c r="L252" s="5">
        <v>0.16</v>
      </c>
      <c r="M252" s="5">
        <v>0.2273</v>
      </c>
      <c r="N252" s="5">
        <v>0.93</v>
      </c>
      <c r="O252" s="5">
        <v>0</v>
      </c>
      <c r="P252" s="5">
        <v>0</v>
      </c>
      <c r="Q252" s="5">
        <v>51</v>
      </c>
      <c r="R252" s="5">
        <f>SUM(Append18[[#This Row],[Casual_Rentals]],Append18[[#This Row],[Registered_Rentals]])</f>
        <v>51</v>
      </c>
      <c r="T252" t="str">
        <f t="shared" si="15"/>
        <v>invalid</v>
      </c>
      <c r="U252" t="str">
        <f t="shared" si="14"/>
        <v>January</v>
      </c>
      <c r="V252">
        <f t="shared" si="12"/>
        <v>0.2273</v>
      </c>
      <c r="W252" t="str">
        <f t="shared" si="13"/>
        <v>winter</v>
      </c>
    </row>
    <row r="253" spans="1:23" x14ac:dyDescent="0.25">
      <c r="A253" s="5">
        <v>252</v>
      </c>
      <c r="B253" s="6">
        <v>40554</v>
      </c>
      <c r="C253" s="5">
        <v>1</v>
      </c>
      <c r="D253" s="5">
        <v>0</v>
      </c>
      <c r="E253" s="5">
        <v>1</v>
      </c>
      <c r="F253" s="5">
        <v>20</v>
      </c>
      <c r="G253" s="5" t="b">
        <v>0</v>
      </c>
      <c r="H253" s="5">
        <v>2</v>
      </c>
      <c r="I253" s="5" t="s">
        <v>48</v>
      </c>
      <c r="J253" s="5">
        <v>3</v>
      </c>
      <c r="K253" s="5" t="s">
        <v>70</v>
      </c>
      <c r="L253" s="5">
        <v>0.16</v>
      </c>
      <c r="M253" s="5">
        <v>0.1515</v>
      </c>
      <c r="N253" s="5">
        <v>0.93</v>
      </c>
      <c r="O253" s="5">
        <v>0.19400000000000001</v>
      </c>
      <c r="P253" s="5">
        <v>0</v>
      </c>
      <c r="Q253" s="5">
        <v>32</v>
      </c>
      <c r="R253" s="5">
        <f>SUM(Append18[[#This Row],[Casual_Rentals]],Append18[[#This Row],[Registered_Rentals]])</f>
        <v>32</v>
      </c>
      <c r="T253" t="str">
        <f t="shared" si="15"/>
        <v>invalid</v>
      </c>
      <c r="U253" t="str">
        <f t="shared" si="14"/>
        <v>January</v>
      </c>
      <c r="V253">
        <f t="shared" si="12"/>
        <v>0.1515</v>
      </c>
      <c r="W253" t="str">
        <f t="shared" si="13"/>
        <v>winter</v>
      </c>
    </row>
    <row r="254" spans="1:23" x14ac:dyDescent="0.25">
      <c r="A254" s="5">
        <v>253</v>
      </c>
      <c r="B254" s="6">
        <v>40554</v>
      </c>
      <c r="C254" s="5">
        <v>1</v>
      </c>
      <c r="D254" s="5">
        <v>0</v>
      </c>
      <c r="E254" s="5">
        <v>1</v>
      </c>
      <c r="F254" s="5">
        <v>21</v>
      </c>
      <c r="G254" s="5" t="b">
        <v>0</v>
      </c>
      <c r="H254" s="5">
        <v>2</v>
      </c>
      <c r="I254" s="5" t="s">
        <v>48</v>
      </c>
      <c r="J254" s="5">
        <v>3</v>
      </c>
      <c r="K254" s="5" t="s">
        <v>70</v>
      </c>
      <c r="L254" s="5">
        <v>0.16</v>
      </c>
      <c r="M254" s="5">
        <v>0.19700000000000001</v>
      </c>
      <c r="N254" s="5">
        <v>0.86</v>
      </c>
      <c r="O254" s="5">
        <v>8.9599999999999999E-2</v>
      </c>
      <c r="P254" s="5">
        <v>0</v>
      </c>
      <c r="Q254" s="5">
        <v>20</v>
      </c>
      <c r="R254" s="5">
        <f>SUM(Append18[[#This Row],[Casual_Rentals]],Append18[[#This Row],[Registered_Rentals]])</f>
        <v>20</v>
      </c>
      <c r="T254" t="str">
        <f t="shared" si="15"/>
        <v>invalid</v>
      </c>
      <c r="U254" t="str">
        <f t="shared" si="14"/>
        <v>January</v>
      </c>
      <c r="V254">
        <f t="shared" si="12"/>
        <v>0.19700000000000001</v>
      </c>
      <c r="W254" t="str">
        <f t="shared" si="13"/>
        <v>winter</v>
      </c>
    </row>
    <row r="255" spans="1:23" x14ac:dyDescent="0.25">
      <c r="A255" s="5">
        <v>254</v>
      </c>
      <c r="B255" s="6">
        <v>40554</v>
      </c>
      <c r="C255" s="5">
        <v>1</v>
      </c>
      <c r="D255" s="5">
        <v>0</v>
      </c>
      <c r="E255" s="5">
        <v>1</v>
      </c>
      <c r="F255" s="5">
        <v>22</v>
      </c>
      <c r="G255" s="5" t="b">
        <v>0</v>
      </c>
      <c r="H255" s="5">
        <v>2</v>
      </c>
      <c r="I255" s="5" t="s">
        <v>48</v>
      </c>
      <c r="J255" s="5">
        <v>3</v>
      </c>
      <c r="K255" s="5" t="s">
        <v>70</v>
      </c>
      <c r="L255" s="5">
        <v>0.16</v>
      </c>
      <c r="M255" s="5">
        <v>0.18179999999999999</v>
      </c>
      <c r="N255" s="5">
        <v>0.93</v>
      </c>
      <c r="O255" s="5">
        <v>0.1045</v>
      </c>
      <c r="P255" s="5">
        <v>1</v>
      </c>
      <c r="Q255" s="5">
        <v>28</v>
      </c>
      <c r="R255" s="5">
        <f>SUM(Append18[[#This Row],[Casual_Rentals]],Append18[[#This Row],[Registered_Rentals]])</f>
        <v>29</v>
      </c>
      <c r="T255" t="str">
        <f t="shared" si="15"/>
        <v>invalid</v>
      </c>
      <c r="U255" t="str">
        <f t="shared" si="14"/>
        <v>January</v>
      </c>
      <c r="V255">
        <f t="shared" si="12"/>
        <v>0.18179999999999999</v>
      </c>
      <c r="W255" t="str">
        <f t="shared" si="13"/>
        <v>winter</v>
      </c>
    </row>
    <row r="256" spans="1:23" x14ac:dyDescent="0.25">
      <c r="A256" s="5">
        <v>255</v>
      </c>
      <c r="B256" s="6">
        <v>40554</v>
      </c>
      <c r="C256" s="5">
        <v>1</v>
      </c>
      <c r="D256" s="5">
        <v>0</v>
      </c>
      <c r="E256" s="5">
        <v>1</v>
      </c>
      <c r="F256" s="5">
        <v>23</v>
      </c>
      <c r="G256" s="5" t="b">
        <v>0</v>
      </c>
      <c r="H256" s="5">
        <v>2</v>
      </c>
      <c r="I256" s="5" t="s">
        <v>48</v>
      </c>
      <c r="J256" s="5">
        <v>3</v>
      </c>
      <c r="K256" s="5" t="s">
        <v>70</v>
      </c>
      <c r="L256" s="5">
        <v>0.16</v>
      </c>
      <c r="M256" s="5">
        <v>0.19700000000000001</v>
      </c>
      <c r="N256" s="5">
        <v>0.93</v>
      </c>
      <c r="O256" s="5">
        <v>8.9599999999999999E-2</v>
      </c>
      <c r="P256" s="5">
        <v>1</v>
      </c>
      <c r="Q256" s="5">
        <v>18</v>
      </c>
      <c r="R256" s="5">
        <f>SUM(Append18[[#This Row],[Casual_Rentals]],Append18[[#This Row],[Registered_Rentals]])</f>
        <v>19</v>
      </c>
      <c r="T256" t="str">
        <f t="shared" si="15"/>
        <v>invalid</v>
      </c>
      <c r="U256" t="str">
        <f t="shared" si="14"/>
        <v>January</v>
      </c>
      <c r="V256">
        <f t="shared" si="12"/>
        <v>0.19700000000000001</v>
      </c>
      <c r="W256" t="str">
        <f t="shared" si="13"/>
        <v>winter</v>
      </c>
    </row>
    <row r="257" spans="1:23" x14ac:dyDescent="0.25">
      <c r="A257" s="5">
        <v>256</v>
      </c>
      <c r="B257" s="6">
        <v>40555</v>
      </c>
      <c r="C257" s="5">
        <v>1</v>
      </c>
      <c r="D257" s="5">
        <v>0</v>
      </c>
      <c r="E257" s="5">
        <v>1</v>
      </c>
      <c r="F257" s="5">
        <v>0</v>
      </c>
      <c r="G257" s="5" t="b">
        <v>0</v>
      </c>
      <c r="H257" s="5">
        <v>3</v>
      </c>
      <c r="I257" s="5" t="s">
        <v>49</v>
      </c>
      <c r="J257" s="5">
        <v>2</v>
      </c>
      <c r="K257" s="5" t="s">
        <v>69</v>
      </c>
      <c r="L257" s="5">
        <v>0.16</v>
      </c>
      <c r="M257" s="5">
        <v>0.19700000000000001</v>
      </c>
      <c r="N257" s="5">
        <v>0.86</v>
      </c>
      <c r="O257" s="5">
        <v>8.9599999999999999E-2</v>
      </c>
      <c r="P257" s="5">
        <v>0</v>
      </c>
      <c r="Q257" s="5">
        <v>7</v>
      </c>
      <c r="R257" s="5">
        <f>SUM(Append18[[#This Row],[Casual_Rentals]],Append18[[#This Row],[Registered_Rentals]])</f>
        <v>7</v>
      </c>
      <c r="T257" t="str">
        <f t="shared" si="15"/>
        <v>invalid</v>
      </c>
      <c r="U257" t="str">
        <f t="shared" si="14"/>
        <v>January</v>
      </c>
      <c r="V257">
        <f t="shared" si="12"/>
        <v>0.19700000000000001</v>
      </c>
      <c r="W257" t="str">
        <f t="shared" si="13"/>
        <v>winter</v>
      </c>
    </row>
    <row r="258" spans="1:23" x14ac:dyDescent="0.25">
      <c r="A258" s="5">
        <v>257</v>
      </c>
      <c r="B258" s="6">
        <v>40555</v>
      </c>
      <c r="C258" s="5">
        <v>1</v>
      </c>
      <c r="D258" s="5">
        <v>0</v>
      </c>
      <c r="E258" s="5">
        <v>1</v>
      </c>
      <c r="F258" s="5">
        <v>1</v>
      </c>
      <c r="G258" s="5" t="b">
        <v>0</v>
      </c>
      <c r="H258" s="5">
        <v>3</v>
      </c>
      <c r="I258" s="5" t="s">
        <v>49</v>
      </c>
      <c r="J258" s="5">
        <v>2</v>
      </c>
      <c r="K258" s="5" t="s">
        <v>69</v>
      </c>
      <c r="L258" s="5">
        <v>0.16</v>
      </c>
      <c r="M258" s="5">
        <v>0.18179999999999999</v>
      </c>
      <c r="N258" s="5">
        <v>0.86</v>
      </c>
      <c r="O258" s="5">
        <v>0.1045</v>
      </c>
      <c r="P258" s="5">
        <v>0</v>
      </c>
      <c r="Q258" s="5">
        <v>6</v>
      </c>
      <c r="R258" s="5">
        <f>SUM(Append18[[#This Row],[Casual_Rentals]],Append18[[#This Row],[Registered_Rentals]])</f>
        <v>6</v>
      </c>
      <c r="T258" t="str">
        <f t="shared" si="15"/>
        <v>invalid</v>
      </c>
      <c r="U258" t="str">
        <f t="shared" si="14"/>
        <v>January</v>
      </c>
      <c r="V258">
        <f t="shared" si="12"/>
        <v>0.18179999999999999</v>
      </c>
      <c r="W258" t="str">
        <f t="shared" si="13"/>
        <v>winter</v>
      </c>
    </row>
    <row r="259" spans="1:23" x14ac:dyDescent="0.25">
      <c r="A259" s="5">
        <v>258</v>
      </c>
      <c r="B259" s="6">
        <v>40555</v>
      </c>
      <c r="C259" s="5">
        <v>1</v>
      </c>
      <c r="D259" s="5">
        <v>0</v>
      </c>
      <c r="E259" s="5">
        <v>1</v>
      </c>
      <c r="F259" s="5">
        <v>2</v>
      </c>
      <c r="G259" s="5" t="b">
        <v>0</v>
      </c>
      <c r="H259" s="5">
        <v>3</v>
      </c>
      <c r="I259" s="5" t="s">
        <v>49</v>
      </c>
      <c r="J259" s="5">
        <v>1</v>
      </c>
      <c r="K259" s="5" t="s">
        <v>68</v>
      </c>
      <c r="L259" s="5">
        <v>0.14000000000000001</v>
      </c>
      <c r="M259" s="5">
        <v>0.1515</v>
      </c>
      <c r="N259" s="5">
        <v>0.86</v>
      </c>
      <c r="O259" s="5">
        <v>0.1343</v>
      </c>
      <c r="P259" s="5">
        <v>0</v>
      </c>
      <c r="Q259" s="5">
        <v>1</v>
      </c>
      <c r="R259" s="5">
        <f>SUM(Append18[[#This Row],[Casual_Rentals]],Append18[[#This Row],[Registered_Rentals]])</f>
        <v>1</v>
      </c>
      <c r="T259" t="str">
        <f t="shared" si="15"/>
        <v>invalid</v>
      </c>
      <c r="U259" t="str">
        <f t="shared" si="14"/>
        <v>January</v>
      </c>
      <c r="V259">
        <f t="shared" ref="V259:V322" si="16">IF(M259="",M258,M259)</f>
        <v>0.1515</v>
      </c>
      <c r="W259" t="str">
        <f t="shared" ref="W259:W322" si="17">IF(C259=1,"winter",("invalid"))</f>
        <v>winter</v>
      </c>
    </row>
    <row r="260" spans="1:23" x14ac:dyDescent="0.25">
      <c r="A260" s="5">
        <v>259</v>
      </c>
      <c r="B260" s="6">
        <v>40555</v>
      </c>
      <c r="C260" s="5">
        <v>1</v>
      </c>
      <c r="D260" s="5">
        <v>0</v>
      </c>
      <c r="E260" s="5">
        <v>1</v>
      </c>
      <c r="F260" s="5">
        <v>5</v>
      </c>
      <c r="G260" s="5" t="b">
        <v>0</v>
      </c>
      <c r="H260" s="5">
        <v>3</v>
      </c>
      <c r="I260" s="5" t="s">
        <v>49</v>
      </c>
      <c r="J260" s="5">
        <v>1</v>
      </c>
      <c r="K260" s="5" t="s">
        <v>68</v>
      </c>
      <c r="L260" s="5">
        <v>0.14000000000000001</v>
      </c>
      <c r="M260" s="5">
        <v>0.1515</v>
      </c>
      <c r="N260" s="5">
        <v>0.86</v>
      </c>
      <c r="O260" s="5">
        <v>0.16420000000000001</v>
      </c>
      <c r="P260" s="5">
        <v>0</v>
      </c>
      <c r="Q260" s="5">
        <v>5</v>
      </c>
      <c r="R260" s="5">
        <f>SUM(Append18[[#This Row],[Casual_Rentals]],Append18[[#This Row],[Registered_Rentals]])</f>
        <v>5</v>
      </c>
      <c r="T260" t="str">
        <f t="shared" si="15"/>
        <v>invalid</v>
      </c>
      <c r="U260" t="str">
        <f t="shared" si="14"/>
        <v>January</v>
      </c>
      <c r="V260">
        <f t="shared" si="16"/>
        <v>0.1515</v>
      </c>
      <c r="W260" t="str">
        <f t="shared" si="17"/>
        <v>winter</v>
      </c>
    </row>
    <row r="261" spans="1:23" x14ac:dyDescent="0.25">
      <c r="A261" s="5">
        <v>260</v>
      </c>
      <c r="B261" s="6">
        <v>40555</v>
      </c>
      <c r="C261" s="5">
        <v>1</v>
      </c>
      <c r="D261" s="5">
        <v>0</v>
      </c>
      <c r="E261" s="5">
        <v>1</v>
      </c>
      <c r="F261" s="5">
        <v>6</v>
      </c>
      <c r="G261" s="5" t="b">
        <v>0</v>
      </c>
      <c r="H261" s="5">
        <v>3</v>
      </c>
      <c r="I261" s="5" t="s">
        <v>49</v>
      </c>
      <c r="J261" s="5">
        <v>1</v>
      </c>
      <c r="K261" s="5" t="s">
        <v>68</v>
      </c>
      <c r="L261" s="5">
        <v>0.12</v>
      </c>
      <c r="M261" s="5">
        <v>0.1515</v>
      </c>
      <c r="N261" s="5">
        <v>0.93</v>
      </c>
      <c r="O261" s="5">
        <v>0.1343</v>
      </c>
      <c r="P261" s="5">
        <v>0</v>
      </c>
      <c r="Q261" s="5">
        <v>16</v>
      </c>
      <c r="R261" s="5">
        <f>SUM(Append18[[#This Row],[Casual_Rentals]],Append18[[#This Row],[Registered_Rentals]])</f>
        <v>16</v>
      </c>
      <c r="T261" t="str">
        <f t="shared" si="15"/>
        <v>invalid</v>
      </c>
      <c r="U261" t="str">
        <f t="shared" si="14"/>
        <v>January</v>
      </c>
      <c r="V261">
        <f t="shared" si="16"/>
        <v>0.1515</v>
      </c>
      <c r="W261" t="str">
        <f t="shared" si="17"/>
        <v>winter</v>
      </c>
    </row>
    <row r="262" spans="1:23" x14ac:dyDescent="0.25">
      <c r="A262" s="5">
        <v>261</v>
      </c>
      <c r="B262" s="6">
        <v>40555</v>
      </c>
      <c r="C262" s="5">
        <v>1</v>
      </c>
      <c r="D262" s="5">
        <v>0</v>
      </c>
      <c r="E262" s="5">
        <v>1</v>
      </c>
      <c r="F262" s="5">
        <v>7</v>
      </c>
      <c r="G262" s="5" t="b">
        <v>0</v>
      </c>
      <c r="H262" s="5">
        <v>3</v>
      </c>
      <c r="I262" s="5" t="s">
        <v>49</v>
      </c>
      <c r="J262" s="5">
        <v>1</v>
      </c>
      <c r="K262" s="5" t="s">
        <v>68</v>
      </c>
      <c r="L262" s="5">
        <v>0.14000000000000001</v>
      </c>
      <c r="M262" s="5">
        <v>0.1515</v>
      </c>
      <c r="N262" s="5">
        <v>0.69</v>
      </c>
      <c r="O262" s="5">
        <v>0.1343</v>
      </c>
      <c r="P262" s="5">
        <v>0</v>
      </c>
      <c r="Q262" s="5">
        <v>54</v>
      </c>
      <c r="R262" s="5">
        <f>SUM(Append18[[#This Row],[Casual_Rentals]],Append18[[#This Row],[Registered_Rentals]])</f>
        <v>54</v>
      </c>
      <c r="T262" t="str">
        <f t="shared" si="15"/>
        <v>invalid</v>
      </c>
      <c r="U262" t="str">
        <f t="shared" si="14"/>
        <v>January</v>
      </c>
      <c r="V262">
        <f t="shared" si="16"/>
        <v>0.1515</v>
      </c>
      <c r="W262" t="str">
        <f t="shared" si="17"/>
        <v>winter</v>
      </c>
    </row>
    <row r="263" spans="1:23" x14ac:dyDescent="0.25">
      <c r="A263" s="5">
        <v>262</v>
      </c>
      <c r="B263" s="6">
        <v>40555</v>
      </c>
      <c r="C263" s="5">
        <v>1</v>
      </c>
      <c r="D263" s="5">
        <v>0</v>
      </c>
      <c r="E263" s="5">
        <v>1</v>
      </c>
      <c r="F263" s="5">
        <v>8</v>
      </c>
      <c r="G263" s="5" t="b">
        <v>0</v>
      </c>
      <c r="H263" s="5">
        <v>3</v>
      </c>
      <c r="I263" s="5" t="s">
        <v>49</v>
      </c>
      <c r="J263" s="5">
        <v>1</v>
      </c>
      <c r="K263" s="5" t="s">
        <v>68</v>
      </c>
      <c r="L263" s="5">
        <v>0.16</v>
      </c>
      <c r="M263" s="5">
        <v>0.16669999999999999</v>
      </c>
      <c r="N263" s="5">
        <v>0.59</v>
      </c>
      <c r="O263" s="5">
        <v>0.16420000000000001</v>
      </c>
      <c r="P263" s="5">
        <v>3</v>
      </c>
      <c r="Q263" s="5">
        <v>125</v>
      </c>
      <c r="R263" s="5">
        <f>SUM(Append18[[#This Row],[Casual_Rentals]],Append18[[#This Row],[Registered_Rentals]])</f>
        <v>128</v>
      </c>
      <c r="T263" t="str">
        <f t="shared" si="15"/>
        <v>invalid</v>
      </c>
      <c r="U263" t="str">
        <f t="shared" si="14"/>
        <v>January</v>
      </c>
      <c r="V263">
        <f t="shared" si="16"/>
        <v>0.16669999999999999</v>
      </c>
      <c r="W263" t="str">
        <f t="shared" si="17"/>
        <v>winter</v>
      </c>
    </row>
    <row r="264" spans="1:23" x14ac:dyDescent="0.25">
      <c r="A264" s="5">
        <v>263</v>
      </c>
      <c r="B264" s="6">
        <v>40555</v>
      </c>
      <c r="C264" s="5">
        <v>1</v>
      </c>
      <c r="D264" s="5">
        <v>0</v>
      </c>
      <c r="E264" s="5">
        <v>1</v>
      </c>
      <c r="F264" s="5">
        <v>9</v>
      </c>
      <c r="G264" s="5" t="b">
        <v>0</v>
      </c>
      <c r="H264" s="5">
        <v>3</v>
      </c>
      <c r="I264" s="5" t="s">
        <v>49</v>
      </c>
      <c r="J264" s="5">
        <v>1</v>
      </c>
      <c r="K264" s="5" t="s">
        <v>68</v>
      </c>
      <c r="L264" s="5">
        <v>0.16</v>
      </c>
      <c r="M264" s="5">
        <v>0.13639999999999999</v>
      </c>
      <c r="N264" s="5">
        <v>0.59</v>
      </c>
      <c r="O264" s="5">
        <v>0.32840000000000003</v>
      </c>
      <c r="P264" s="5">
        <v>3</v>
      </c>
      <c r="Q264" s="5">
        <v>78</v>
      </c>
      <c r="R264" s="5">
        <f>SUM(Append18[[#This Row],[Casual_Rentals]],Append18[[#This Row],[Registered_Rentals]])</f>
        <v>81</v>
      </c>
      <c r="T264" t="str">
        <f t="shared" si="15"/>
        <v>invalid</v>
      </c>
      <c r="U264" t="str">
        <f t="shared" si="14"/>
        <v>January</v>
      </c>
      <c r="V264">
        <f t="shared" si="16"/>
        <v>0.13639999999999999</v>
      </c>
      <c r="W264" t="str">
        <f t="shared" si="17"/>
        <v>winter</v>
      </c>
    </row>
    <row r="265" spans="1:23" x14ac:dyDescent="0.25">
      <c r="A265" s="5">
        <v>264</v>
      </c>
      <c r="B265" s="6">
        <v>40555</v>
      </c>
      <c r="C265" s="5">
        <v>1</v>
      </c>
      <c r="D265" s="5">
        <v>0</v>
      </c>
      <c r="E265" s="5">
        <v>1</v>
      </c>
      <c r="F265" s="5">
        <v>10</v>
      </c>
      <c r="G265" s="5" t="b">
        <v>0</v>
      </c>
      <c r="H265" s="5">
        <v>3</v>
      </c>
      <c r="I265" s="5" t="s">
        <v>49</v>
      </c>
      <c r="J265" s="5">
        <v>1</v>
      </c>
      <c r="K265" s="5" t="s">
        <v>68</v>
      </c>
      <c r="L265" s="5">
        <v>0.18</v>
      </c>
      <c r="M265" s="5">
        <v>0.18179999999999999</v>
      </c>
      <c r="N265" s="5">
        <v>0.55000000000000004</v>
      </c>
      <c r="O265" s="5">
        <v>0.22389999999999999</v>
      </c>
      <c r="P265" s="5">
        <v>0</v>
      </c>
      <c r="Q265" s="5">
        <v>39</v>
      </c>
      <c r="R265" s="5">
        <f>SUM(Append18[[#This Row],[Casual_Rentals]],Append18[[#This Row],[Registered_Rentals]])</f>
        <v>39</v>
      </c>
      <c r="T265" t="str">
        <f t="shared" si="15"/>
        <v>invalid</v>
      </c>
      <c r="U265" t="str">
        <f t="shared" si="14"/>
        <v>January</v>
      </c>
      <c r="V265">
        <f t="shared" si="16"/>
        <v>0.18179999999999999</v>
      </c>
      <c r="W265" t="str">
        <f t="shared" si="17"/>
        <v>winter</v>
      </c>
    </row>
    <row r="266" spans="1:23" x14ac:dyDescent="0.25">
      <c r="A266" s="5">
        <v>265</v>
      </c>
      <c r="B266" s="6">
        <v>40555</v>
      </c>
      <c r="C266" s="5">
        <v>1</v>
      </c>
      <c r="D266" s="5">
        <v>0</v>
      </c>
      <c r="E266" s="5">
        <v>1</v>
      </c>
      <c r="F266" s="5">
        <v>11</v>
      </c>
      <c r="G266" s="5" t="b">
        <v>0</v>
      </c>
      <c r="H266" s="5">
        <v>3</v>
      </c>
      <c r="I266" s="5" t="s">
        <v>49</v>
      </c>
      <c r="J266" s="5">
        <v>1</v>
      </c>
      <c r="K266" s="5" t="s">
        <v>68</v>
      </c>
      <c r="L266" s="5">
        <v>0.2</v>
      </c>
      <c r="M266" s="5">
        <v>0.18179999999999999</v>
      </c>
      <c r="N266" s="5">
        <v>0.51</v>
      </c>
      <c r="O266" s="5">
        <v>0.3881</v>
      </c>
      <c r="P266" s="5">
        <v>3</v>
      </c>
      <c r="Q266" s="5">
        <v>32</v>
      </c>
      <c r="R266" s="5">
        <f>SUM(Append18[[#This Row],[Casual_Rentals]],Append18[[#This Row],[Registered_Rentals]])</f>
        <v>35</v>
      </c>
      <c r="T266" t="str">
        <f t="shared" si="15"/>
        <v>invalid</v>
      </c>
      <c r="U266" t="str">
        <f t="shared" si="14"/>
        <v>January</v>
      </c>
      <c r="V266">
        <f t="shared" si="16"/>
        <v>0.18179999999999999</v>
      </c>
      <c r="W266" t="str">
        <f t="shared" si="17"/>
        <v>winter</v>
      </c>
    </row>
    <row r="267" spans="1:23" x14ac:dyDescent="0.25">
      <c r="A267" s="5">
        <v>266</v>
      </c>
      <c r="B267" s="6">
        <v>40555</v>
      </c>
      <c r="C267" s="5">
        <v>1</v>
      </c>
      <c r="D267" s="5">
        <v>0</v>
      </c>
      <c r="E267" s="5">
        <v>1</v>
      </c>
      <c r="F267" s="5">
        <v>12</v>
      </c>
      <c r="G267" s="5" t="b">
        <v>0</v>
      </c>
      <c r="H267" s="5">
        <v>3</v>
      </c>
      <c r="I267" s="5" t="s">
        <v>49</v>
      </c>
      <c r="J267" s="5">
        <v>1</v>
      </c>
      <c r="K267" s="5" t="s">
        <v>68</v>
      </c>
      <c r="L267" s="5">
        <v>0.2</v>
      </c>
      <c r="M267" s="5">
        <v>0.1515</v>
      </c>
      <c r="N267" s="5">
        <v>0.47</v>
      </c>
      <c r="O267" s="5">
        <v>0.58209999999999995</v>
      </c>
      <c r="P267" s="5">
        <v>3</v>
      </c>
      <c r="Q267" s="5">
        <v>52</v>
      </c>
      <c r="R267" s="5">
        <f>SUM(Append18[[#This Row],[Casual_Rentals]],Append18[[#This Row],[Registered_Rentals]])</f>
        <v>55</v>
      </c>
      <c r="T267" t="str">
        <f t="shared" si="15"/>
        <v>invalid</v>
      </c>
      <c r="U267" t="str">
        <f t="shared" si="14"/>
        <v>January</v>
      </c>
      <c r="V267">
        <f t="shared" si="16"/>
        <v>0.1515</v>
      </c>
      <c r="W267" t="str">
        <f t="shared" si="17"/>
        <v>winter</v>
      </c>
    </row>
    <row r="268" spans="1:23" x14ac:dyDescent="0.25">
      <c r="A268" s="5">
        <v>267</v>
      </c>
      <c r="B268" s="6">
        <v>40555</v>
      </c>
      <c r="C268" s="5">
        <v>1</v>
      </c>
      <c r="D268" s="5">
        <v>0</v>
      </c>
      <c r="E268" s="5">
        <v>1</v>
      </c>
      <c r="F268" s="5">
        <v>13</v>
      </c>
      <c r="G268" s="5" t="b">
        <v>0</v>
      </c>
      <c r="H268" s="5">
        <v>3</v>
      </c>
      <c r="I268" s="5" t="s">
        <v>49</v>
      </c>
      <c r="J268" s="5">
        <v>1</v>
      </c>
      <c r="K268" s="5" t="s">
        <v>68</v>
      </c>
      <c r="L268" s="5">
        <v>0.22</v>
      </c>
      <c r="M268" s="5">
        <v>0.19700000000000001</v>
      </c>
      <c r="N268" s="5">
        <v>0.44</v>
      </c>
      <c r="O268" s="5">
        <v>0.35820000000000002</v>
      </c>
      <c r="P268" s="5">
        <v>0</v>
      </c>
      <c r="Q268" s="5">
        <v>49</v>
      </c>
      <c r="R268" s="5">
        <f>SUM(Append18[[#This Row],[Casual_Rentals]],Append18[[#This Row],[Registered_Rentals]])</f>
        <v>49</v>
      </c>
      <c r="T268" t="str">
        <f t="shared" si="15"/>
        <v>invalid</v>
      </c>
      <c r="U268" t="str">
        <f t="shared" ref="U268:U331" si="18">IF(E259=1,"January",IF(E259=2,"February",("invalid")))</f>
        <v>January</v>
      </c>
      <c r="V268">
        <f t="shared" si="16"/>
        <v>0.19700000000000001</v>
      </c>
      <c r="W268" t="str">
        <f t="shared" si="17"/>
        <v>winter</v>
      </c>
    </row>
    <row r="269" spans="1:23" x14ac:dyDescent="0.25">
      <c r="A269" s="5">
        <v>268</v>
      </c>
      <c r="B269" s="6">
        <v>40555</v>
      </c>
      <c r="C269" s="5">
        <v>1</v>
      </c>
      <c r="D269" s="5">
        <v>0</v>
      </c>
      <c r="E269" s="5">
        <v>1</v>
      </c>
      <c r="F269" s="5">
        <v>14</v>
      </c>
      <c r="G269" s="5" t="b">
        <v>0</v>
      </c>
      <c r="H269" s="5">
        <v>3</v>
      </c>
      <c r="I269" s="5" t="s">
        <v>49</v>
      </c>
      <c r="J269" s="5">
        <v>1</v>
      </c>
      <c r="K269" s="5" t="s">
        <v>68</v>
      </c>
      <c r="L269" s="5">
        <v>0.2</v>
      </c>
      <c r="M269" s="5">
        <v>0.18179999999999999</v>
      </c>
      <c r="N269" s="5">
        <v>0.47</v>
      </c>
      <c r="O269" s="5">
        <v>0.32840000000000003</v>
      </c>
      <c r="P269" s="5">
        <v>0</v>
      </c>
      <c r="Q269" s="5">
        <v>44</v>
      </c>
      <c r="R269" s="5">
        <f>SUM(Append18[[#This Row],[Casual_Rentals]],Append18[[#This Row],[Registered_Rentals]])</f>
        <v>44</v>
      </c>
      <c r="T269" t="str">
        <f t="shared" si="15"/>
        <v>invalid</v>
      </c>
      <c r="U269" t="str">
        <f t="shared" si="18"/>
        <v>January</v>
      </c>
      <c r="V269">
        <f t="shared" si="16"/>
        <v>0.18179999999999999</v>
      </c>
      <c r="W269" t="str">
        <f t="shared" si="17"/>
        <v>winter</v>
      </c>
    </row>
    <row r="270" spans="1:23" x14ac:dyDescent="0.25">
      <c r="A270" s="5">
        <v>269</v>
      </c>
      <c r="B270" s="6">
        <v>40555</v>
      </c>
      <c r="C270" s="5">
        <v>1</v>
      </c>
      <c r="D270" s="5">
        <v>0</v>
      </c>
      <c r="E270" s="5">
        <v>1</v>
      </c>
      <c r="F270" s="5">
        <v>15</v>
      </c>
      <c r="G270" s="5" t="b">
        <v>0</v>
      </c>
      <c r="H270" s="5">
        <v>3</v>
      </c>
      <c r="I270" s="5" t="s">
        <v>49</v>
      </c>
      <c r="J270" s="5">
        <v>1</v>
      </c>
      <c r="K270" s="5" t="s">
        <v>68</v>
      </c>
      <c r="L270" s="5">
        <v>0.2</v>
      </c>
      <c r="M270" s="5">
        <v>0.16669999999999999</v>
      </c>
      <c r="N270" s="5">
        <v>0.47</v>
      </c>
      <c r="O270" s="5">
        <v>0.41789999999999999</v>
      </c>
      <c r="P270" s="5">
        <v>1</v>
      </c>
      <c r="Q270" s="5">
        <v>48</v>
      </c>
      <c r="R270" s="5">
        <f>SUM(Append18[[#This Row],[Casual_Rentals]],Append18[[#This Row],[Registered_Rentals]])</f>
        <v>49</v>
      </c>
      <c r="T270" t="str">
        <f t="shared" si="15"/>
        <v>invalid</v>
      </c>
      <c r="U270" t="str">
        <f t="shared" si="18"/>
        <v>January</v>
      </c>
      <c r="V270">
        <f t="shared" si="16"/>
        <v>0.16669999999999999</v>
      </c>
      <c r="W270" t="str">
        <f t="shared" si="17"/>
        <v>winter</v>
      </c>
    </row>
    <row r="271" spans="1:23" x14ac:dyDescent="0.25">
      <c r="A271" s="5">
        <v>270</v>
      </c>
      <c r="B271" s="6">
        <v>40555</v>
      </c>
      <c r="C271" s="5">
        <v>1</v>
      </c>
      <c r="D271" s="5">
        <v>0</v>
      </c>
      <c r="E271" s="5">
        <v>1</v>
      </c>
      <c r="F271" s="5">
        <v>16</v>
      </c>
      <c r="G271" s="5" t="b">
        <v>0</v>
      </c>
      <c r="H271" s="5">
        <v>3</v>
      </c>
      <c r="I271" s="5" t="s">
        <v>49</v>
      </c>
      <c r="J271" s="5">
        <v>1</v>
      </c>
      <c r="K271" s="5" t="s">
        <v>68</v>
      </c>
      <c r="L271" s="5">
        <v>0.22</v>
      </c>
      <c r="M271" s="5">
        <v>0.19700000000000001</v>
      </c>
      <c r="N271" s="5">
        <v>0.44</v>
      </c>
      <c r="O271" s="5">
        <v>0.32840000000000003</v>
      </c>
      <c r="P271" s="5">
        <v>5</v>
      </c>
      <c r="Q271" s="5">
        <v>63</v>
      </c>
      <c r="R271" s="5">
        <f>SUM(Append18[[#This Row],[Casual_Rentals]],Append18[[#This Row],[Registered_Rentals]])</f>
        <v>68</v>
      </c>
      <c r="T271" t="str">
        <f t="shared" si="15"/>
        <v>invalid</v>
      </c>
      <c r="U271" t="str">
        <f t="shared" si="18"/>
        <v>January</v>
      </c>
      <c r="V271">
        <f t="shared" si="16"/>
        <v>0.19700000000000001</v>
      </c>
      <c r="W271" t="str">
        <f t="shared" si="17"/>
        <v>winter</v>
      </c>
    </row>
    <row r="272" spans="1:23" x14ac:dyDescent="0.25">
      <c r="A272" s="5">
        <v>271</v>
      </c>
      <c r="B272" s="6">
        <v>40555</v>
      </c>
      <c r="C272" s="5">
        <v>1</v>
      </c>
      <c r="D272" s="5">
        <v>0</v>
      </c>
      <c r="E272" s="5">
        <v>1</v>
      </c>
      <c r="F272" s="5">
        <v>17</v>
      </c>
      <c r="G272" s="5" t="b">
        <v>0</v>
      </c>
      <c r="H272" s="5">
        <v>3</v>
      </c>
      <c r="I272" s="5" t="s">
        <v>49</v>
      </c>
      <c r="J272" s="5">
        <v>1</v>
      </c>
      <c r="K272" s="5" t="s">
        <v>68</v>
      </c>
      <c r="L272" s="5">
        <v>0.2</v>
      </c>
      <c r="M272" s="5">
        <v>0.18179999999999999</v>
      </c>
      <c r="N272" s="5">
        <v>0.47</v>
      </c>
      <c r="O272" s="5">
        <v>0.35820000000000002</v>
      </c>
      <c r="P272" s="5">
        <v>0</v>
      </c>
      <c r="Q272" s="5">
        <v>139</v>
      </c>
      <c r="R272" s="5">
        <f>SUM(Append18[[#This Row],[Casual_Rentals]],Append18[[#This Row],[Registered_Rentals]])</f>
        <v>139</v>
      </c>
      <c r="T272" t="str">
        <f t="shared" si="15"/>
        <v>invalid</v>
      </c>
      <c r="U272" t="str">
        <f t="shared" si="18"/>
        <v>January</v>
      </c>
      <c r="V272">
        <f t="shared" si="16"/>
        <v>0.18179999999999999</v>
      </c>
      <c r="W272" t="str">
        <f t="shared" si="17"/>
        <v>winter</v>
      </c>
    </row>
    <row r="273" spans="1:23" x14ac:dyDescent="0.25">
      <c r="A273" s="5">
        <v>272</v>
      </c>
      <c r="B273" s="6">
        <v>40555</v>
      </c>
      <c r="C273" s="5">
        <v>1</v>
      </c>
      <c r="D273" s="5">
        <v>0</v>
      </c>
      <c r="E273" s="5">
        <v>1</v>
      </c>
      <c r="F273" s="5">
        <v>18</v>
      </c>
      <c r="G273" s="5" t="b">
        <v>0</v>
      </c>
      <c r="H273" s="5">
        <v>3</v>
      </c>
      <c r="I273" s="5" t="s">
        <v>49</v>
      </c>
      <c r="J273" s="5">
        <v>1</v>
      </c>
      <c r="K273" s="5" t="s">
        <v>68</v>
      </c>
      <c r="L273" s="5">
        <v>0.2</v>
      </c>
      <c r="M273" s="5">
        <v>0.1515</v>
      </c>
      <c r="N273" s="5">
        <v>0.47</v>
      </c>
      <c r="O273" s="5">
        <v>0.52239999999999998</v>
      </c>
      <c r="P273" s="5">
        <v>2</v>
      </c>
      <c r="Q273" s="5">
        <v>135</v>
      </c>
      <c r="R273" s="5">
        <f>SUM(Append18[[#This Row],[Casual_Rentals]],Append18[[#This Row],[Registered_Rentals]])</f>
        <v>137</v>
      </c>
      <c r="T273" t="str">
        <f t="shared" ref="T273:T336" si="19">IF(K259=1,"Clear",IF(K259=2,"Cloudy",IF(K259=3,"Light Rain",IF(K259=4,"Heavy Rain",("invalid")))))</f>
        <v>invalid</v>
      </c>
      <c r="U273" t="str">
        <f t="shared" si="18"/>
        <v>January</v>
      </c>
      <c r="V273">
        <f t="shared" si="16"/>
        <v>0.1515</v>
      </c>
      <c r="W273" t="str">
        <f t="shared" si="17"/>
        <v>winter</v>
      </c>
    </row>
    <row r="274" spans="1:23" x14ac:dyDescent="0.25">
      <c r="A274" s="5">
        <v>273</v>
      </c>
      <c r="B274" s="6">
        <v>40555</v>
      </c>
      <c r="C274" s="5">
        <v>1</v>
      </c>
      <c r="D274" s="5">
        <v>0</v>
      </c>
      <c r="E274" s="5">
        <v>1</v>
      </c>
      <c r="F274" s="5">
        <v>19</v>
      </c>
      <c r="G274" s="5" t="b">
        <v>0</v>
      </c>
      <c r="H274" s="5">
        <v>3</v>
      </c>
      <c r="I274" s="5" t="s">
        <v>49</v>
      </c>
      <c r="J274" s="5">
        <v>1</v>
      </c>
      <c r="K274" s="5" t="s">
        <v>68</v>
      </c>
      <c r="L274" s="5">
        <v>0.18</v>
      </c>
      <c r="M274" s="5">
        <v>0.1515</v>
      </c>
      <c r="N274" s="5">
        <v>0.47</v>
      </c>
      <c r="O274" s="5">
        <v>0.41789999999999999</v>
      </c>
      <c r="P274" s="5">
        <v>1</v>
      </c>
      <c r="Q274" s="5">
        <v>82</v>
      </c>
      <c r="R274" s="5">
        <f>SUM(Append18[[#This Row],[Casual_Rentals]],Append18[[#This Row],[Registered_Rentals]])</f>
        <v>83</v>
      </c>
      <c r="T274" t="str">
        <f t="shared" si="19"/>
        <v>invalid</v>
      </c>
      <c r="U274" t="str">
        <f t="shared" si="18"/>
        <v>January</v>
      </c>
      <c r="V274">
        <f t="shared" si="16"/>
        <v>0.1515</v>
      </c>
      <c r="W274" t="str">
        <f t="shared" si="17"/>
        <v>winter</v>
      </c>
    </row>
    <row r="275" spans="1:23" x14ac:dyDescent="0.25">
      <c r="A275" s="5">
        <v>274</v>
      </c>
      <c r="B275" s="6">
        <v>40555</v>
      </c>
      <c r="C275" s="5">
        <v>1</v>
      </c>
      <c r="D275" s="5">
        <v>0</v>
      </c>
      <c r="E275" s="5">
        <v>1</v>
      </c>
      <c r="F275" s="5">
        <v>20</v>
      </c>
      <c r="G275" s="5" t="b">
        <v>0</v>
      </c>
      <c r="H275" s="5">
        <v>3</v>
      </c>
      <c r="I275" s="5" t="s">
        <v>49</v>
      </c>
      <c r="J275" s="5">
        <v>1</v>
      </c>
      <c r="K275" s="5" t="s">
        <v>68</v>
      </c>
      <c r="L275" s="5">
        <v>0.16</v>
      </c>
      <c r="M275" s="5">
        <v>0.13639999999999999</v>
      </c>
      <c r="N275" s="5">
        <v>0.5</v>
      </c>
      <c r="O275" s="5">
        <v>0.32840000000000003</v>
      </c>
      <c r="P275" s="5">
        <v>2</v>
      </c>
      <c r="Q275" s="5">
        <v>54</v>
      </c>
      <c r="R275" s="5">
        <f>SUM(Append18[[#This Row],[Casual_Rentals]],Append18[[#This Row],[Registered_Rentals]])</f>
        <v>56</v>
      </c>
      <c r="T275" t="str">
        <f t="shared" si="19"/>
        <v>invalid</v>
      </c>
      <c r="U275" t="str">
        <f t="shared" si="18"/>
        <v>January</v>
      </c>
      <c r="V275">
        <f t="shared" si="16"/>
        <v>0.13639999999999999</v>
      </c>
      <c r="W275" t="str">
        <f t="shared" si="17"/>
        <v>winter</v>
      </c>
    </row>
    <row r="276" spans="1:23" x14ac:dyDescent="0.25">
      <c r="A276" s="5">
        <v>275</v>
      </c>
      <c r="B276" s="6">
        <v>40555</v>
      </c>
      <c r="C276" s="5">
        <v>1</v>
      </c>
      <c r="D276" s="5">
        <v>0</v>
      </c>
      <c r="E276" s="5">
        <v>1</v>
      </c>
      <c r="F276" s="5">
        <v>21</v>
      </c>
      <c r="G276" s="5" t="b">
        <v>0</v>
      </c>
      <c r="H276" s="5">
        <v>3</v>
      </c>
      <c r="I276" s="5" t="s">
        <v>49</v>
      </c>
      <c r="J276" s="5">
        <v>1</v>
      </c>
      <c r="K276" s="5" t="s">
        <v>68</v>
      </c>
      <c r="L276" s="5">
        <v>0.16</v>
      </c>
      <c r="M276" s="5">
        <v>0.13639999999999999</v>
      </c>
      <c r="N276" s="5">
        <v>0.55000000000000004</v>
      </c>
      <c r="O276" s="5">
        <v>0.32840000000000003</v>
      </c>
      <c r="P276" s="5">
        <v>0</v>
      </c>
      <c r="Q276" s="5">
        <v>57</v>
      </c>
      <c r="R276" s="5">
        <f>SUM(Append18[[#This Row],[Casual_Rentals]],Append18[[#This Row],[Registered_Rentals]])</f>
        <v>57</v>
      </c>
      <c r="T276" t="str">
        <f t="shared" si="19"/>
        <v>invalid</v>
      </c>
      <c r="U276" t="str">
        <f t="shared" si="18"/>
        <v>January</v>
      </c>
      <c r="V276">
        <f t="shared" si="16"/>
        <v>0.13639999999999999</v>
      </c>
      <c r="W276" t="str">
        <f t="shared" si="17"/>
        <v>winter</v>
      </c>
    </row>
    <row r="277" spans="1:23" x14ac:dyDescent="0.25">
      <c r="A277" s="5">
        <v>276</v>
      </c>
      <c r="B277" s="6">
        <v>40555</v>
      </c>
      <c r="C277" s="5">
        <v>1</v>
      </c>
      <c r="D277" s="5">
        <v>0</v>
      </c>
      <c r="E277" s="5">
        <v>1</v>
      </c>
      <c r="F277" s="5">
        <v>22</v>
      </c>
      <c r="G277" s="5" t="b">
        <v>0</v>
      </c>
      <c r="H277" s="5">
        <v>3</v>
      </c>
      <c r="I277" s="5" t="s">
        <v>49</v>
      </c>
      <c r="J277" s="5">
        <v>1</v>
      </c>
      <c r="K277" s="5" t="s">
        <v>68</v>
      </c>
      <c r="L277" s="5">
        <v>0.16</v>
      </c>
      <c r="M277" s="5">
        <v>0.1212</v>
      </c>
      <c r="N277" s="5">
        <v>0.55000000000000004</v>
      </c>
      <c r="O277" s="5">
        <v>0.44779999999999998</v>
      </c>
      <c r="P277" s="5">
        <v>1</v>
      </c>
      <c r="Q277" s="5">
        <v>32</v>
      </c>
      <c r="R277" s="5">
        <f>SUM(Append18[[#This Row],[Casual_Rentals]],Append18[[#This Row],[Registered_Rentals]])</f>
        <v>33</v>
      </c>
      <c r="T277" t="str">
        <f t="shared" si="19"/>
        <v>invalid</v>
      </c>
      <c r="U277" t="str">
        <f t="shared" si="18"/>
        <v>January</v>
      </c>
      <c r="V277">
        <f t="shared" si="16"/>
        <v>0.1212</v>
      </c>
      <c r="W277" t="str">
        <f t="shared" si="17"/>
        <v>winter</v>
      </c>
    </row>
    <row r="278" spans="1:23" x14ac:dyDescent="0.25">
      <c r="A278" s="5">
        <v>277</v>
      </c>
      <c r="B278" s="6">
        <v>40555</v>
      </c>
      <c r="C278" s="5">
        <v>1</v>
      </c>
      <c r="D278" s="5">
        <v>0</v>
      </c>
      <c r="E278" s="5">
        <v>1</v>
      </c>
      <c r="F278" s="5">
        <v>23</v>
      </c>
      <c r="G278" s="5" t="b">
        <v>0</v>
      </c>
      <c r="H278" s="5">
        <v>3</v>
      </c>
      <c r="I278" s="5" t="s">
        <v>49</v>
      </c>
      <c r="J278" s="5">
        <v>1</v>
      </c>
      <c r="K278" s="5" t="s">
        <v>68</v>
      </c>
      <c r="L278" s="5">
        <v>0.14000000000000001</v>
      </c>
      <c r="M278" s="5">
        <v>0.1061</v>
      </c>
      <c r="N278" s="5">
        <v>0.59</v>
      </c>
      <c r="O278" s="5">
        <v>0.41789999999999999</v>
      </c>
      <c r="P278" s="5">
        <v>1</v>
      </c>
      <c r="Q278" s="5">
        <v>19</v>
      </c>
      <c r="R278" s="5">
        <f>SUM(Append18[[#This Row],[Casual_Rentals]],Append18[[#This Row],[Registered_Rentals]])</f>
        <v>20</v>
      </c>
      <c r="T278" t="str">
        <f t="shared" si="19"/>
        <v>invalid</v>
      </c>
      <c r="U278" t="str">
        <f t="shared" si="18"/>
        <v>January</v>
      </c>
      <c r="V278">
        <f t="shared" si="16"/>
        <v>0.1061</v>
      </c>
      <c r="W278" t="str">
        <f t="shared" si="17"/>
        <v>winter</v>
      </c>
    </row>
    <row r="279" spans="1:23" x14ac:dyDescent="0.25">
      <c r="A279" s="5">
        <v>278</v>
      </c>
      <c r="B279" s="6">
        <v>40556</v>
      </c>
      <c r="C279" s="5">
        <v>1</v>
      </c>
      <c r="D279" s="5">
        <v>0</v>
      </c>
      <c r="E279" s="5">
        <v>1</v>
      </c>
      <c r="F279" s="5">
        <v>0</v>
      </c>
      <c r="G279" s="5" t="b">
        <v>0</v>
      </c>
      <c r="H279" s="5">
        <v>4</v>
      </c>
      <c r="I279" s="5" t="s">
        <v>50</v>
      </c>
      <c r="J279" s="5">
        <v>1</v>
      </c>
      <c r="K279" s="5" t="s">
        <v>68</v>
      </c>
      <c r="L279" s="5">
        <v>0.14000000000000001</v>
      </c>
      <c r="M279" s="5">
        <v>0.1212</v>
      </c>
      <c r="N279" s="5">
        <v>0.59</v>
      </c>
      <c r="O279" s="5">
        <v>0.28360000000000002</v>
      </c>
      <c r="P279" s="5">
        <v>1</v>
      </c>
      <c r="Q279" s="5">
        <v>6</v>
      </c>
      <c r="R279" s="5">
        <f>SUM(Append18[[#This Row],[Casual_Rentals]],Append18[[#This Row],[Registered_Rentals]])</f>
        <v>7</v>
      </c>
      <c r="T279" t="str">
        <f t="shared" si="19"/>
        <v>invalid</v>
      </c>
      <c r="U279" t="str">
        <f t="shared" si="18"/>
        <v>January</v>
      </c>
      <c r="V279">
        <f t="shared" si="16"/>
        <v>0.1212</v>
      </c>
      <c r="W279" t="str">
        <f t="shared" si="17"/>
        <v>winter</v>
      </c>
    </row>
    <row r="280" spans="1:23" x14ac:dyDescent="0.25">
      <c r="A280" s="5">
        <v>279</v>
      </c>
      <c r="B280" s="6">
        <v>40556</v>
      </c>
      <c r="C280" s="5">
        <v>1</v>
      </c>
      <c r="D280" s="5">
        <v>0</v>
      </c>
      <c r="E280" s="5">
        <v>1</v>
      </c>
      <c r="F280" s="5">
        <v>1</v>
      </c>
      <c r="G280" s="5" t="b">
        <v>0</v>
      </c>
      <c r="H280" s="5">
        <v>4</v>
      </c>
      <c r="I280" s="5" t="s">
        <v>50</v>
      </c>
      <c r="J280" s="5">
        <v>1</v>
      </c>
      <c r="K280" s="5" t="s">
        <v>68</v>
      </c>
      <c r="L280" s="5">
        <v>0.14000000000000001</v>
      </c>
      <c r="M280" s="5">
        <v>0.1212</v>
      </c>
      <c r="N280" s="5">
        <v>0.5</v>
      </c>
      <c r="O280" s="5">
        <v>0.28360000000000002</v>
      </c>
      <c r="P280" s="5">
        <v>0</v>
      </c>
      <c r="Q280" s="5">
        <v>2</v>
      </c>
      <c r="R280" s="5">
        <f>SUM(Append18[[#This Row],[Casual_Rentals]],Append18[[#This Row],[Registered_Rentals]])</f>
        <v>2</v>
      </c>
      <c r="T280" t="str">
        <f t="shared" si="19"/>
        <v>invalid</v>
      </c>
      <c r="U280" t="str">
        <f t="shared" si="18"/>
        <v>January</v>
      </c>
      <c r="V280">
        <f t="shared" si="16"/>
        <v>0.1212</v>
      </c>
      <c r="W280" t="str">
        <f t="shared" si="17"/>
        <v>winter</v>
      </c>
    </row>
    <row r="281" spans="1:23" x14ac:dyDescent="0.25">
      <c r="A281" s="5">
        <v>280</v>
      </c>
      <c r="B281" s="6">
        <v>40556</v>
      </c>
      <c r="C281" s="5">
        <v>1</v>
      </c>
      <c r="D281" s="5">
        <v>0</v>
      </c>
      <c r="E281" s="5">
        <v>1</v>
      </c>
      <c r="F281" s="5">
        <v>2</v>
      </c>
      <c r="G281" s="5" t="b">
        <v>0</v>
      </c>
      <c r="H281" s="5">
        <v>4</v>
      </c>
      <c r="I281" s="5" t="s">
        <v>50</v>
      </c>
      <c r="J281" s="5">
        <v>1</v>
      </c>
      <c r="K281" s="5" t="s">
        <v>68</v>
      </c>
      <c r="L281" s="5">
        <v>0.14000000000000001</v>
      </c>
      <c r="M281" s="5">
        <v>0.1212</v>
      </c>
      <c r="N281" s="5">
        <v>0.5</v>
      </c>
      <c r="O281" s="5">
        <v>0.35820000000000002</v>
      </c>
      <c r="P281" s="5">
        <v>0</v>
      </c>
      <c r="Q281" s="5">
        <v>2</v>
      </c>
      <c r="R281" s="5">
        <f>SUM(Append18[[#This Row],[Casual_Rentals]],Append18[[#This Row],[Registered_Rentals]])</f>
        <v>2</v>
      </c>
      <c r="T281" t="str">
        <f t="shared" si="19"/>
        <v>invalid</v>
      </c>
      <c r="U281" t="str">
        <f t="shared" si="18"/>
        <v>January</v>
      </c>
      <c r="V281">
        <f t="shared" si="16"/>
        <v>0.1212</v>
      </c>
      <c r="W281" t="str">
        <f t="shared" si="17"/>
        <v>winter</v>
      </c>
    </row>
    <row r="282" spans="1:23" x14ac:dyDescent="0.25">
      <c r="A282" s="5">
        <v>281</v>
      </c>
      <c r="B282" s="6">
        <v>40556</v>
      </c>
      <c r="C282" s="5">
        <v>1</v>
      </c>
      <c r="D282" s="5">
        <v>0</v>
      </c>
      <c r="E282" s="5">
        <v>1</v>
      </c>
      <c r="F282" s="5">
        <v>3</v>
      </c>
      <c r="G282" s="5" t="b">
        <v>0</v>
      </c>
      <c r="H282" s="5">
        <v>4</v>
      </c>
      <c r="I282" s="5" t="s">
        <v>50</v>
      </c>
      <c r="J282" s="5">
        <v>1</v>
      </c>
      <c r="K282" s="5" t="s">
        <v>68</v>
      </c>
      <c r="L282" s="5">
        <v>0.14000000000000001</v>
      </c>
      <c r="M282" s="5">
        <v>0.1212</v>
      </c>
      <c r="N282" s="5">
        <v>0.5</v>
      </c>
      <c r="O282" s="5">
        <v>0.32840000000000003</v>
      </c>
      <c r="P282" s="5">
        <v>0</v>
      </c>
      <c r="Q282" s="5">
        <v>3</v>
      </c>
      <c r="R282" s="5">
        <f>SUM(Append18[[#This Row],[Casual_Rentals]],Append18[[#This Row],[Registered_Rentals]])</f>
        <v>3</v>
      </c>
      <c r="T282" t="str">
        <f t="shared" si="19"/>
        <v>invalid</v>
      </c>
      <c r="U282" t="str">
        <f t="shared" si="18"/>
        <v>January</v>
      </c>
      <c r="V282">
        <f t="shared" si="16"/>
        <v>0.1212</v>
      </c>
      <c r="W282" t="str">
        <f t="shared" si="17"/>
        <v>winter</v>
      </c>
    </row>
    <row r="283" spans="1:23" x14ac:dyDescent="0.25">
      <c r="A283" s="5">
        <v>282</v>
      </c>
      <c r="B283" s="6">
        <v>40556</v>
      </c>
      <c r="C283" s="5">
        <v>1</v>
      </c>
      <c r="D283" s="5">
        <v>0</v>
      </c>
      <c r="E283" s="5">
        <v>1</v>
      </c>
      <c r="F283" s="5">
        <v>4</v>
      </c>
      <c r="G283" s="5" t="b">
        <v>0</v>
      </c>
      <c r="H283" s="5">
        <v>4</v>
      </c>
      <c r="I283" s="5" t="s">
        <v>50</v>
      </c>
      <c r="J283" s="5">
        <v>1</v>
      </c>
      <c r="K283" s="5" t="s">
        <v>68</v>
      </c>
      <c r="L283" s="5">
        <v>0.14000000000000001</v>
      </c>
      <c r="M283" s="5">
        <v>0.1212</v>
      </c>
      <c r="N283" s="5">
        <v>0.5</v>
      </c>
      <c r="O283" s="5">
        <v>0.25369999999999998</v>
      </c>
      <c r="P283" s="5">
        <v>0</v>
      </c>
      <c r="Q283" s="5">
        <v>4</v>
      </c>
      <c r="R283" s="5">
        <f>SUM(Append18[[#This Row],[Casual_Rentals]],Append18[[#This Row],[Registered_Rentals]])</f>
        <v>4</v>
      </c>
      <c r="T283" t="str">
        <f t="shared" si="19"/>
        <v>invalid</v>
      </c>
      <c r="U283" t="str">
        <f t="shared" si="18"/>
        <v>January</v>
      </c>
      <c r="V283">
        <f t="shared" si="16"/>
        <v>0.1212</v>
      </c>
      <c r="W283" t="str">
        <f t="shared" si="17"/>
        <v>winter</v>
      </c>
    </row>
    <row r="284" spans="1:23" x14ac:dyDescent="0.25">
      <c r="A284" s="5">
        <v>283</v>
      </c>
      <c r="B284" s="6">
        <v>40556</v>
      </c>
      <c r="C284" s="5">
        <v>1</v>
      </c>
      <c r="D284" s="5">
        <v>0</v>
      </c>
      <c r="E284" s="5">
        <v>1</v>
      </c>
      <c r="F284" s="5">
        <v>5</v>
      </c>
      <c r="G284" s="5" t="b">
        <v>0</v>
      </c>
      <c r="H284" s="5">
        <v>4</v>
      </c>
      <c r="I284" s="5" t="s">
        <v>50</v>
      </c>
      <c r="J284" s="5">
        <v>1</v>
      </c>
      <c r="K284" s="5" t="s">
        <v>68</v>
      </c>
      <c r="L284" s="5">
        <v>0.14000000000000001</v>
      </c>
      <c r="M284" s="5">
        <v>0.1212</v>
      </c>
      <c r="N284" s="5">
        <v>0.5</v>
      </c>
      <c r="O284" s="5">
        <v>0.29849999999999999</v>
      </c>
      <c r="P284" s="5">
        <v>0</v>
      </c>
      <c r="Q284" s="5">
        <v>3</v>
      </c>
      <c r="R284" s="5">
        <f>SUM(Append18[[#This Row],[Casual_Rentals]],Append18[[#This Row],[Registered_Rentals]])</f>
        <v>3</v>
      </c>
      <c r="T284" t="str">
        <f t="shared" si="19"/>
        <v>invalid</v>
      </c>
      <c r="U284" t="str">
        <f t="shared" si="18"/>
        <v>January</v>
      </c>
      <c r="V284">
        <f t="shared" si="16"/>
        <v>0.1212</v>
      </c>
      <c r="W284" t="str">
        <f t="shared" si="17"/>
        <v>winter</v>
      </c>
    </row>
    <row r="285" spans="1:23" x14ac:dyDescent="0.25">
      <c r="A285" s="5">
        <v>284</v>
      </c>
      <c r="B285" s="6">
        <v>40556</v>
      </c>
      <c r="C285" s="5">
        <v>1</v>
      </c>
      <c r="D285" s="5">
        <v>0</v>
      </c>
      <c r="E285" s="5">
        <v>1</v>
      </c>
      <c r="F285" s="5">
        <v>6</v>
      </c>
      <c r="G285" s="5" t="b">
        <v>0</v>
      </c>
      <c r="H285" s="5">
        <v>4</v>
      </c>
      <c r="I285" s="5" t="s">
        <v>50</v>
      </c>
      <c r="J285" s="5">
        <v>1</v>
      </c>
      <c r="K285" s="5" t="s">
        <v>68</v>
      </c>
      <c r="L285" s="5">
        <v>0.12</v>
      </c>
      <c r="M285" s="5">
        <v>0.1515</v>
      </c>
      <c r="N285" s="5">
        <v>0.54</v>
      </c>
      <c r="O285" s="5">
        <v>0.1343</v>
      </c>
      <c r="P285" s="5">
        <v>0</v>
      </c>
      <c r="Q285" s="5">
        <v>28</v>
      </c>
      <c r="R285" s="5">
        <f>SUM(Append18[[#This Row],[Casual_Rentals]],Append18[[#This Row],[Registered_Rentals]])</f>
        <v>28</v>
      </c>
      <c r="T285" t="str">
        <f t="shared" si="19"/>
        <v>invalid</v>
      </c>
      <c r="U285" t="str">
        <f t="shared" si="18"/>
        <v>January</v>
      </c>
      <c r="V285">
        <f t="shared" si="16"/>
        <v>0.1515</v>
      </c>
      <c r="W285" t="str">
        <f t="shared" si="17"/>
        <v>winter</v>
      </c>
    </row>
    <row r="286" spans="1:23" x14ac:dyDescent="0.25">
      <c r="A286" s="5">
        <v>285</v>
      </c>
      <c r="B286" s="6">
        <v>40556</v>
      </c>
      <c r="C286" s="5">
        <v>1</v>
      </c>
      <c r="D286" s="5">
        <v>0</v>
      </c>
      <c r="E286" s="5">
        <v>1</v>
      </c>
      <c r="F286" s="5">
        <v>7</v>
      </c>
      <c r="G286" s="5" t="b">
        <v>0</v>
      </c>
      <c r="H286" s="5">
        <v>4</v>
      </c>
      <c r="I286" s="5" t="s">
        <v>50</v>
      </c>
      <c r="J286" s="5">
        <v>1</v>
      </c>
      <c r="K286" s="5" t="s">
        <v>68</v>
      </c>
      <c r="L286" s="5">
        <v>0.12</v>
      </c>
      <c r="M286" s="5">
        <v>0.1515</v>
      </c>
      <c r="N286" s="5">
        <v>0.54</v>
      </c>
      <c r="O286" s="5">
        <v>0.1343</v>
      </c>
      <c r="P286" s="5">
        <v>0</v>
      </c>
      <c r="Q286" s="5">
        <v>72</v>
      </c>
      <c r="R286" s="5">
        <f>SUM(Append18[[#This Row],[Casual_Rentals]],Append18[[#This Row],[Registered_Rentals]])</f>
        <v>72</v>
      </c>
      <c r="T286" t="str">
        <f t="shared" si="19"/>
        <v>invalid</v>
      </c>
      <c r="U286" t="str">
        <f t="shared" si="18"/>
        <v>January</v>
      </c>
      <c r="V286">
        <f t="shared" si="16"/>
        <v>0.1515</v>
      </c>
      <c r="W286" t="str">
        <f t="shared" si="17"/>
        <v>winter</v>
      </c>
    </row>
    <row r="287" spans="1:23" x14ac:dyDescent="0.25">
      <c r="A287" s="5">
        <v>286</v>
      </c>
      <c r="B287" s="6">
        <v>40556</v>
      </c>
      <c r="C287" s="5">
        <v>1</v>
      </c>
      <c r="D287" s="5">
        <v>0</v>
      </c>
      <c r="E287" s="5">
        <v>1</v>
      </c>
      <c r="F287" s="5">
        <v>8</v>
      </c>
      <c r="G287" s="5" t="b">
        <v>0</v>
      </c>
      <c r="H287" s="5">
        <v>4</v>
      </c>
      <c r="I287" s="5" t="s">
        <v>50</v>
      </c>
      <c r="J287" s="5">
        <v>1</v>
      </c>
      <c r="K287" s="5" t="s">
        <v>68</v>
      </c>
      <c r="L287" s="5">
        <v>0.14000000000000001</v>
      </c>
      <c r="M287" s="5">
        <v>0.13639999999999999</v>
      </c>
      <c r="N287" s="5">
        <v>0.5</v>
      </c>
      <c r="O287" s="5">
        <v>0.19400000000000001</v>
      </c>
      <c r="P287" s="5">
        <v>5</v>
      </c>
      <c r="Q287" s="5">
        <v>197</v>
      </c>
      <c r="R287" s="5">
        <f>SUM(Append18[[#This Row],[Casual_Rentals]],Append18[[#This Row],[Registered_Rentals]])</f>
        <v>202</v>
      </c>
      <c r="T287" t="str">
        <f t="shared" si="19"/>
        <v>invalid</v>
      </c>
      <c r="U287" t="str">
        <f t="shared" si="18"/>
        <v>January</v>
      </c>
      <c r="V287">
        <f t="shared" si="16"/>
        <v>0.13639999999999999</v>
      </c>
      <c r="W287" t="str">
        <f t="shared" si="17"/>
        <v>winter</v>
      </c>
    </row>
    <row r="288" spans="1:23" x14ac:dyDescent="0.25">
      <c r="A288" s="5">
        <v>287</v>
      </c>
      <c r="B288" s="6">
        <v>40556</v>
      </c>
      <c r="C288" s="5">
        <v>1</v>
      </c>
      <c r="D288" s="5">
        <v>0</v>
      </c>
      <c r="E288" s="5">
        <v>1</v>
      </c>
      <c r="F288" s="5">
        <v>9</v>
      </c>
      <c r="G288" s="5" t="b">
        <v>0</v>
      </c>
      <c r="H288" s="5">
        <v>4</v>
      </c>
      <c r="I288" s="5" t="s">
        <v>50</v>
      </c>
      <c r="J288" s="5">
        <v>1</v>
      </c>
      <c r="K288" s="5" t="s">
        <v>68</v>
      </c>
      <c r="L288" s="5">
        <v>0.14000000000000001</v>
      </c>
      <c r="M288" s="5">
        <v>0.1212</v>
      </c>
      <c r="N288" s="5">
        <v>0.5</v>
      </c>
      <c r="O288" s="5">
        <v>0.32840000000000003</v>
      </c>
      <c r="P288" s="5">
        <v>2</v>
      </c>
      <c r="Q288" s="5">
        <v>137</v>
      </c>
      <c r="R288" s="5">
        <f>SUM(Append18[[#This Row],[Casual_Rentals]],Append18[[#This Row],[Registered_Rentals]])</f>
        <v>139</v>
      </c>
      <c r="T288" t="str">
        <f t="shared" si="19"/>
        <v>invalid</v>
      </c>
      <c r="U288" t="str">
        <f t="shared" si="18"/>
        <v>January</v>
      </c>
      <c r="V288">
        <f t="shared" si="16"/>
        <v>0.1212</v>
      </c>
      <c r="W288" t="str">
        <f t="shared" si="17"/>
        <v>winter</v>
      </c>
    </row>
    <row r="289" spans="1:23" x14ac:dyDescent="0.25">
      <c r="A289" s="5">
        <v>288</v>
      </c>
      <c r="B289" s="6">
        <v>40556</v>
      </c>
      <c r="C289" s="5">
        <v>1</v>
      </c>
      <c r="D289" s="5">
        <v>0</v>
      </c>
      <c r="E289" s="5">
        <v>1</v>
      </c>
      <c r="F289" s="5">
        <v>10</v>
      </c>
      <c r="G289" s="5" t="b">
        <v>0</v>
      </c>
      <c r="H289" s="5">
        <v>4</v>
      </c>
      <c r="I289" s="5" t="s">
        <v>50</v>
      </c>
      <c r="J289" s="5">
        <v>2</v>
      </c>
      <c r="K289" s="5" t="s">
        <v>69</v>
      </c>
      <c r="L289" s="5">
        <v>0.16</v>
      </c>
      <c r="M289" s="5">
        <v>0.13639999999999999</v>
      </c>
      <c r="N289" s="5">
        <v>0.5</v>
      </c>
      <c r="O289" s="5">
        <v>0.35820000000000002</v>
      </c>
      <c r="P289" s="5">
        <v>2</v>
      </c>
      <c r="Q289" s="5">
        <v>36</v>
      </c>
      <c r="R289" s="5">
        <f>SUM(Append18[[#This Row],[Casual_Rentals]],Append18[[#This Row],[Registered_Rentals]])</f>
        <v>38</v>
      </c>
      <c r="T289" t="str">
        <f t="shared" si="19"/>
        <v>invalid</v>
      </c>
      <c r="U289" t="str">
        <f t="shared" si="18"/>
        <v>January</v>
      </c>
      <c r="V289">
        <f t="shared" si="16"/>
        <v>0.13639999999999999</v>
      </c>
      <c r="W289" t="str">
        <f t="shared" si="17"/>
        <v>winter</v>
      </c>
    </row>
    <row r="290" spans="1:23" x14ac:dyDescent="0.25">
      <c r="A290" s="5">
        <v>289</v>
      </c>
      <c r="B290" s="6">
        <v>40556</v>
      </c>
      <c r="C290" s="5">
        <v>1</v>
      </c>
      <c r="D290" s="5">
        <v>0</v>
      </c>
      <c r="E290" s="5">
        <v>1</v>
      </c>
      <c r="F290" s="5">
        <v>11</v>
      </c>
      <c r="G290" s="5" t="b">
        <v>0</v>
      </c>
      <c r="H290" s="5">
        <v>4</v>
      </c>
      <c r="I290" s="5" t="s">
        <v>50</v>
      </c>
      <c r="J290" s="5">
        <v>2</v>
      </c>
      <c r="K290" s="5" t="s">
        <v>69</v>
      </c>
      <c r="L290" s="5">
        <v>0.2</v>
      </c>
      <c r="M290" s="5">
        <v>0.16669999999999999</v>
      </c>
      <c r="N290" s="5">
        <v>0.44</v>
      </c>
      <c r="O290" s="5">
        <v>0.44779999999999998</v>
      </c>
      <c r="P290" s="5">
        <v>4</v>
      </c>
      <c r="Q290" s="5">
        <v>33</v>
      </c>
      <c r="R290" s="5">
        <f>SUM(Append18[[#This Row],[Casual_Rentals]],Append18[[#This Row],[Registered_Rentals]])</f>
        <v>37</v>
      </c>
      <c r="T290" t="str">
        <f t="shared" si="19"/>
        <v>invalid</v>
      </c>
      <c r="U290" t="str">
        <f t="shared" si="18"/>
        <v>January</v>
      </c>
      <c r="V290">
        <f t="shared" si="16"/>
        <v>0.16669999999999999</v>
      </c>
      <c r="W290" t="str">
        <f t="shared" si="17"/>
        <v>winter</v>
      </c>
    </row>
    <row r="291" spans="1:23" x14ac:dyDescent="0.25">
      <c r="A291" s="5">
        <v>290</v>
      </c>
      <c r="B291" s="6">
        <v>40556</v>
      </c>
      <c r="C291" s="5">
        <v>1</v>
      </c>
      <c r="D291" s="5">
        <v>0</v>
      </c>
      <c r="E291" s="5">
        <v>1</v>
      </c>
      <c r="F291" s="5">
        <v>12</v>
      </c>
      <c r="G291" s="5" t="b">
        <v>0</v>
      </c>
      <c r="H291" s="5">
        <v>4</v>
      </c>
      <c r="I291" s="5" t="s">
        <v>50</v>
      </c>
      <c r="J291" s="5">
        <v>1</v>
      </c>
      <c r="K291" s="5" t="s">
        <v>68</v>
      </c>
      <c r="L291" s="5">
        <v>0.2</v>
      </c>
      <c r="M291" s="5">
        <v>0.16669999999999999</v>
      </c>
      <c r="N291" s="5">
        <v>0.44</v>
      </c>
      <c r="O291" s="5">
        <v>0.41789999999999999</v>
      </c>
      <c r="P291" s="5">
        <v>3</v>
      </c>
      <c r="Q291" s="5">
        <v>49</v>
      </c>
      <c r="R291" s="5">
        <f>SUM(Append18[[#This Row],[Casual_Rentals]],Append18[[#This Row],[Registered_Rentals]])</f>
        <v>52</v>
      </c>
      <c r="T291" t="str">
        <f t="shared" si="19"/>
        <v>invalid</v>
      </c>
      <c r="U291" t="str">
        <f t="shared" si="18"/>
        <v>January</v>
      </c>
      <c r="V291">
        <f t="shared" si="16"/>
        <v>0.16669999999999999</v>
      </c>
      <c r="W291" t="str">
        <f t="shared" si="17"/>
        <v>winter</v>
      </c>
    </row>
    <row r="292" spans="1:23" x14ac:dyDescent="0.25">
      <c r="A292" s="5">
        <v>291</v>
      </c>
      <c r="B292" s="6">
        <v>40556</v>
      </c>
      <c r="C292" s="5">
        <v>1</v>
      </c>
      <c r="D292" s="5">
        <v>0</v>
      </c>
      <c r="E292" s="5">
        <v>1</v>
      </c>
      <c r="F292" s="5">
        <v>13</v>
      </c>
      <c r="G292" s="5" t="b">
        <v>0</v>
      </c>
      <c r="H292" s="5">
        <v>4</v>
      </c>
      <c r="I292" s="5" t="s">
        <v>50</v>
      </c>
      <c r="J292" s="5">
        <v>1</v>
      </c>
      <c r="K292" s="5" t="s">
        <v>68</v>
      </c>
      <c r="L292" s="5">
        <v>0.22</v>
      </c>
      <c r="M292" s="5">
        <v>0.19700000000000001</v>
      </c>
      <c r="N292" s="5">
        <v>0.41</v>
      </c>
      <c r="O292" s="5">
        <v>0.44779999999999998</v>
      </c>
      <c r="P292" s="5">
        <v>2</v>
      </c>
      <c r="Q292" s="5">
        <v>81</v>
      </c>
      <c r="R292" s="5">
        <f>SUM(Append18[[#This Row],[Casual_Rentals]],Append18[[#This Row],[Registered_Rentals]])</f>
        <v>83</v>
      </c>
      <c r="T292" t="str">
        <f t="shared" si="19"/>
        <v>invalid</v>
      </c>
      <c r="U292" t="str">
        <f t="shared" si="18"/>
        <v>January</v>
      </c>
      <c r="V292">
        <f t="shared" si="16"/>
        <v>0.19700000000000001</v>
      </c>
      <c r="W292" t="str">
        <f t="shared" si="17"/>
        <v>winter</v>
      </c>
    </row>
    <row r="293" spans="1:23" x14ac:dyDescent="0.25">
      <c r="A293" s="5">
        <v>292</v>
      </c>
      <c r="B293" s="6">
        <v>40556</v>
      </c>
      <c r="C293" s="5">
        <v>1</v>
      </c>
      <c r="D293" s="5">
        <v>0</v>
      </c>
      <c r="E293" s="5">
        <v>1</v>
      </c>
      <c r="F293" s="5">
        <v>14</v>
      </c>
      <c r="G293" s="5" t="b">
        <v>0</v>
      </c>
      <c r="H293" s="5">
        <v>4</v>
      </c>
      <c r="I293" s="5" t="s">
        <v>50</v>
      </c>
      <c r="J293" s="5">
        <v>1</v>
      </c>
      <c r="K293" s="5" t="s">
        <v>68</v>
      </c>
      <c r="L293" s="5">
        <v>0.22</v>
      </c>
      <c r="M293" s="5">
        <v>0.19700000000000001</v>
      </c>
      <c r="N293" s="5">
        <v>0.41</v>
      </c>
      <c r="O293" s="5">
        <v>0.3881</v>
      </c>
      <c r="P293" s="5">
        <v>3</v>
      </c>
      <c r="Q293" s="5">
        <v>39</v>
      </c>
      <c r="R293" s="5">
        <f>SUM(Append18[[#This Row],[Casual_Rentals]],Append18[[#This Row],[Registered_Rentals]])</f>
        <v>42</v>
      </c>
      <c r="T293" t="str">
        <f t="shared" si="19"/>
        <v>invalid</v>
      </c>
      <c r="U293" t="str">
        <f t="shared" si="18"/>
        <v>January</v>
      </c>
      <c r="V293">
        <f t="shared" si="16"/>
        <v>0.19700000000000001</v>
      </c>
      <c r="W293" t="str">
        <f t="shared" si="17"/>
        <v>winter</v>
      </c>
    </row>
    <row r="294" spans="1:23" x14ac:dyDescent="0.25">
      <c r="A294" s="5">
        <v>293</v>
      </c>
      <c r="B294" s="6">
        <v>40556</v>
      </c>
      <c r="C294" s="5">
        <v>1</v>
      </c>
      <c r="D294" s="5">
        <v>0</v>
      </c>
      <c r="E294" s="5">
        <v>1</v>
      </c>
      <c r="F294" s="5">
        <v>15</v>
      </c>
      <c r="G294" s="5" t="b">
        <v>0</v>
      </c>
      <c r="H294" s="5">
        <v>4</v>
      </c>
      <c r="I294" s="5" t="s">
        <v>50</v>
      </c>
      <c r="J294" s="5">
        <v>1</v>
      </c>
      <c r="K294" s="5" t="s">
        <v>68</v>
      </c>
      <c r="L294" s="5">
        <v>0.24</v>
      </c>
      <c r="M294" s="5">
        <v>0.21210000000000001</v>
      </c>
      <c r="N294" s="5">
        <v>0.38</v>
      </c>
      <c r="O294" s="5">
        <v>0.29849999999999999</v>
      </c>
      <c r="P294" s="5">
        <v>5</v>
      </c>
      <c r="Q294" s="5">
        <v>55</v>
      </c>
      <c r="R294" s="5">
        <f>SUM(Append18[[#This Row],[Casual_Rentals]],Append18[[#This Row],[Registered_Rentals]])</f>
        <v>60</v>
      </c>
      <c r="T294" t="str">
        <f t="shared" si="19"/>
        <v>invalid</v>
      </c>
      <c r="U294" t="str">
        <f t="shared" si="18"/>
        <v>January</v>
      </c>
      <c r="V294">
        <f t="shared" si="16"/>
        <v>0.21210000000000001</v>
      </c>
      <c r="W294" t="str">
        <f t="shared" si="17"/>
        <v>winter</v>
      </c>
    </row>
    <row r="295" spans="1:23" x14ac:dyDescent="0.25">
      <c r="A295" s="5">
        <v>294</v>
      </c>
      <c r="B295" s="6">
        <v>40556</v>
      </c>
      <c r="C295" s="5">
        <v>1</v>
      </c>
      <c r="D295" s="5">
        <v>0</v>
      </c>
      <c r="E295" s="5">
        <v>1</v>
      </c>
      <c r="F295" s="5">
        <v>16</v>
      </c>
      <c r="G295" s="5" t="b">
        <v>0</v>
      </c>
      <c r="H295" s="5">
        <v>4</v>
      </c>
      <c r="I295" s="5" t="s">
        <v>50</v>
      </c>
      <c r="J295" s="5">
        <v>1</v>
      </c>
      <c r="K295" s="5" t="s">
        <v>68</v>
      </c>
      <c r="L295" s="5">
        <v>0.24</v>
      </c>
      <c r="M295" s="5">
        <v>0.21210000000000001</v>
      </c>
      <c r="N295" s="5">
        <v>0.38</v>
      </c>
      <c r="O295" s="5">
        <v>0.35820000000000002</v>
      </c>
      <c r="P295" s="5">
        <v>2</v>
      </c>
      <c r="Q295" s="5">
        <v>76</v>
      </c>
      <c r="R295" s="5">
        <f>SUM(Append18[[#This Row],[Casual_Rentals]],Append18[[#This Row],[Registered_Rentals]])</f>
        <v>78</v>
      </c>
      <c r="T295" t="str">
        <f t="shared" si="19"/>
        <v>invalid</v>
      </c>
      <c r="U295" t="str">
        <f t="shared" si="18"/>
        <v>January</v>
      </c>
      <c r="V295">
        <f t="shared" si="16"/>
        <v>0.21210000000000001</v>
      </c>
      <c r="W295" t="str">
        <f t="shared" si="17"/>
        <v>winter</v>
      </c>
    </row>
    <row r="296" spans="1:23" x14ac:dyDescent="0.25">
      <c r="A296" s="5">
        <v>295</v>
      </c>
      <c r="B296" s="6">
        <v>40556</v>
      </c>
      <c r="C296" s="5">
        <v>1</v>
      </c>
      <c r="D296" s="5">
        <v>0</v>
      </c>
      <c r="E296" s="5">
        <v>1</v>
      </c>
      <c r="F296" s="5">
        <v>17</v>
      </c>
      <c r="G296" s="5" t="b">
        <v>0</v>
      </c>
      <c r="H296" s="5">
        <v>4</v>
      </c>
      <c r="I296" s="5" t="s">
        <v>50</v>
      </c>
      <c r="J296" s="5">
        <v>1</v>
      </c>
      <c r="K296" s="5" t="s">
        <v>68</v>
      </c>
      <c r="L296" s="5">
        <v>0.2</v>
      </c>
      <c r="M296" s="5">
        <v>0.18179999999999999</v>
      </c>
      <c r="N296" s="5">
        <v>0.4</v>
      </c>
      <c r="O296" s="5">
        <v>0.28360000000000002</v>
      </c>
      <c r="P296" s="5">
        <v>4</v>
      </c>
      <c r="Q296" s="5">
        <v>158</v>
      </c>
      <c r="R296" s="5">
        <f>SUM(Append18[[#This Row],[Casual_Rentals]],Append18[[#This Row],[Registered_Rentals]])</f>
        <v>162</v>
      </c>
      <c r="T296" t="str">
        <f t="shared" si="19"/>
        <v>invalid</v>
      </c>
      <c r="U296" t="str">
        <f t="shared" si="18"/>
        <v>January</v>
      </c>
      <c r="V296">
        <f t="shared" si="16"/>
        <v>0.18179999999999999</v>
      </c>
      <c r="W296" t="str">
        <f t="shared" si="17"/>
        <v>winter</v>
      </c>
    </row>
    <row r="297" spans="1:23" x14ac:dyDescent="0.25">
      <c r="A297" s="5">
        <v>296</v>
      </c>
      <c r="B297" s="6">
        <v>40556</v>
      </c>
      <c r="C297" s="5">
        <v>1</v>
      </c>
      <c r="D297" s="5">
        <v>0</v>
      </c>
      <c r="E297" s="5">
        <v>1</v>
      </c>
      <c r="F297" s="5">
        <v>18</v>
      </c>
      <c r="G297" s="5" t="b">
        <v>0</v>
      </c>
      <c r="H297" s="5">
        <v>4</v>
      </c>
      <c r="I297" s="5" t="s">
        <v>50</v>
      </c>
      <c r="J297" s="5">
        <v>1</v>
      </c>
      <c r="K297" s="5" t="s">
        <v>68</v>
      </c>
      <c r="L297" s="5">
        <v>0.2</v>
      </c>
      <c r="M297" s="5">
        <v>0.18179999999999999</v>
      </c>
      <c r="N297" s="5">
        <v>0.4</v>
      </c>
      <c r="O297" s="5">
        <v>0.32840000000000003</v>
      </c>
      <c r="P297" s="5">
        <v>3</v>
      </c>
      <c r="Q297" s="5">
        <v>141</v>
      </c>
      <c r="R297" s="5">
        <f>SUM(Append18[[#This Row],[Casual_Rentals]],Append18[[#This Row],[Registered_Rentals]])</f>
        <v>144</v>
      </c>
      <c r="T297" t="str">
        <f t="shared" si="19"/>
        <v>invalid</v>
      </c>
      <c r="U297" t="str">
        <f t="shared" si="18"/>
        <v>January</v>
      </c>
      <c r="V297">
        <f t="shared" si="16"/>
        <v>0.18179999999999999</v>
      </c>
      <c r="W297" t="str">
        <f t="shared" si="17"/>
        <v>winter</v>
      </c>
    </row>
    <row r="298" spans="1:23" x14ac:dyDescent="0.25">
      <c r="A298" s="5">
        <v>297</v>
      </c>
      <c r="B298" s="6">
        <v>40556</v>
      </c>
      <c r="C298" s="5">
        <v>1</v>
      </c>
      <c r="D298" s="5">
        <v>0</v>
      </c>
      <c r="E298" s="5">
        <v>1</v>
      </c>
      <c r="F298" s="5">
        <v>19</v>
      </c>
      <c r="G298" s="5" t="b">
        <v>0</v>
      </c>
      <c r="H298" s="5">
        <v>4</v>
      </c>
      <c r="I298" s="5" t="s">
        <v>50</v>
      </c>
      <c r="J298" s="5">
        <v>1</v>
      </c>
      <c r="K298" s="5" t="s">
        <v>68</v>
      </c>
      <c r="L298" s="5">
        <v>0.16</v>
      </c>
      <c r="M298" s="5">
        <v>0.1515</v>
      </c>
      <c r="N298" s="5">
        <v>0.47</v>
      </c>
      <c r="O298" s="5">
        <v>0.25369999999999998</v>
      </c>
      <c r="P298" s="5">
        <v>1</v>
      </c>
      <c r="Q298" s="5">
        <v>98</v>
      </c>
      <c r="R298" s="5">
        <f>SUM(Append18[[#This Row],[Casual_Rentals]],Append18[[#This Row],[Registered_Rentals]])</f>
        <v>99</v>
      </c>
      <c r="T298" t="str">
        <f t="shared" si="19"/>
        <v>invalid</v>
      </c>
      <c r="U298" t="str">
        <f t="shared" si="18"/>
        <v>January</v>
      </c>
      <c r="V298">
        <f t="shared" si="16"/>
        <v>0.1515</v>
      </c>
      <c r="W298" t="str">
        <f t="shared" si="17"/>
        <v>winter</v>
      </c>
    </row>
    <row r="299" spans="1:23" x14ac:dyDescent="0.25">
      <c r="A299" s="5">
        <v>298</v>
      </c>
      <c r="B299" s="6">
        <v>40556</v>
      </c>
      <c r="C299" s="5">
        <v>1</v>
      </c>
      <c r="D299" s="5">
        <v>0</v>
      </c>
      <c r="E299" s="5">
        <v>1</v>
      </c>
      <c r="F299" s="5">
        <v>20</v>
      </c>
      <c r="G299" s="5" t="b">
        <v>0</v>
      </c>
      <c r="H299" s="5">
        <v>4</v>
      </c>
      <c r="I299" s="5" t="s">
        <v>50</v>
      </c>
      <c r="J299" s="5">
        <v>1</v>
      </c>
      <c r="K299" s="5" t="s">
        <v>68</v>
      </c>
      <c r="L299" s="5">
        <v>0.16</v>
      </c>
      <c r="M299" s="5">
        <v>0.1515</v>
      </c>
      <c r="N299" s="5">
        <v>0.47</v>
      </c>
      <c r="O299" s="5">
        <v>0.22389999999999999</v>
      </c>
      <c r="P299" s="5">
        <v>0</v>
      </c>
      <c r="Q299" s="5">
        <v>64</v>
      </c>
      <c r="R299" s="5">
        <f>SUM(Append18[[#This Row],[Casual_Rentals]],Append18[[#This Row],[Registered_Rentals]])</f>
        <v>64</v>
      </c>
      <c r="T299" t="str">
        <f t="shared" si="19"/>
        <v>invalid</v>
      </c>
      <c r="U299" t="str">
        <f t="shared" si="18"/>
        <v>January</v>
      </c>
      <c r="V299">
        <f t="shared" si="16"/>
        <v>0.1515</v>
      </c>
      <c r="W299" t="str">
        <f t="shared" si="17"/>
        <v>winter</v>
      </c>
    </row>
    <row r="300" spans="1:23" x14ac:dyDescent="0.25">
      <c r="A300" s="5">
        <v>299</v>
      </c>
      <c r="B300" s="6">
        <v>40556</v>
      </c>
      <c r="C300" s="5">
        <v>1</v>
      </c>
      <c r="D300" s="5">
        <v>0</v>
      </c>
      <c r="E300" s="5">
        <v>1</v>
      </c>
      <c r="F300" s="5">
        <v>21</v>
      </c>
      <c r="G300" s="5" t="b">
        <v>0</v>
      </c>
      <c r="H300" s="5">
        <v>4</v>
      </c>
      <c r="I300" s="5" t="s">
        <v>50</v>
      </c>
      <c r="J300" s="5">
        <v>1</v>
      </c>
      <c r="K300" s="5" t="s">
        <v>68</v>
      </c>
      <c r="L300" s="5">
        <v>0.14000000000000001</v>
      </c>
      <c r="M300" s="5">
        <v>0.1212</v>
      </c>
      <c r="N300" s="5">
        <v>0.46</v>
      </c>
      <c r="O300" s="5">
        <v>0.29849999999999999</v>
      </c>
      <c r="P300" s="5">
        <v>0</v>
      </c>
      <c r="Q300" s="5">
        <v>40</v>
      </c>
      <c r="R300" s="5">
        <f>SUM(Append18[[#This Row],[Casual_Rentals]],Append18[[#This Row],[Registered_Rentals]])</f>
        <v>40</v>
      </c>
      <c r="T300" t="str">
        <f t="shared" si="19"/>
        <v>invalid</v>
      </c>
      <c r="U300" t="str">
        <f t="shared" si="18"/>
        <v>January</v>
      </c>
      <c r="V300">
        <f t="shared" si="16"/>
        <v>0.1212</v>
      </c>
      <c r="W300" t="str">
        <f t="shared" si="17"/>
        <v>winter</v>
      </c>
    </row>
    <row r="301" spans="1:23" x14ac:dyDescent="0.25">
      <c r="A301" s="5">
        <v>300</v>
      </c>
      <c r="B301" s="6">
        <v>40556</v>
      </c>
      <c r="C301" s="5">
        <v>1</v>
      </c>
      <c r="D301" s="5">
        <v>0</v>
      </c>
      <c r="E301" s="5">
        <v>1</v>
      </c>
      <c r="F301" s="5">
        <v>22</v>
      </c>
      <c r="G301" s="5" t="b">
        <v>0</v>
      </c>
      <c r="H301" s="5">
        <v>4</v>
      </c>
      <c r="I301" s="5" t="s">
        <v>50</v>
      </c>
      <c r="J301" s="5">
        <v>1</v>
      </c>
      <c r="K301" s="5" t="s">
        <v>68</v>
      </c>
      <c r="L301" s="5">
        <v>0.14000000000000001</v>
      </c>
      <c r="M301" s="5">
        <v>0.1212</v>
      </c>
      <c r="N301" s="5">
        <v>0.46</v>
      </c>
      <c r="O301" s="5">
        <v>0.32840000000000003</v>
      </c>
      <c r="P301" s="5">
        <v>0</v>
      </c>
      <c r="Q301" s="5">
        <v>30</v>
      </c>
      <c r="R301" s="5">
        <f>SUM(Append18[[#This Row],[Casual_Rentals]],Append18[[#This Row],[Registered_Rentals]])</f>
        <v>30</v>
      </c>
      <c r="T301" t="str">
        <f t="shared" si="19"/>
        <v>invalid</v>
      </c>
      <c r="U301" t="str">
        <f t="shared" si="18"/>
        <v>January</v>
      </c>
      <c r="V301">
        <f t="shared" si="16"/>
        <v>0.1212</v>
      </c>
      <c r="W301" t="str">
        <f t="shared" si="17"/>
        <v>winter</v>
      </c>
    </row>
    <row r="302" spans="1:23" x14ac:dyDescent="0.25">
      <c r="A302" s="5">
        <v>301</v>
      </c>
      <c r="B302" s="6">
        <v>40556</v>
      </c>
      <c r="C302" s="5">
        <v>1</v>
      </c>
      <c r="D302" s="5">
        <v>0</v>
      </c>
      <c r="E302" s="5">
        <v>1</v>
      </c>
      <c r="F302" s="5">
        <v>23</v>
      </c>
      <c r="G302" s="5" t="b">
        <v>0</v>
      </c>
      <c r="H302" s="5">
        <v>4</v>
      </c>
      <c r="I302" s="5" t="s">
        <v>50</v>
      </c>
      <c r="J302" s="5">
        <v>1</v>
      </c>
      <c r="K302" s="5" t="s">
        <v>68</v>
      </c>
      <c r="L302" s="5">
        <v>0.12</v>
      </c>
      <c r="M302" s="5">
        <v>0.13639999999999999</v>
      </c>
      <c r="N302" s="5">
        <v>0.5</v>
      </c>
      <c r="O302" s="5">
        <v>0.19400000000000001</v>
      </c>
      <c r="P302" s="5">
        <v>1</v>
      </c>
      <c r="Q302" s="5">
        <v>14</v>
      </c>
      <c r="R302" s="5">
        <f>SUM(Append18[[#This Row],[Casual_Rentals]],Append18[[#This Row],[Registered_Rentals]])</f>
        <v>15</v>
      </c>
      <c r="T302" t="str">
        <f t="shared" si="19"/>
        <v>invalid</v>
      </c>
      <c r="U302" t="str">
        <f t="shared" si="18"/>
        <v>January</v>
      </c>
      <c r="V302">
        <f t="shared" si="16"/>
        <v>0.13639999999999999</v>
      </c>
      <c r="W302" t="str">
        <f t="shared" si="17"/>
        <v>winter</v>
      </c>
    </row>
    <row r="303" spans="1:23" x14ac:dyDescent="0.25">
      <c r="A303" s="5">
        <v>302</v>
      </c>
      <c r="B303" s="6">
        <v>40557</v>
      </c>
      <c r="C303" s="5">
        <v>1</v>
      </c>
      <c r="D303" s="5">
        <v>0</v>
      </c>
      <c r="E303" s="5">
        <v>1</v>
      </c>
      <c r="F303" s="5">
        <v>0</v>
      </c>
      <c r="G303" s="5" t="b">
        <v>0</v>
      </c>
      <c r="H303" s="5">
        <v>5</v>
      </c>
      <c r="I303" s="5" t="s">
        <v>51</v>
      </c>
      <c r="J303" s="5">
        <v>1</v>
      </c>
      <c r="K303" s="5" t="s">
        <v>68</v>
      </c>
      <c r="L303" s="5">
        <v>0.12</v>
      </c>
      <c r="M303" s="5">
        <v>0.13639999999999999</v>
      </c>
      <c r="N303" s="5">
        <v>0.5</v>
      </c>
      <c r="O303" s="5">
        <v>0.19400000000000001</v>
      </c>
      <c r="P303" s="5">
        <v>0</v>
      </c>
      <c r="Q303" s="5">
        <v>14</v>
      </c>
      <c r="R303" s="5">
        <f>SUM(Append18[[#This Row],[Casual_Rentals]],Append18[[#This Row],[Registered_Rentals]])</f>
        <v>14</v>
      </c>
      <c r="T303" t="str">
        <f t="shared" si="19"/>
        <v>invalid</v>
      </c>
      <c r="U303" t="str">
        <f t="shared" si="18"/>
        <v>January</v>
      </c>
      <c r="V303">
        <f t="shared" si="16"/>
        <v>0.13639999999999999</v>
      </c>
      <c r="W303" t="str">
        <f t="shared" si="17"/>
        <v>winter</v>
      </c>
    </row>
    <row r="304" spans="1:23" x14ac:dyDescent="0.25">
      <c r="A304" s="5">
        <v>303</v>
      </c>
      <c r="B304" s="6">
        <v>40557</v>
      </c>
      <c r="C304" s="5">
        <v>1</v>
      </c>
      <c r="D304" s="5">
        <v>0</v>
      </c>
      <c r="E304" s="5">
        <v>1</v>
      </c>
      <c r="F304" s="5">
        <v>1</v>
      </c>
      <c r="G304" s="5" t="b">
        <v>0</v>
      </c>
      <c r="H304" s="5">
        <v>5</v>
      </c>
      <c r="I304" s="5" t="s">
        <v>51</v>
      </c>
      <c r="J304" s="5">
        <v>1</v>
      </c>
      <c r="K304" s="5" t="s">
        <v>68</v>
      </c>
      <c r="L304" s="5">
        <v>0.1</v>
      </c>
      <c r="M304" s="5">
        <v>0.1212</v>
      </c>
      <c r="N304" s="5">
        <v>0.54</v>
      </c>
      <c r="O304" s="5">
        <v>0.16420000000000001</v>
      </c>
      <c r="P304" s="5">
        <v>0</v>
      </c>
      <c r="Q304" s="5">
        <v>5</v>
      </c>
      <c r="R304" s="5">
        <f>SUM(Append18[[#This Row],[Casual_Rentals]],Append18[[#This Row],[Registered_Rentals]])</f>
        <v>5</v>
      </c>
      <c r="T304" t="str">
        <f t="shared" si="19"/>
        <v>invalid</v>
      </c>
      <c r="U304" t="str">
        <f t="shared" si="18"/>
        <v>January</v>
      </c>
      <c r="V304">
        <f t="shared" si="16"/>
        <v>0.1212</v>
      </c>
      <c r="W304" t="str">
        <f t="shared" si="17"/>
        <v>winter</v>
      </c>
    </row>
    <row r="305" spans="1:23" x14ac:dyDescent="0.25">
      <c r="A305" s="5">
        <v>304</v>
      </c>
      <c r="B305" s="6">
        <v>40557</v>
      </c>
      <c r="C305" s="5">
        <v>1</v>
      </c>
      <c r="D305" s="5">
        <v>0</v>
      </c>
      <c r="E305" s="5">
        <v>1</v>
      </c>
      <c r="F305" s="5">
        <v>2</v>
      </c>
      <c r="G305" s="5" t="b">
        <v>0</v>
      </c>
      <c r="H305" s="5">
        <v>5</v>
      </c>
      <c r="I305" s="5" t="s">
        <v>51</v>
      </c>
      <c r="J305" s="5">
        <v>1</v>
      </c>
      <c r="K305" s="5" t="s">
        <v>68</v>
      </c>
      <c r="L305" s="5">
        <v>0.1</v>
      </c>
      <c r="M305" s="5">
        <v>0.1212</v>
      </c>
      <c r="N305" s="5">
        <v>0.54</v>
      </c>
      <c r="O305" s="5">
        <v>0.1343</v>
      </c>
      <c r="P305" s="5">
        <v>0</v>
      </c>
      <c r="Q305" s="5">
        <v>1</v>
      </c>
      <c r="R305" s="5">
        <f>SUM(Append18[[#This Row],[Casual_Rentals]],Append18[[#This Row],[Registered_Rentals]])</f>
        <v>1</v>
      </c>
      <c r="T305" t="str">
        <f t="shared" si="19"/>
        <v>invalid</v>
      </c>
      <c r="U305" t="str">
        <f t="shared" si="18"/>
        <v>January</v>
      </c>
      <c r="V305">
        <f t="shared" si="16"/>
        <v>0.1212</v>
      </c>
      <c r="W305" t="str">
        <f t="shared" si="17"/>
        <v>winter</v>
      </c>
    </row>
    <row r="306" spans="1:23" x14ac:dyDescent="0.25">
      <c r="A306" s="5">
        <v>305</v>
      </c>
      <c r="B306" s="6">
        <v>40557</v>
      </c>
      <c r="C306" s="5">
        <v>1</v>
      </c>
      <c r="D306" s="5">
        <v>0</v>
      </c>
      <c r="E306" s="5">
        <v>1</v>
      </c>
      <c r="F306" s="5">
        <v>3</v>
      </c>
      <c r="G306" s="5" t="b">
        <v>0</v>
      </c>
      <c r="H306" s="5">
        <v>5</v>
      </c>
      <c r="I306" s="5" t="s">
        <v>51</v>
      </c>
      <c r="J306" s="5">
        <v>1</v>
      </c>
      <c r="K306" s="5" t="s">
        <v>68</v>
      </c>
      <c r="L306" s="5">
        <v>0.1</v>
      </c>
      <c r="M306" s="5">
        <v>0.13639999999999999</v>
      </c>
      <c r="N306" s="5">
        <v>0.54</v>
      </c>
      <c r="O306" s="5">
        <v>0.1045</v>
      </c>
      <c r="P306" s="5">
        <v>0</v>
      </c>
      <c r="Q306" s="5">
        <v>1</v>
      </c>
      <c r="R306" s="5">
        <f>SUM(Append18[[#This Row],[Casual_Rentals]],Append18[[#This Row],[Registered_Rentals]])</f>
        <v>1</v>
      </c>
      <c r="T306" t="str">
        <f t="shared" si="19"/>
        <v>invalid</v>
      </c>
      <c r="U306" t="str">
        <f t="shared" si="18"/>
        <v>January</v>
      </c>
      <c r="V306">
        <f t="shared" si="16"/>
        <v>0.13639999999999999</v>
      </c>
      <c r="W306" t="str">
        <f t="shared" si="17"/>
        <v>winter</v>
      </c>
    </row>
    <row r="307" spans="1:23" x14ac:dyDescent="0.25">
      <c r="A307" s="5">
        <v>306</v>
      </c>
      <c r="B307" s="6">
        <v>40557</v>
      </c>
      <c r="C307" s="5">
        <v>1</v>
      </c>
      <c r="D307" s="5">
        <v>0</v>
      </c>
      <c r="E307" s="5">
        <v>1</v>
      </c>
      <c r="F307" s="5">
        <v>5</v>
      </c>
      <c r="G307" s="5" t="b">
        <v>0</v>
      </c>
      <c r="H307" s="5">
        <v>5</v>
      </c>
      <c r="I307" s="5" t="s">
        <v>51</v>
      </c>
      <c r="J307" s="5">
        <v>1</v>
      </c>
      <c r="K307" s="5" t="s">
        <v>68</v>
      </c>
      <c r="L307" s="5">
        <v>0.1</v>
      </c>
      <c r="M307" s="5">
        <v>0.13639999999999999</v>
      </c>
      <c r="N307" s="5">
        <v>0.54</v>
      </c>
      <c r="O307" s="5">
        <v>8.9599999999999999E-2</v>
      </c>
      <c r="P307" s="5">
        <v>0</v>
      </c>
      <c r="Q307" s="5">
        <v>8</v>
      </c>
      <c r="R307" s="5">
        <f>SUM(Append18[[#This Row],[Casual_Rentals]],Append18[[#This Row],[Registered_Rentals]])</f>
        <v>8</v>
      </c>
      <c r="T307" t="str">
        <f t="shared" si="19"/>
        <v>invalid</v>
      </c>
      <c r="U307" t="str">
        <f t="shared" si="18"/>
        <v>January</v>
      </c>
      <c r="V307">
        <f t="shared" si="16"/>
        <v>0.13639999999999999</v>
      </c>
      <c r="W307" t="str">
        <f t="shared" si="17"/>
        <v>winter</v>
      </c>
    </row>
    <row r="308" spans="1:23" x14ac:dyDescent="0.25">
      <c r="A308" s="5">
        <v>307</v>
      </c>
      <c r="B308" s="6">
        <v>40557</v>
      </c>
      <c r="C308" s="5">
        <v>1</v>
      </c>
      <c r="D308" s="5">
        <v>0</v>
      </c>
      <c r="E308" s="5">
        <v>1</v>
      </c>
      <c r="F308" s="5">
        <v>6</v>
      </c>
      <c r="G308" s="5" t="b">
        <v>0</v>
      </c>
      <c r="H308" s="5">
        <v>5</v>
      </c>
      <c r="I308" s="5" t="s">
        <v>51</v>
      </c>
      <c r="J308" s="5">
        <v>1</v>
      </c>
      <c r="K308" s="5" t="s">
        <v>68</v>
      </c>
      <c r="L308" s="5">
        <v>0.1</v>
      </c>
      <c r="M308" s="5">
        <v>0.18179999999999999</v>
      </c>
      <c r="N308" s="5">
        <v>0.54</v>
      </c>
      <c r="O308" s="5">
        <v>0</v>
      </c>
      <c r="P308" s="5">
        <v>0</v>
      </c>
      <c r="Q308" s="5">
        <v>17</v>
      </c>
      <c r="R308" s="5">
        <f>SUM(Append18[[#This Row],[Casual_Rentals]],Append18[[#This Row],[Registered_Rentals]])</f>
        <v>17</v>
      </c>
      <c r="T308" t="str">
        <f t="shared" si="19"/>
        <v>invalid</v>
      </c>
      <c r="U308" t="str">
        <f t="shared" si="18"/>
        <v>January</v>
      </c>
      <c r="V308">
        <f t="shared" si="16"/>
        <v>0.18179999999999999</v>
      </c>
      <c r="W308" t="str">
        <f t="shared" si="17"/>
        <v>winter</v>
      </c>
    </row>
    <row r="309" spans="1:23" x14ac:dyDescent="0.25">
      <c r="A309" s="5">
        <v>308</v>
      </c>
      <c r="B309" s="6">
        <v>40557</v>
      </c>
      <c r="C309" s="5">
        <v>1</v>
      </c>
      <c r="D309" s="5">
        <v>0</v>
      </c>
      <c r="E309" s="5">
        <v>1</v>
      </c>
      <c r="F309" s="5">
        <v>7</v>
      </c>
      <c r="G309" s="5" t="b">
        <v>0</v>
      </c>
      <c r="H309" s="5">
        <v>5</v>
      </c>
      <c r="I309" s="5" t="s">
        <v>51</v>
      </c>
      <c r="J309" s="5">
        <v>1</v>
      </c>
      <c r="K309" s="5" t="s">
        <v>68</v>
      </c>
      <c r="L309" s="5">
        <v>0.1</v>
      </c>
      <c r="M309" s="5">
        <v>0.1212</v>
      </c>
      <c r="N309" s="5">
        <v>0.74</v>
      </c>
      <c r="O309" s="5">
        <v>0.16420000000000001</v>
      </c>
      <c r="P309" s="5">
        <v>0</v>
      </c>
      <c r="Q309" s="5">
        <v>70</v>
      </c>
      <c r="R309" s="5">
        <f>SUM(Append18[[#This Row],[Casual_Rentals]],Append18[[#This Row],[Registered_Rentals]])</f>
        <v>70</v>
      </c>
      <c r="T309" t="str">
        <f t="shared" si="19"/>
        <v>invalid</v>
      </c>
      <c r="U309" t="str">
        <f t="shared" si="18"/>
        <v>January</v>
      </c>
      <c r="V309">
        <f t="shared" si="16"/>
        <v>0.1212</v>
      </c>
      <c r="W309" t="str">
        <f t="shared" si="17"/>
        <v>winter</v>
      </c>
    </row>
    <row r="310" spans="1:23" x14ac:dyDescent="0.25">
      <c r="A310" s="5">
        <v>309</v>
      </c>
      <c r="B310" s="6">
        <v>40557</v>
      </c>
      <c r="C310" s="5">
        <v>1</v>
      </c>
      <c r="D310" s="5">
        <v>0</v>
      </c>
      <c r="E310" s="5">
        <v>1</v>
      </c>
      <c r="F310" s="5">
        <v>8</v>
      </c>
      <c r="G310" s="5" t="b">
        <v>0</v>
      </c>
      <c r="H310" s="5">
        <v>5</v>
      </c>
      <c r="I310" s="5" t="s">
        <v>51</v>
      </c>
      <c r="J310" s="5">
        <v>1</v>
      </c>
      <c r="K310" s="5" t="s">
        <v>68</v>
      </c>
      <c r="L310" s="5">
        <v>0.12</v>
      </c>
      <c r="M310" s="5">
        <v>0.16669999999999999</v>
      </c>
      <c r="N310" s="5">
        <v>0.68</v>
      </c>
      <c r="O310" s="5">
        <v>0</v>
      </c>
      <c r="P310" s="5">
        <v>2</v>
      </c>
      <c r="Q310" s="5">
        <v>156</v>
      </c>
      <c r="R310" s="5">
        <f>SUM(Append18[[#This Row],[Casual_Rentals]],Append18[[#This Row],[Registered_Rentals]])</f>
        <v>158</v>
      </c>
      <c r="T310" t="str">
        <f t="shared" si="19"/>
        <v>invalid</v>
      </c>
      <c r="U310" t="str">
        <f t="shared" si="18"/>
        <v>January</v>
      </c>
      <c r="V310">
        <f t="shared" si="16"/>
        <v>0.16669999999999999</v>
      </c>
      <c r="W310" t="str">
        <f t="shared" si="17"/>
        <v>winter</v>
      </c>
    </row>
    <row r="311" spans="1:23" x14ac:dyDescent="0.25">
      <c r="A311" s="5">
        <v>310</v>
      </c>
      <c r="B311" s="6">
        <v>40557</v>
      </c>
      <c r="C311" s="5">
        <v>1</v>
      </c>
      <c r="D311" s="5">
        <v>0</v>
      </c>
      <c r="E311" s="5">
        <v>1</v>
      </c>
      <c r="F311" s="5">
        <v>9</v>
      </c>
      <c r="G311" s="5" t="b">
        <v>0</v>
      </c>
      <c r="H311" s="5">
        <v>5</v>
      </c>
      <c r="I311" s="5" t="s">
        <v>51</v>
      </c>
      <c r="J311" s="5">
        <v>1</v>
      </c>
      <c r="K311" s="5" t="s">
        <v>68</v>
      </c>
      <c r="L311" s="5">
        <v>0.14000000000000001</v>
      </c>
      <c r="M311" s="5">
        <v>0.1515</v>
      </c>
      <c r="N311" s="5">
        <v>0.69</v>
      </c>
      <c r="O311" s="5">
        <v>0.1343</v>
      </c>
      <c r="P311" s="5">
        <v>0</v>
      </c>
      <c r="Q311" s="5">
        <v>117</v>
      </c>
      <c r="R311" s="5">
        <f>SUM(Append18[[#This Row],[Casual_Rentals]],Append18[[#This Row],[Registered_Rentals]])</f>
        <v>117</v>
      </c>
      <c r="T311" t="str">
        <f t="shared" si="19"/>
        <v>invalid</v>
      </c>
      <c r="U311" t="str">
        <f t="shared" si="18"/>
        <v>January</v>
      </c>
      <c r="V311">
        <f t="shared" si="16"/>
        <v>0.1515</v>
      </c>
      <c r="W311" t="str">
        <f t="shared" si="17"/>
        <v>winter</v>
      </c>
    </row>
    <row r="312" spans="1:23" x14ac:dyDescent="0.25">
      <c r="A312" s="5">
        <v>311</v>
      </c>
      <c r="B312" s="6">
        <v>40557</v>
      </c>
      <c r="C312" s="5">
        <v>1</v>
      </c>
      <c r="D312" s="5">
        <v>0</v>
      </c>
      <c r="E312" s="5">
        <v>1</v>
      </c>
      <c r="F312" s="5">
        <v>10</v>
      </c>
      <c r="G312" s="5" t="b">
        <v>0</v>
      </c>
      <c r="H312" s="5">
        <v>5</v>
      </c>
      <c r="I312" s="5" t="s">
        <v>51</v>
      </c>
      <c r="J312" s="5">
        <v>1</v>
      </c>
      <c r="K312" s="5" t="s">
        <v>68</v>
      </c>
      <c r="L312" s="5">
        <v>0.18</v>
      </c>
      <c r="M312" s="5">
        <v>0.18179999999999999</v>
      </c>
      <c r="N312" s="5">
        <v>0.55000000000000004</v>
      </c>
      <c r="O312" s="5">
        <v>0.19400000000000001</v>
      </c>
      <c r="P312" s="5">
        <v>4</v>
      </c>
      <c r="Q312" s="5">
        <v>40</v>
      </c>
      <c r="R312" s="5">
        <f>SUM(Append18[[#This Row],[Casual_Rentals]],Append18[[#This Row],[Registered_Rentals]])</f>
        <v>44</v>
      </c>
      <c r="T312" t="str">
        <f t="shared" si="19"/>
        <v>invalid</v>
      </c>
      <c r="U312" t="str">
        <f t="shared" si="18"/>
        <v>January</v>
      </c>
      <c r="V312">
        <f t="shared" si="16"/>
        <v>0.18179999999999999</v>
      </c>
      <c r="W312" t="str">
        <f t="shared" si="17"/>
        <v>winter</v>
      </c>
    </row>
    <row r="313" spans="1:23" x14ac:dyDescent="0.25">
      <c r="A313" s="5">
        <v>312</v>
      </c>
      <c r="B313" s="6">
        <v>40557</v>
      </c>
      <c r="C313" s="5">
        <v>1</v>
      </c>
      <c r="D313" s="5">
        <v>0</v>
      </c>
      <c r="E313" s="5">
        <v>1</v>
      </c>
      <c r="F313" s="5">
        <v>11</v>
      </c>
      <c r="G313" s="5" t="b">
        <v>0</v>
      </c>
      <c r="H313" s="5">
        <v>5</v>
      </c>
      <c r="I313" s="5" t="s">
        <v>51</v>
      </c>
      <c r="J313" s="5">
        <v>1</v>
      </c>
      <c r="K313" s="5" t="s">
        <v>68</v>
      </c>
      <c r="L313" s="5">
        <v>0.18</v>
      </c>
      <c r="M313" s="5">
        <v>0.16669999999999999</v>
      </c>
      <c r="N313" s="5">
        <v>0.51</v>
      </c>
      <c r="O313" s="5">
        <v>0.28360000000000002</v>
      </c>
      <c r="P313" s="5">
        <v>6</v>
      </c>
      <c r="Q313" s="5">
        <v>47</v>
      </c>
      <c r="R313" s="5">
        <f>SUM(Append18[[#This Row],[Casual_Rentals]],Append18[[#This Row],[Registered_Rentals]])</f>
        <v>53</v>
      </c>
      <c r="T313" t="str">
        <f t="shared" si="19"/>
        <v>invalid</v>
      </c>
      <c r="U313" t="str">
        <f t="shared" si="18"/>
        <v>January</v>
      </c>
      <c r="V313">
        <f t="shared" si="16"/>
        <v>0.16669999999999999</v>
      </c>
      <c r="W313" t="str">
        <f t="shared" si="17"/>
        <v>winter</v>
      </c>
    </row>
    <row r="314" spans="1:23" x14ac:dyDescent="0.25">
      <c r="A314" s="5">
        <v>313</v>
      </c>
      <c r="B314" s="6">
        <v>40557</v>
      </c>
      <c r="C314" s="5">
        <v>1</v>
      </c>
      <c r="D314" s="5">
        <v>0</v>
      </c>
      <c r="E314" s="5">
        <v>1</v>
      </c>
      <c r="F314" s="5">
        <v>12</v>
      </c>
      <c r="G314" s="5" t="b">
        <v>0</v>
      </c>
      <c r="H314" s="5">
        <v>5</v>
      </c>
      <c r="I314" s="5" t="s">
        <v>51</v>
      </c>
      <c r="J314" s="5">
        <v>1</v>
      </c>
      <c r="K314" s="5" t="s">
        <v>68</v>
      </c>
      <c r="L314" s="5">
        <v>0.2</v>
      </c>
      <c r="M314" s="5">
        <v>0.19700000000000001</v>
      </c>
      <c r="N314" s="5">
        <v>0.44</v>
      </c>
      <c r="O314" s="5">
        <v>0.25369999999999998</v>
      </c>
      <c r="P314" s="5">
        <v>2</v>
      </c>
      <c r="Q314" s="5">
        <v>59</v>
      </c>
      <c r="R314" s="5">
        <f>SUM(Append18[[#This Row],[Casual_Rentals]],Append18[[#This Row],[Registered_Rentals]])</f>
        <v>61</v>
      </c>
      <c r="T314" t="str">
        <f t="shared" si="19"/>
        <v>invalid</v>
      </c>
      <c r="U314" t="str">
        <f t="shared" si="18"/>
        <v>January</v>
      </c>
      <c r="V314">
        <f t="shared" si="16"/>
        <v>0.19700000000000001</v>
      </c>
      <c r="W314" t="str">
        <f t="shared" si="17"/>
        <v>winter</v>
      </c>
    </row>
    <row r="315" spans="1:23" x14ac:dyDescent="0.25">
      <c r="A315" s="5">
        <v>314</v>
      </c>
      <c r="B315" s="6">
        <v>40557</v>
      </c>
      <c r="C315" s="5">
        <v>1</v>
      </c>
      <c r="D315" s="5">
        <v>0</v>
      </c>
      <c r="E315" s="5">
        <v>1</v>
      </c>
      <c r="F315" s="5">
        <v>13</v>
      </c>
      <c r="G315" s="5" t="b">
        <v>0</v>
      </c>
      <c r="H315" s="5">
        <v>5</v>
      </c>
      <c r="I315" s="5" t="s">
        <v>51</v>
      </c>
      <c r="J315" s="5">
        <v>1</v>
      </c>
      <c r="K315" s="5" t="s">
        <v>68</v>
      </c>
      <c r="L315" s="5">
        <v>0.22</v>
      </c>
      <c r="M315" s="5">
        <v>0.19700000000000001</v>
      </c>
      <c r="N315" s="5">
        <v>0.37</v>
      </c>
      <c r="O315" s="5">
        <v>0.3881</v>
      </c>
      <c r="P315" s="5">
        <v>4</v>
      </c>
      <c r="Q315" s="5">
        <v>73</v>
      </c>
      <c r="R315" s="5">
        <f>SUM(Append18[[#This Row],[Casual_Rentals]],Append18[[#This Row],[Registered_Rentals]])</f>
        <v>77</v>
      </c>
      <c r="T315" t="str">
        <f t="shared" si="19"/>
        <v>invalid</v>
      </c>
      <c r="U315" t="str">
        <f t="shared" si="18"/>
        <v>January</v>
      </c>
      <c r="V315">
        <f t="shared" si="16"/>
        <v>0.19700000000000001</v>
      </c>
      <c r="W315" t="str">
        <f t="shared" si="17"/>
        <v>winter</v>
      </c>
    </row>
    <row r="316" spans="1:23" x14ac:dyDescent="0.25">
      <c r="A316" s="5">
        <v>315</v>
      </c>
      <c r="B316" s="6">
        <v>40557</v>
      </c>
      <c r="C316" s="5">
        <v>1</v>
      </c>
      <c r="D316" s="5">
        <v>0</v>
      </c>
      <c r="E316" s="5">
        <v>1</v>
      </c>
      <c r="F316" s="5">
        <v>14</v>
      </c>
      <c r="G316" s="5" t="b">
        <v>0</v>
      </c>
      <c r="H316" s="5">
        <v>5</v>
      </c>
      <c r="I316" s="5" t="s">
        <v>51</v>
      </c>
      <c r="J316" s="5">
        <v>1</v>
      </c>
      <c r="K316" s="5" t="s">
        <v>68</v>
      </c>
      <c r="L316" s="5">
        <v>0.22</v>
      </c>
      <c r="M316" s="5">
        <v>0.21210000000000001</v>
      </c>
      <c r="N316" s="5">
        <v>0.41</v>
      </c>
      <c r="O316" s="5">
        <v>0.28360000000000002</v>
      </c>
      <c r="P316" s="5">
        <v>5</v>
      </c>
      <c r="Q316" s="5">
        <v>59</v>
      </c>
      <c r="R316" s="5">
        <f>SUM(Append18[[#This Row],[Casual_Rentals]],Append18[[#This Row],[Registered_Rentals]])</f>
        <v>64</v>
      </c>
      <c r="T316" t="str">
        <f t="shared" si="19"/>
        <v>invalid</v>
      </c>
      <c r="U316" t="str">
        <f t="shared" si="18"/>
        <v>January</v>
      </c>
      <c r="V316">
        <f t="shared" si="16"/>
        <v>0.21210000000000001</v>
      </c>
      <c r="W316" t="str">
        <f t="shared" si="17"/>
        <v>winter</v>
      </c>
    </row>
    <row r="317" spans="1:23" x14ac:dyDescent="0.25">
      <c r="A317" s="5">
        <v>316</v>
      </c>
      <c r="B317" s="6">
        <v>40557</v>
      </c>
      <c r="C317" s="5">
        <v>1</v>
      </c>
      <c r="D317" s="5">
        <v>0</v>
      </c>
      <c r="E317" s="5">
        <v>1</v>
      </c>
      <c r="F317" s="5">
        <v>15</v>
      </c>
      <c r="G317" s="5" t="b">
        <v>0</v>
      </c>
      <c r="H317" s="5">
        <v>5</v>
      </c>
      <c r="I317" s="5" t="s">
        <v>51</v>
      </c>
      <c r="J317" s="5">
        <v>1</v>
      </c>
      <c r="K317" s="5" t="s">
        <v>68</v>
      </c>
      <c r="L317" s="5">
        <v>0.24</v>
      </c>
      <c r="M317" s="5">
        <v>0.2424</v>
      </c>
      <c r="N317" s="5">
        <v>0.38</v>
      </c>
      <c r="O317" s="5">
        <v>0.16420000000000001</v>
      </c>
      <c r="P317" s="5">
        <v>9</v>
      </c>
      <c r="Q317" s="5">
        <v>59</v>
      </c>
      <c r="R317" s="5">
        <f>SUM(Append18[[#This Row],[Casual_Rentals]],Append18[[#This Row],[Registered_Rentals]])</f>
        <v>68</v>
      </c>
      <c r="T317" t="str">
        <f t="shared" si="19"/>
        <v>invalid</v>
      </c>
      <c r="U317" t="str">
        <f t="shared" si="18"/>
        <v>January</v>
      </c>
      <c r="V317">
        <f t="shared" si="16"/>
        <v>0.2424</v>
      </c>
      <c r="W317" t="str">
        <f t="shared" si="17"/>
        <v>winter</v>
      </c>
    </row>
    <row r="318" spans="1:23" x14ac:dyDescent="0.25">
      <c r="A318" s="5">
        <v>317</v>
      </c>
      <c r="B318" s="6">
        <v>40557</v>
      </c>
      <c r="C318" s="5">
        <v>1</v>
      </c>
      <c r="D318" s="5">
        <v>0</v>
      </c>
      <c r="E318" s="5">
        <v>1</v>
      </c>
      <c r="F318" s="5">
        <v>16</v>
      </c>
      <c r="G318" s="5" t="b">
        <v>0</v>
      </c>
      <c r="H318" s="5">
        <v>5</v>
      </c>
      <c r="I318" s="5" t="s">
        <v>51</v>
      </c>
      <c r="J318" s="5">
        <v>1</v>
      </c>
      <c r="K318" s="5" t="s">
        <v>68</v>
      </c>
      <c r="L318" s="5">
        <v>0.22</v>
      </c>
      <c r="M318" s="5">
        <v>0.2424</v>
      </c>
      <c r="N318" s="5">
        <v>0.41</v>
      </c>
      <c r="O318" s="5">
        <v>0.1045</v>
      </c>
      <c r="P318" s="5">
        <v>3</v>
      </c>
      <c r="Q318" s="5">
        <v>87</v>
      </c>
      <c r="R318" s="5">
        <f>SUM(Append18[[#This Row],[Casual_Rentals]],Append18[[#This Row],[Registered_Rentals]])</f>
        <v>90</v>
      </c>
      <c r="T318" t="str">
        <f t="shared" si="19"/>
        <v>invalid</v>
      </c>
      <c r="U318" t="str">
        <f t="shared" si="18"/>
        <v>January</v>
      </c>
      <c r="V318">
        <f t="shared" si="16"/>
        <v>0.2424</v>
      </c>
      <c r="W318" t="str">
        <f t="shared" si="17"/>
        <v>winter</v>
      </c>
    </row>
    <row r="319" spans="1:23" x14ac:dyDescent="0.25">
      <c r="A319" s="5">
        <v>318</v>
      </c>
      <c r="B319" s="6">
        <v>40557</v>
      </c>
      <c r="C319" s="5">
        <v>1</v>
      </c>
      <c r="D319" s="5">
        <v>0</v>
      </c>
      <c r="E319" s="5">
        <v>1</v>
      </c>
      <c r="F319" s="5">
        <v>17</v>
      </c>
      <c r="G319" s="5" t="b">
        <v>0</v>
      </c>
      <c r="H319" s="5">
        <v>5</v>
      </c>
      <c r="I319" s="5" t="s">
        <v>51</v>
      </c>
      <c r="J319" s="5">
        <v>1</v>
      </c>
      <c r="K319" s="5" t="s">
        <v>68</v>
      </c>
      <c r="L319" s="5">
        <v>0.22</v>
      </c>
      <c r="M319" s="5">
        <v>0.2273</v>
      </c>
      <c r="N319" s="5">
        <v>0.41</v>
      </c>
      <c r="O319" s="5">
        <v>0.16420000000000001</v>
      </c>
      <c r="P319" s="5">
        <v>4</v>
      </c>
      <c r="Q319" s="5">
        <v>155</v>
      </c>
      <c r="R319" s="5">
        <f>SUM(Append18[[#This Row],[Casual_Rentals]],Append18[[#This Row],[Registered_Rentals]])</f>
        <v>159</v>
      </c>
      <c r="T319" t="str">
        <f t="shared" si="19"/>
        <v>invalid</v>
      </c>
      <c r="U319" t="str">
        <f t="shared" si="18"/>
        <v>January</v>
      </c>
      <c r="V319">
        <f t="shared" si="16"/>
        <v>0.2273</v>
      </c>
      <c r="W319" t="str">
        <f t="shared" si="17"/>
        <v>winter</v>
      </c>
    </row>
    <row r="320" spans="1:23" x14ac:dyDescent="0.25">
      <c r="A320" s="5">
        <v>319</v>
      </c>
      <c r="B320" s="6">
        <v>40557</v>
      </c>
      <c r="C320" s="5">
        <v>1</v>
      </c>
      <c r="D320" s="5">
        <v>0</v>
      </c>
      <c r="E320" s="5">
        <v>1</v>
      </c>
      <c r="F320" s="5">
        <v>18</v>
      </c>
      <c r="G320" s="5" t="b">
        <v>0</v>
      </c>
      <c r="H320" s="5">
        <v>5</v>
      </c>
      <c r="I320" s="5" t="s">
        <v>51</v>
      </c>
      <c r="J320" s="5">
        <v>1</v>
      </c>
      <c r="K320" s="5" t="s">
        <v>68</v>
      </c>
      <c r="L320" s="5">
        <v>0.2</v>
      </c>
      <c r="M320" s="5">
        <v>0.2576</v>
      </c>
      <c r="N320" s="5">
        <v>0.47</v>
      </c>
      <c r="O320" s="5">
        <v>0</v>
      </c>
      <c r="P320" s="5">
        <v>5</v>
      </c>
      <c r="Q320" s="5">
        <v>134</v>
      </c>
      <c r="R320" s="5">
        <f>SUM(Append18[[#This Row],[Casual_Rentals]],Append18[[#This Row],[Registered_Rentals]])</f>
        <v>139</v>
      </c>
      <c r="T320" t="str">
        <f t="shared" si="19"/>
        <v>invalid</v>
      </c>
      <c r="U320" t="str">
        <f t="shared" si="18"/>
        <v>January</v>
      </c>
      <c r="V320">
        <f t="shared" si="16"/>
        <v>0.2576</v>
      </c>
      <c r="W320" t="str">
        <f t="shared" si="17"/>
        <v>winter</v>
      </c>
    </row>
    <row r="321" spans="1:23" x14ac:dyDescent="0.25">
      <c r="A321" s="5">
        <v>320</v>
      </c>
      <c r="B321" s="6">
        <v>40557</v>
      </c>
      <c r="C321" s="5">
        <v>1</v>
      </c>
      <c r="D321" s="5">
        <v>0</v>
      </c>
      <c r="E321" s="5">
        <v>1</v>
      </c>
      <c r="F321" s="5">
        <v>19</v>
      </c>
      <c r="G321" s="5" t="b">
        <v>0</v>
      </c>
      <c r="H321" s="5">
        <v>5</v>
      </c>
      <c r="I321" s="5" t="s">
        <v>51</v>
      </c>
      <c r="J321" s="5">
        <v>1</v>
      </c>
      <c r="K321" s="5" t="s">
        <v>68</v>
      </c>
      <c r="L321" s="5">
        <v>0.16</v>
      </c>
      <c r="M321" s="5">
        <v>0.19700000000000001</v>
      </c>
      <c r="N321" s="5">
        <v>0.59</v>
      </c>
      <c r="O321" s="5">
        <v>8.9599999999999999E-2</v>
      </c>
      <c r="P321" s="5">
        <v>3</v>
      </c>
      <c r="Q321" s="5">
        <v>89</v>
      </c>
      <c r="R321" s="5">
        <f>SUM(Append18[[#This Row],[Casual_Rentals]],Append18[[#This Row],[Registered_Rentals]])</f>
        <v>92</v>
      </c>
      <c r="T321" t="str">
        <f t="shared" si="19"/>
        <v>invalid</v>
      </c>
      <c r="U321" t="str">
        <f t="shared" si="18"/>
        <v>January</v>
      </c>
      <c r="V321">
        <f t="shared" si="16"/>
        <v>0.19700000000000001</v>
      </c>
      <c r="W321" t="str">
        <f t="shared" si="17"/>
        <v>winter</v>
      </c>
    </row>
    <row r="322" spans="1:23" x14ac:dyDescent="0.25">
      <c r="A322" s="5">
        <v>321</v>
      </c>
      <c r="B322" s="6">
        <v>40557</v>
      </c>
      <c r="C322" s="5">
        <v>1</v>
      </c>
      <c r="D322" s="5">
        <v>0</v>
      </c>
      <c r="E322" s="5">
        <v>1</v>
      </c>
      <c r="F322" s="5">
        <v>20</v>
      </c>
      <c r="G322" s="5" t="b">
        <v>0</v>
      </c>
      <c r="H322" s="5">
        <v>5</v>
      </c>
      <c r="I322" s="5" t="s">
        <v>51</v>
      </c>
      <c r="J322" s="5">
        <v>1</v>
      </c>
      <c r="K322" s="5" t="s">
        <v>68</v>
      </c>
      <c r="L322" s="5">
        <v>0.18</v>
      </c>
      <c r="M322" s="5">
        <v>0.2424</v>
      </c>
      <c r="N322" s="5">
        <v>0.59</v>
      </c>
      <c r="O322" s="5">
        <v>0</v>
      </c>
      <c r="P322" s="5">
        <v>0</v>
      </c>
      <c r="Q322" s="5">
        <v>68</v>
      </c>
      <c r="R322" s="5">
        <f>SUM(Append18[[#This Row],[Casual_Rentals]],Append18[[#This Row],[Registered_Rentals]])</f>
        <v>68</v>
      </c>
      <c r="T322" t="str">
        <f t="shared" si="19"/>
        <v>invalid</v>
      </c>
      <c r="U322" t="str">
        <f t="shared" si="18"/>
        <v>January</v>
      </c>
      <c r="V322">
        <f t="shared" si="16"/>
        <v>0.2424</v>
      </c>
      <c r="W322" t="str">
        <f t="shared" si="17"/>
        <v>winter</v>
      </c>
    </row>
    <row r="323" spans="1:23" x14ac:dyDescent="0.25">
      <c r="A323" s="5">
        <v>322</v>
      </c>
      <c r="B323" s="6">
        <v>40557</v>
      </c>
      <c r="C323" s="5">
        <v>1</v>
      </c>
      <c r="D323" s="5">
        <v>0</v>
      </c>
      <c r="E323" s="5">
        <v>1</v>
      </c>
      <c r="F323" s="5">
        <v>21</v>
      </c>
      <c r="G323" s="5" t="b">
        <v>0</v>
      </c>
      <c r="H323" s="5">
        <v>5</v>
      </c>
      <c r="I323" s="5" t="s">
        <v>51</v>
      </c>
      <c r="J323" s="5">
        <v>1</v>
      </c>
      <c r="K323" s="5" t="s">
        <v>68</v>
      </c>
      <c r="L323" s="5">
        <v>0.16</v>
      </c>
      <c r="M323" s="5">
        <v>0.2273</v>
      </c>
      <c r="N323" s="5">
        <v>0.69</v>
      </c>
      <c r="O323" s="5">
        <v>0</v>
      </c>
      <c r="P323" s="5">
        <v>4</v>
      </c>
      <c r="Q323" s="5">
        <v>48</v>
      </c>
      <c r="R323" s="5">
        <f>SUM(Append18[[#This Row],[Casual_Rentals]],Append18[[#This Row],[Registered_Rentals]])</f>
        <v>52</v>
      </c>
      <c r="T323" t="str">
        <f t="shared" si="19"/>
        <v>invalid</v>
      </c>
      <c r="U323" t="str">
        <f t="shared" si="18"/>
        <v>January</v>
      </c>
      <c r="V323">
        <f t="shared" ref="V323:V386" si="20">IF(M323="",M322,M323)</f>
        <v>0.2273</v>
      </c>
      <c r="W323" t="str">
        <f t="shared" ref="W323:W386" si="21">IF(C323=1,"winter",("invalid"))</f>
        <v>winter</v>
      </c>
    </row>
    <row r="324" spans="1:23" x14ac:dyDescent="0.25">
      <c r="A324" s="5">
        <v>323</v>
      </c>
      <c r="B324" s="6">
        <v>40557</v>
      </c>
      <c r="C324" s="5">
        <v>1</v>
      </c>
      <c r="D324" s="5">
        <v>0</v>
      </c>
      <c r="E324" s="5">
        <v>1</v>
      </c>
      <c r="F324" s="5">
        <v>22</v>
      </c>
      <c r="G324" s="5" t="b">
        <v>0</v>
      </c>
      <c r="H324" s="5">
        <v>5</v>
      </c>
      <c r="I324" s="5" t="s">
        <v>51</v>
      </c>
      <c r="J324" s="5">
        <v>2</v>
      </c>
      <c r="K324" s="5" t="s">
        <v>69</v>
      </c>
      <c r="L324" s="5">
        <v>0.16</v>
      </c>
      <c r="M324" s="5">
        <v>0.2273</v>
      </c>
      <c r="N324" s="5">
        <v>0.69</v>
      </c>
      <c r="O324" s="5">
        <v>0</v>
      </c>
      <c r="P324" s="5">
        <v>2</v>
      </c>
      <c r="Q324" s="5">
        <v>34</v>
      </c>
      <c r="R324" s="5">
        <f>SUM(Append18[[#This Row],[Casual_Rentals]],Append18[[#This Row],[Registered_Rentals]])</f>
        <v>36</v>
      </c>
      <c r="T324" t="str">
        <f t="shared" si="19"/>
        <v>invalid</v>
      </c>
      <c r="U324" t="str">
        <f t="shared" si="18"/>
        <v>January</v>
      </c>
      <c r="V324">
        <f t="shared" si="20"/>
        <v>0.2273</v>
      </c>
      <c r="W324" t="str">
        <f t="shared" si="21"/>
        <v>winter</v>
      </c>
    </row>
    <row r="325" spans="1:23" x14ac:dyDescent="0.25">
      <c r="A325" s="5">
        <v>324</v>
      </c>
      <c r="B325" s="6">
        <v>40557</v>
      </c>
      <c r="C325" s="5">
        <v>1</v>
      </c>
      <c r="D325" s="5">
        <v>0</v>
      </c>
      <c r="E325" s="5">
        <v>1</v>
      </c>
      <c r="F325" s="5">
        <v>23</v>
      </c>
      <c r="G325" s="5" t="b">
        <v>0</v>
      </c>
      <c r="H325" s="5">
        <v>5</v>
      </c>
      <c r="I325" s="5" t="s">
        <v>51</v>
      </c>
      <c r="J325" s="5">
        <v>2</v>
      </c>
      <c r="K325" s="5" t="s">
        <v>69</v>
      </c>
      <c r="L325" s="5">
        <v>0.18</v>
      </c>
      <c r="M325" s="5">
        <v>0.2424</v>
      </c>
      <c r="N325" s="5">
        <v>0.55000000000000004</v>
      </c>
      <c r="O325" s="5">
        <v>0</v>
      </c>
      <c r="P325" s="5">
        <v>1</v>
      </c>
      <c r="Q325" s="5">
        <v>26</v>
      </c>
      <c r="R325" s="5">
        <f>SUM(Append18[[#This Row],[Casual_Rentals]],Append18[[#This Row],[Registered_Rentals]])</f>
        <v>27</v>
      </c>
      <c r="T325" t="str">
        <f t="shared" si="19"/>
        <v>invalid</v>
      </c>
      <c r="U325" t="str">
        <f t="shared" si="18"/>
        <v>January</v>
      </c>
      <c r="V325">
        <f t="shared" si="20"/>
        <v>0.2424</v>
      </c>
      <c r="W325" t="str">
        <f t="shared" si="21"/>
        <v>winter</v>
      </c>
    </row>
    <row r="326" spans="1:23" x14ac:dyDescent="0.25">
      <c r="A326" s="5">
        <v>325</v>
      </c>
      <c r="B326" s="6">
        <v>40558</v>
      </c>
      <c r="C326" s="5">
        <v>1</v>
      </c>
      <c r="D326" s="5">
        <v>0</v>
      </c>
      <c r="E326" s="5">
        <v>1</v>
      </c>
      <c r="F326" s="5">
        <v>0</v>
      </c>
      <c r="G326" s="5" t="b">
        <v>0</v>
      </c>
      <c r="H326" s="5">
        <v>6</v>
      </c>
      <c r="I326" s="5" t="s">
        <v>52</v>
      </c>
      <c r="J326" s="5">
        <v>1</v>
      </c>
      <c r="K326" s="5" t="s">
        <v>68</v>
      </c>
      <c r="L326" s="5">
        <v>0.18</v>
      </c>
      <c r="M326" s="5">
        <v>0.2424</v>
      </c>
      <c r="N326" s="5">
        <v>0.55000000000000004</v>
      </c>
      <c r="O326" s="5">
        <v>0</v>
      </c>
      <c r="P326" s="5">
        <v>3</v>
      </c>
      <c r="Q326" s="5">
        <v>25</v>
      </c>
      <c r="R326" s="5">
        <f>SUM(Append18[[#This Row],[Casual_Rentals]],Append18[[#This Row],[Registered_Rentals]])</f>
        <v>28</v>
      </c>
      <c r="T326" t="str">
        <f t="shared" si="19"/>
        <v>invalid</v>
      </c>
      <c r="U326" t="str">
        <f t="shared" si="18"/>
        <v>January</v>
      </c>
      <c r="V326">
        <f t="shared" si="20"/>
        <v>0.2424</v>
      </c>
      <c r="W326" t="str">
        <f t="shared" si="21"/>
        <v>winter</v>
      </c>
    </row>
    <row r="327" spans="1:23" x14ac:dyDescent="0.25">
      <c r="A327" s="5">
        <v>326</v>
      </c>
      <c r="B327" s="6">
        <v>40558</v>
      </c>
      <c r="C327" s="5">
        <v>1</v>
      </c>
      <c r="D327" s="5">
        <v>0</v>
      </c>
      <c r="E327" s="5">
        <v>1</v>
      </c>
      <c r="F327" s="5">
        <v>1</v>
      </c>
      <c r="G327" s="5" t="b">
        <v>0</v>
      </c>
      <c r="H327" s="5">
        <v>6</v>
      </c>
      <c r="I327" s="5" t="s">
        <v>52</v>
      </c>
      <c r="J327" s="5">
        <v>2</v>
      </c>
      <c r="K327" s="5" t="s">
        <v>69</v>
      </c>
      <c r="L327" s="5">
        <v>0.16</v>
      </c>
      <c r="M327" s="5">
        <v>0.19700000000000001</v>
      </c>
      <c r="N327" s="5">
        <v>0.59</v>
      </c>
      <c r="O327" s="5">
        <v>8.9599999999999999E-2</v>
      </c>
      <c r="P327" s="5">
        <v>2</v>
      </c>
      <c r="Q327" s="5">
        <v>18</v>
      </c>
      <c r="R327" s="5">
        <f>SUM(Append18[[#This Row],[Casual_Rentals]],Append18[[#This Row],[Registered_Rentals]])</f>
        <v>20</v>
      </c>
      <c r="T327" t="str">
        <f t="shared" si="19"/>
        <v>invalid</v>
      </c>
      <c r="U327" t="str">
        <f t="shared" si="18"/>
        <v>January</v>
      </c>
      <c r="V327">
        <f t="shared" si="20"/>
        <v>0.19700000000000001</v>
      </c>
      <c r="W327" t="str">
        <f t="shared" si="21"/>
        <v>winter</v>
      </c>
    </row>
    <row r="328" spans="1:23" x14ac:dyDescent="0.25">
      <c r="A328" s="5">
        <v>327</v>
      </c>
      <c r="B328" s="6">
        <v>40558</v>
      </c>
      <c r="C328" s="5">
        <v>1</v>
      </c>
      <c r="D328" s="5">
        <v>0</v>
      </c>
      <c r="E328" s="5">
        <v>1</v>
      </c>
      <c r="F328" s="5">
        <v>2</v>
      </c>
      <c r="G328" s="5" t="b">
        <v>0</v>
      </c>
      <c r="H328" s="5">
        <v>6</v>
      </c>
      <c r="I328" s="5" t="s">
        <v>52</v>
      </c>
      <c r="J328" s="5">
        <v>2</v>
      </c>
      <c r="K328" s="5" t="s">
        <v>69</v>
      </c>
      <c r="L328" s="5">
        <v>0.16</v>
      </c>
      <c r="M328" s="5">
        <v>0.19700000000000001</v>
      </c>
      <c r="N328" s="5">
        <v>0.59</v>
      </c>
      <c r="O328" s="5">
        <v>8.9599999999999999E-2</v>
      </c>
      <c r="P328" s="5">
        <v>0</v>
      </c>
      <c r="Q328" s="5">
        <v>12</v>
      </c>
      <c r="R328" s="5">
        <f>SUM(Append18[[#This Row],[Casual_Rentals]],Append18[[#This Row],[Registered_Rentals]])</f>
        <v>12</v>
      </c>
      <c r="T328" t="str">
        <f t="shared" si="19"/>
        <v>invalid</v>
      </c>
      <c r="U328" t="str">
        <f t="shared" si="18"/>
        <v>January</v>
      </c>
      <c r="V328">
        <f t="shared" si="20"/>
        <v>0.19700000000000001</v>
      </c>
      <c r="W328" t="str">
        <f t="shared" si="21"/>
        <v>winter</v>
      </c>
    </row>
    <row r="329" spans="1:23" x14ac:dyDescent="0.25">
      <c r="A329" s="5">
        <v>328</v>
      </c>
      <c r="B329" s="6">
        <v>40558</v>
      </c>
      <c r="C329" s="5">
        <v>1</v>
      </c>
      <c r="D329" s="5">
        <v>0</v>
      </c>
      <c r="E329" s="5">
        <v>1</v>
      </c>
      <c r="F329" s="5">
        <v>3</v>
      </c>
      <c r="G329" s="5" t="b">
        <v>0</v>
      </c>
      <c r="H329" s="5">
        <v>6</v>
      </c>
      <c r="I329" s="5" t="s">
        <v>52</v>
      </c>
      <c r="J329" s="5">
        <v>2</v>
      </c>
      <c r="K329" s="5" t="s">
        <v>69</v>
      </c>
      <c r="L329" s="5">
        <v>0.16</v>
      </c>
      <c r="M329" s="5">
        <v>0.2273</v>
      </c>
      <c r="N329" s="5">
        <v>0.59</v>
      </c>
      <c r="O329" s="5">
        <v>0</v>
      </c>
      <c r="P329" s="5">
        <v>1</v>
      </c>
      <c r="Q329" s="5">
        <v>7</v>
      </c>
      <c r="R329" s="5">
        <f>SUM(Append18[[#This Row],[Casual_Rentals]],Append18[[#This Row],[Registered_Rentals]])</f>
        <v>8</v>
      </c>
      <c r="T329" t="str">
        <f t="shared" si="19"/>
        <v>invalid</v>
      </c>
      <c r="U329" t="str">
        <f t="shared" si="18"/>
        <v>January</v>
      </c>
      <c r="V329">
        <f t="shared" si="20"/>
        <v>0.2273</v>
      </c>
      <c r="W329" t="str">
        <f t="shared" si="21"/>
        <v>winter</v>
      </c>
    </row>
    <row r="330" spans="1:23" x14ac:dyDescent="0.25">
      <c r="A330" s="5">
        <v>329</v>
      </c>
      <c r="B330" s="6">
        <v>40558</v>
      </c>
      <c r="C330" s="5">
        <v>1</v>
      </c>
      <c r="D330" s="5">
        <v>0</v>
      </c>
      <c r="E330" s="5">
        <v>1</v>
      </c>
      <c r="F330" s="5">
        <v>4</v>
      </c>
      <c r="G330" s="5" t="b">
        <v>0</v>
      </c>
      <c r="H330" s="5">
        <v>6</v>
      </c>
      <c r="I330" s="5" t="s">
        <v>52</v>
      </c>
      <c r="J330" s="5">
        <v>2</v>
      </c>
      <c r="K330" s="5" t="s">
        <v>69</v>
      </c>
      <c r="L330" s="5">
        <v>0.16</v>
      </c>
      <c r="M330" s="5">
        <v>0.2273</v>
      </c>
      <c r="N330" s="5">
        <v>0.59</v>
      </c>
      <c r="O330" s="5">
        <v>0</v>
      </c>
      <c r="P330" s="5">
        <v>0</v>
      </c>
      <c r="Q330" s="5">
        <v>5</v>
      </c>
      <c r="R330" s="5">
        <f>SUM(Append18[[#This Row],[Casual_Rentals]],Append18[[#This Row],[Registered_Rentals]])</f>
        <v>5</v>
      </c>
      <c r="T330" t="str">
        <f t="shared" si="19"/>
        <v>invalid</v>
      </c>
      <c r="U330" t="str">
        <f t="shared" si="18"/>
        <v>January</v>
      </c>
      <c r="V330">
        <f t="shared" si="20"/>
        <v>0.2273</v>
      </c>
      <c r="W330" t="str">
        <f t="shared" si="21"/>
        <v>winter</v>
      </c>
    </row>
    <row r="331" spans="1:23" x14ac:dyDescent="0.25">
      <c r="A331" s="5">
        <v>330</v>
      </c>
      <c r="B331" s="6">
        <v>40558</v>
      </c>
      <c r="C331" s="5">
        <v>1</v>
      </c>
      <c r="D331" s="5">
        <v>0</v>
      </c>
      <c r="E331" s="5">
        <v>1</v>
      </c>
      <c r="F331" s="5">
        <v>5</v>
      </c>
      <c r="G331" s="5" t="b">
        <v>0</v>
      </c>
      <c r="H331" s="5">
        <v>6</v>
      </c>
      <c r="I331" s="5" t="s">
        <v>52</v>
      </c>
      <c r="J331" s="5">
        <v>1</v>
      </c>
      <c r="K331" s="5" t="s">
        <v>68</v>
      </c>
      <c r="L331" s="5">
        <v>0.16</v>
      </c>
      <c r="M331" s="5">
        <v>0.2273</v>
      </c>
      <c r="N331" s="5">
        <v>0.59</v>
      </c>
      <c r="O331" s="5">
        <v>0</v>
      </c>
      <c r="P331" s="5">
        <v>0</v>
      </c>
      <c r="Q331" s="5">
        <v>1</v>
      </c>
      <c r="R331" s="5">
        <f>SUM(Append18[[#This Row],[Casual_Rentals]],Append18[[#This Row],[Registered_Rentals]])</f>
        <v>1</v>
      </c>
      <c r="T331" t="str">
        <f t="shared" si="19"/>
        <v>invalid</v>
      </c>
      <c r="U331" t="str">
        <f t="shared" si="18"/>
        <v>January</v>
      </c>
      <c r="V331">
        <f t="shared" si="20"/>
        <v>0.2273</v>
      </c>
      <c r="W331" t="str">
        <f t="shared" si="21"/>
        <v>winter</v>
      </c>
    </row>
    <row r="332" spans="1:23" x14ac:dyDescent="0.25">
      <c r="A332" s="5">
        <v>331</v>
      </c>
      <c r="B332" s="6">
        <v>40558</v>
      </c>
      <c r="C332" s="5">
        <v>1</v>
      </c>
      <c r="D332" s="5">
        <v>0</v>
      </c>
      <c r="E332" s="5">
        <v>1</v>
      </c>
      <c r="F332" s="5">
        <v>6</v>
      </c>
      <c r="G332" s="5" t="b">
        <v>0</v>
      </c>
      <c r="H332" s="5">
        <v>6</v>
      </c>
      <c r="I332" s="5" t="s">
        <v>52</v>
      </c>
      <c r="J332" s="5">
        <v>1</v>
      </c>
      <c r="K332" s="5" t="s">
        <v>68</v>
      </c>
      <c r="L332" s="5">
        <v>0.14000000000000001</v>
      </c>
      <c r="M332" s="5">
        <v>0.16669999999999999</v>
      </c>
      <c r="N332" s="5">
        <v>0.63</v>
      </c>
      <c r="O332" s="5">
        <v>0.1045</v>
      </c>
      <c r="P332" s="5">
        <v>1</v>
      </c>
      <c r="Q332" s="5">
        <v>2</v>
      </c>
      <c r="R332" s="5">
        <f>SUM(Append18[[#This Row],[Casual_Rentals]],Append18[[#This Row],[Registered_Rentals]])</f>
        <v>3</v>
      </c>
      <c r="T332" t="str">
        <f t="shared" si="19"/>
        <v>invalid</v>
      </c>
      <c r="U332" t="str">
        <f t="shared" ref="U332:U395" si="22">IF(E323=1,"January",IF(E323=2,"February",("invalid")))</f>
        <v>January</v>
      </c>
      <c r="V332">
        <f t="shared" si="20"/>
        <v>0.16669999999999999</v>
      </c>
      <c r="W332" t="str">
        <f t="shared" si="21"/>
        <v>winter</v>
      </c>
    </row>
    <row r="333" spans="1:23" x14ac:dyDescent="0.25">
      <c r="A333" s="5">
        <v>332</v>
      </c>
      <c r="B333" s="6">
        <v>40558</v>
      </c>
      <c r="C333" s="5">
        <v>1</v>
      </c>
      <c r="D333" s="5">
        <v>0</v>
      </c>
      <c r="E333" s="5">
        <v>1</v>
      </c>
      <c r="F333" s="5">
        <v>7</v>
      </c>
      <c r="G333" s="5" t="b">
        <v>0</v>
      </c>
      <c r="H333" s="5">
        <v>6</v>
      </c>
      <c r="I333" s="5" t="s">
        <v>52</v>
      </c>
      <c r="J333" s="5">
        <v>1</v>
      </c>
      <c r="K333" s="5" t="s">
        <v>68</v>
      </c>
      <c r="L333" s="5">
        <v>0.14000000000000001</v>
      </c>
      <c r="M333" s="5">
        <v>0.21210000000000001</v>
      </c>
      <c r="N333" s="5">
        <v>0.63</v>
      </c>
      <c r="O333" s="5">
        <v>0</v>
      </c>
      <c r="P333" s="5">
        <v>1</v>
      </c>
      <c r="Q333" s="5">
        <v>9</v>
      </c>
      <c r="R333" s="5">
        <f>SUM(Append18[[#This Row],[Casual_Rentals]],Append18[[#This Row],[Registered_Rentals]])</f>
        <v>10</v>
      </c>
      <c r="T333" t="str">
        <f t="shared" si="19"/>
        <v>invalid</v>
      </c>
      <c r="U333" t="str">
        <f t="shared" si="22"/>
        <v>January</v>
      </c>
      <c r="V333">
        <f t="shared" si="20"/>
        <v>0.21210000000000001</v>
      </c>
      <c r="W333" t="str">
        <f t="shared" si="21"/>
        <v>winter</v>
      </c>
    </row>
    <row r="334" spans="1:23" x14ac:dyDescent="0.25">
      <c r="A334" s="5">
        <v>333</v>
      </c>
      <c r="B334" s="6">
        <v>40558</v>
      </c>
      <c r="C334" s="5">
        <v>1</v>
      </c>
      <c r="D334" s="5">
        <v>0</v>
      </c>
      <c r="E334" s="5">
        <v>1</v>
      </c>
      <c r="F334" s="5">
        <v>8</v>
      </c>
      <c r="G334" s="5" t="b">
        <v>0</v>
      </c>
      <c r="H334" s="5">
        <v>6</v>
      </c>
      <c r="I334" s="5" t="s">
        <v>52</v>
      </c>
      <c r="J334" s="5">
        <v>1</v>
      </c>
      <c r="K334" s="5" t="s">
        <v>68</v>
      </c>
      <c r="L334" s="5">
        <v>0.14000000000000001</v>
      </c>
      <c r="M334" s="5">
        <v>0.1515</v>
      </c>
      <c r="N334" s="5">
        <v>0.63</v>
      </c>
      <c r="O334" s="5">
        <v>0.1343</v>
      </c>
      <c r="P334" s="5">
        <v>1</v>
      </c>
      <c r="Q334" s="5">
        <v>22</v>
      </c>
      <c r="R334" s="5">
        <f>SUM(Append18[[#This Row],[Casual_Rentals]],Append18[[#This Row],[Registered_Rentals]])</f>
        <v>23</v>
      </c>
      <c r="T334" t="str">
        <f t="shared" si="19"/>
        <v>invalid</v>
      </c>
      <c r="U334" t="str">
        <f t="shared" si="22"/>
        <v>January</v>
      </c>
      <c r="V334">
        <f t="shared" si="20"/>
        <v>0.1515</v>
      </c>
      <c r="W334" t="str">
        <f t="shared" si="21"/>
        <v>winter</v>
      </c>
    </row>
    <row r="335" spans="1:23" x14ac:dyDescent="0.25">
      <c r="A335" s="5">
        <v>334</v>
      </c>
      <c r="B335" s="6">
        <v>40558</v>
      </c>
      <c r="C335" s="5">
        <v>1</v>
      </c>
      <c r="D335" s="5">
        <v>0</v>
      </c>
      <c r="E335" s="5">
        <v>1</v>
      </c>
      <c r="F335" s="5">
        <v>9</v>
      </c>
      <c r="G335" s="5" t="b">
        <v>0</v>
      </c>
      <c r="H335" s="5">
        <v>6</v>
      </c>
      <c r="I335" s="5" t="s">
        <v>52</v>
      </c>
      <c r="J335" s="5">
        <v>1</v>
      </c>
      <c r="K335" s="5" t="s">
        <v>68</v>
      </c>
      <c r="L335" s="5">
        <v>0.16</v>
      </c>
      <c r="M335" s="5">
        <v>0.18179999999999999</v>
      </c>
      <c r="N335" s="5">
        <v>0.64</v>
      </c>
      <c r="O335" s="5">
        <v>0.1343</v>
      </c>
      <c r="P335" s="5">
        <v>2</v>
      </c>
      <c r="Q335" s="5">
        <v>31</v>
      </c>
      <c r="R335" s="5">
        <f>SUM(Append18[[#This Row],[Casual_Rentals]],Append18[[#This Row],[Registered_Rentals]])</f>
        <v>33</v>
      </c>
      <c r="T335" t="str">
        <f t="shared" si="19"/>
        <v>invalid</v>
      </c>
      <c r="U335" t="str">
        <f t="shared" si="22"/>
        <v>January</v>
      </c>
      <c r="V335">
        <f t="shared" si="20"/>
        <v>0.18179999999999999</v>
      </c>
      <c r="W335" t="str">
        <f t="shared" si="21"/>
        <v>winter</v>
      </c>
    </row>
    <row r="336" spans="1:23" x14ac:dyDescent="0.25">
      <c r="A336" s="5">
        <v>335</v>
      </c>
      <c r="B336" s="6">
        <v>40558</v>
      </c>
      <c r="C336" s="5">
        <v>1</v>
      </c>
      <c r="D336" s="5">
        <v>0</v>
      </c>
      <c r="E336" s="5">
        <v>1</v>
      </c>
      <c r="F336" s="5">
        <v>10</v>
      </c>
      <c r="G336" s="5" t="b">
        <v>0</v>
      </c>
      <c r="H336" s="5">
        <v>6</v>
      </c>
      <c r="I336" s="5" t="s">
        <v>52</v>
      </c>
      <c r="J336" s="5">
        <v>1</v>
      </c>
      <c r="K336" s="5" t="s">
        <v>68</v>
      </c>
      <c r="L336" s="5">
        <v>0.18</v>
      </c>
      <c r="M336" s="5">
        <v>0.19700000000000001</v>
      </c>
      <c r="N336" s="5">
        <v>0.59</v>
      </c>
      <c r="O336" s="5">
        <v>0.16420000000000001</v>
      </c>
      <c r="P336" s="5">
        <v>2</v>
      </c>
      <c r="Q336" s="5">
        <v>57</v>
      </c>
      <c r="R336" s="5">
        <f>SUM(Append18[[#This Row],[Casual_Rentals]],Append18[[#This Row],[Registered_Rentals]])</f>
        <v>59</v>
      </c>
      <c r="T336" t="str">
        <f t="shared" si="19"/>
        <v>invalid</v>
      </c>
      <c r="U336" t="str">
        <f t="shared" si="22"/>
        <v>January</v>
      </c>
      <c r="V336">
        <f t="shared" si="20"/>
        <v>0.19700000000000001</v>
      </c>
      <c r="W336" t="str">
        <f t="shared" si="21"/>
        <v>winter</v>
      </c>
    </row>
    <row r="337" spans="1:23" x14ac:dyDescent="0.25">
      <c r="A337" s="5">
        <v>336</v>
      </c>
      <c r="B337" s="6">
        <v>40558</v>
      </c>
      <c r="C337" s="5">
        <v>1</v>
      </c>
      <c r="D337" s="5">
        <v>0</v>
      </c>
      <c r="E337" s="5">
        <v>1</v>
      </c>
      <c r="F337" s="5">
        <v>11</v>
      </c>
      <c r="G337" s="5" t="b">
        <v>0</v>
      </c>
      <c r="H337" s="5">
        <v>6</v>
      </c>
      <c r="I337" s="5" t="s">
        <v>52</v>
      </c>
      <c r="J337" s="5">
        <v>1</v>
      </c>
      <c r="K337" s="5" t="s">
        <v>68</v>
      </c>
      <c r="L337" s="5">
        <v>0.2</v>
      </c>
      <c r="M337" s="5">
        <v>0.19700000000000001</v>
      </c>
      <c r="N337" s="5">
        <v>0.55000000000000004</v>
      </c>
      <c r="O337" s="5">
        <v>0.22389999999999999</v>
      </c>
      <c r="P337" s="5">
        <v>18</v>
      </c>
      <c r="Q337" s="5">
        <v>54</v>
      </c>
      <c r="R337" s="5">
        <f>SUM(Append18[[#This Row],[Casual_Rentals]],Append18[[#This Row],[Registered_Rentals]])</f>
        <v>72</v>
      </c>
      <c r="T337" t="str">
        <f t="shared" ref="T337:T400" si="23">IF(K323=1,"Clear",IF(K323=2,"Cloudy",IF(K323=3,"Light Rain",IF(K323=4,"Heavy Rain",("invalid")))))</f>
        <v>invalid</v>
      </c>
      <c r="U337" t="str">
        <f t="shared" si="22"/>
        <v>January</v>
      </c>
      <c r="V337">
        <f t="shared" si="20"/>
        <v>0.19700000000000001</v>
      </c>
      <c r="W337" t="str">
        <f t="shared" si="21"/>
        <v>winter</v>
      </c>
    </row>
    <row r="338" spans="1:23" x14ac:dyDescent="0.25">
      <c r="A338" s="5">
        <v>337</v>
      </c>
      <c r="B338" s="6">
        <v>40558</v>
      </c>
      <c r="C338" s="5">
        <v>1</v>
      </c>
      <c r="D338" s="5">
        <v>0</v>
      </c>
      <c r="E338" s="5">
        <v>1</v>
      </c>
      <c r="F338" s="5">
        <v>12</v>
      </c>
      <c r="G338" s="5" t="b">
        <v>0</v>
      </c>
      <c r="H338" s="5">
        <v>6</v>
      </c>
      <c r="I338" s="5" t="s">
        <v>52</v>
      </c>
      <c r="J338" s="5">
        <v>1</v>
      </c>
      <c r="K338" s="5" t="s">
        <v>68</v>
      </c>
      <c r="L338" s="5">
        <v>0.24</v>
      </c>
      <c r="M338" s="5">
        <v>0.2273</v>
      </c>
      <c r="N338" s="5">
        <v>0.48</v>
      </c>
      <c r="O338" s="5">
        <v>0.22389999999999999</v>
      </c>
      <c r="P338" s="5">
        <v>15</v>
      </c>
      <c r="Q338" s="5">
        <v>74</v>
      </c>
      <c r="R338" s="5">
        <f>SUM(Append18[[#This Row],[Casual_Rentals]],Append18[[#This Row],[Registered_Rentals]])</f>
        <v>89</v>
      </c>
      <c r="T338" t="str">
        <f t="shared" si="23"/>
        <v>invalid</v>
      </c>
      <c r="U338" t="str">
        <f t="shared" si="22"/>
        <v>January</v>
      </c>
      <c r="V338">
        <f t="shared" si="20"/>
        <v>0.2273</v>
      </c>
      <c r="W338" t="str">
        <f t="shared" si="21"/>
        <v>winter</v>
      </c>
    </row>
    <row r="339" spans="1:23" x14ac:dyDescent="0.25">
      <c r="A339" s="5">
        <v>338</v>
      </c>
      <c r="B339" s="6">
        <v>40558</v>
      </c>
      <c r="C339" s="5">
        <v>1</v>
      </c>
      <c r="D339" s="5">
        <v>0</v>
      </c>
      <c r="E339" s="5">
        <v>1</v>
      </c>
      <c r="F339" s="5">
        <v>13</v>
      </c>
      <c r="G339" s="5" t="b">
        <v>0</v>
      </c>
      <c r="H339" s="5">
        <v>6</v>
      </c>
      <c r="I339" s="5" t="s">
        <v>52</v>
      </c>
      <c r="J339" s="5">
        <v>1</v>
      </c>
      <c r="K339" s="5" t="s">
        <v>68</v>
      </c>
      <c r="L339" s="5">
        <v>0.28000000000000003</v>
      </c>
      <c r="M339" s="5">
        <v>0.2576</v>
      </c>
      <c r="N339" s="5">
        <v>0.38</v>
      </c>
      <c r="O339" s="5">
        <v>0.29849999999999999</v>
      </c>
      <c r="P339" s="5">
        <v>21</v>
      </c>
      <c r="Q339" s="5">
        <v>80</v>
      </c>
      <c r="R339" s="5">
        <f>SUM(Append18[[#This Row],[Casual_Rentals]],Append18[[#This Row],[Registered_Rentals]])</f>
        <v>101</v>
      </c>
      <c r="T339" t="str">
        <f t="shared" si="23"/>
        <v>invalid</v>
      </c>
      <c r="U339" t="str">
        <f t="shared" si="22"/>
        <v>January</v>
      </c>
      <c r="V339">
        <f t="shared" si="20"/>
        <v>0.2576</v>
      </c>
      <c r="W339" t="str">
        <f t="shared" si="21"/>
        <v>winter</v>
      </c>
    </row>
    <row r="340" spans="1:23" x14ac:dyDescent="0.25">
      <c r="A340" s="5">
        <v>339</v>
      </c>
      <c r="B340" s="6">
        <v>40558</v>
      </c>
      <c r="C340" s="5">
        <v>1</v>
      </c>
      <c r="D340" s="5">
        <v>0</v>
      </c>
      <c r="E340" s="5">
        <v>1</v>
      </c>
      <c r="F340" s="5">
        <v>14</v>
      </c>
      <c r="G340" s="5" t="b">
        <v>0</v>
      </c>
      <c r="H340" s="5">
        <v>6</v>
      </c>
      <c r="I340" s="5" t="s">
        <v>52</v>
      </c>
      <c r="J340" s="5">
        <v>1</v>
      </c>
      <c r="K340" s="5" t="s">
        <v>68</v>
      </c>
      <c r="L340" s="5">
        <v>0.3</v>
      </c>
      <c r="M340" s="5">
        <v>0.28789999999999999</v>
      </c>
      <c r="N340" s="5">
        <v>0.39</v>
      </c>
      <c r="O340" s="5">
        <v>0.28360000000000002</v>
      </c>
      <c r="P340" s="5">
        <v>26</v>
      </c>
      <c r="Q340" s="5">
        <v>92</v>
      </c>
      <c r="R340" s="5">
        <f>SUM(Append18[[#This Row],[Casual_Rentals]],Append18[[#This Row],[Registered_Rentals]])</f>
        <v>118</v>
      </c>
      <c r="T340" t="str">
        <f t="shared" si="23"/>
        <v>invalid</v>
      </c>
      <c r="U340" t="str">
        <f t="shared" si="22"/>
        <v>January</v>
      </c>
      <c r="V340">
        <f t="shared" si="20"/>
        <v>0.28789999999999999</v>
      </c>
      <c r="W340" t="str">
        <f t="shared" si="21"/>
        <v>winter</v>
      </c>
    </row>
    <row r="341" spans="1:23" x14ac:dyDescent="0.25">
      <c r="A341" s="5">
        <v>340</v>
      </c>
      <c r="B341" s="6">
        <v>40558</v>
      </c>
      <c r="C341" s="5">
        <v>1</v>
      </c>
      <c r="D341" s="5">
        <v>0</v>
      </c>
      <c r="E341" s="5">
        <v>1</v>
      </c>
      <c r="F341" s="5">
        <v>15</v>
      </c>
      <c r="G341" s="5" t="b">
        <v>0</v>
      </c>
      <c r="H341" s="5">
        <v>6</v>
      </c>
      <c r="I341" s="5" t="s">
        <v>52</v>
      </c>
      <c r="J341" s="5">
        <v>2</v>
      </c>
      <c r="K341" s="5" t="s">
        <v>69</v>
      </c>
      <c r="L341" s="5">
        <v>0.32</v>
      </c>
      <c r="M341" s="5">
        <v>0.31819999999999998</v>
      </c>
      <c r="N341" s="5">
        <v>0.36</v>
      </c>
      <c r="O341" s="5">
        <v>0.19400000000000001</v>
      </c>
      <c r="P341" s="5">
        <v>21</v>
      </c>
      <c r="Q341" s="5">
        <v>108</v>
      </c>
      <c r="R341" s="5">
        <f>SUM(Append18[[#This Row],[Casual_Rentals]],Append18[[#This Row],[Registered_Rentals]])</f>
        <v>129</v>
      </c>
      <c r="T341" t="str">
        <f t="shared" si="23"/>
        <v>invalid</v>
      </c>
      <c r="U341" t="str">
        <f t="shared" si="22"/>
        <v>January</v>
      </c>
      <c r="V341">
        <f t="shared" si="20"/>
        <v>0.31819999999999998</v>
      </c>
      <c r="W341" t="str">
        <f t="shared" si="21"/>
        <v>winter</v>
      </c>
    </row>
    <row r="342" spans="1:23" x14ac:dyDescent="0.25">
      <c r="A342" s="5">
        <v>341</v>
      </c>
      <c r="B342" s="6">
        <v>40558</v>
      </c>
      <c r="C342" s="5">
        <v>1</v>
      </c>
      <c r="D342" s="5">
        <v>0</v>
      </c>
      <c r="E342" s="5">
        <v>1</v>
      </c>
      <c r="F342" s="5">
        <v>16</v>
      </c>
      <c r="G342" s="5" t="b">
        <v>0</v>
      </c>
      <c r="H342" s="5">
        <v>6</v>
      </c>
      <c r="I342" s="5" t="s">
        <v>52</v>
      </c>
      <c r="J342" s="5">
        <v>2</v>
      </c>
      <c r="K342" s="5" t="s">
        <v>69</v>
      </c>
      <c r="L342" s="5">
        <v>0.34</v>
      </c>
      <c r="M342" s="5">
        <v>0.33329999999999999</v>
      </c>
      <c r="N342" s="5">
        <v>0.34</v>
      </c>
      <c r="O342" s="5">
        <v>0.19400000000000001</v>
      </c>
      <c r="P342" s="5">
        <v>33</v>
      </c>
      <c r="Q342" s="5">
        <v>95</v>
      </c>
      <c r="R342" s="5">
        <f>SUM(Append18[[#This Row],[Casual_Rentals]],Append18[[#This Row],[Registered_Rentals]])</f>
        <v>128</v>
      </c>
      <c r="T342" t="str">
        <f t="shared" si="23"/>
        <v>invalid</v>
      </c>
      <c r="U342" t="str">
        <f t="shared" si="22"/>
        <v>January</v>
      </c>
      <c r="V342">
        <f t="shared" si="20"/>
        <v>0.33329999999999999</v>
      </c>
      <c r="W342" t="str">
        <f t="shared" si="21"/>
        <v>winter</v>
      </c>
    </row>
    <row r="343" spans="1:23" x14ac:dyDescent="0.25">
      <c r="A343" s="5">
        <v>342</v>
      </c>
      <c r="B343" s="6">
        <v>40558</v>
      </c>
      <c r="C343" s="5">
        <v>1</v>
      </c>
      <c r="D343" s="5">
        <v>0</v>
      </c>
      <c r="E343" s="5">
        <v>1</v>
      </c>
      <c r="F343" s="5">
        <v>17</v>
      </c>
      <c r="G343" s="5" t="b">
        <v>0</v>
      </c>
      <c r="H343" s="5">
        <v>6</v>
      </c>
      <c r="I343" s="5" t="s">
        <v>52</v>
      </c>
      <c r="J343" s="5">
        <v>2</v>
      </c>
      <c r="K343" s="5" t="s">
        <v>69</v>
      </c>
      <c r="L343" s="5">
        <v>0.32</v>
      </c>
      <c r="M343" s="5">
        <v>0.30299999999999999</v>
      </c>
      <c r="N343" s="5">
        <v>0.36</v>
      </c>
      <c r="O343" s="5">
        <v>0.28360000000000002</v>
      </c>
      <c r="P343" s="5">
        <v>29</v>
      </c>
      <c r="Q343" s="5">
        <v>54</v>
      </c>
      <c r="R343" s="5">
        <f>SUM(Append18[[#This Row],[Casual_Rentals]],Append18[[#This Row],[Registered_Rentals]])</f>
        <v>83</v>
      </c>
      <c r="T343" t="str">
        <f t="shared" si="23"/>
        <v>invalid</v>
      </c>
      <c r="U343" t="str">
        <f t="shared" si="22"/>
        <v>January</v>
      </c>
      <c r="V343">
        <f t="shared" si="20"/>
        <v>0.30299999999999999</v>
      </c>
      <c r="W343" t="str">
        <f t="shared" si="21"/>
        <v>winter</v>
      </c>
    </row>
    <row r="344" spans="1:23" x14ac:dyDescent="0.25">
      <c r="A344" s="5">
        <v>343</v>
      </c>
      <c r="B344" s="6">
        <v>40558</v>
      </c>
      <c r="C344" s="5">
        <v>1</v>
      </c>
      <c r="D344" s="5">
        <v>0</v>
      </c>
      <c r="E344" s="5">
        <v>1</v>
      </c>
      <c r="F344" s="5">
        <v>18</v>
      </c>
      <c r="G344" s="5" t="b">
        <v>0</v>
      </c>
      <c r="H344" s="5">
        <v>6</v>
      </c>
      <c r="I344" s="5" t="s">
        <v>52</v>
      </c>
      <c r="J344" s="5">
        <v>2</v>
      </c>
      <c r="K344" s="5" t="s">
        <v>69</v>
      </c>
      <c r="L344" s="5">
        <v>0.3</v>
      </c>
      <c r="M344" s="5">
        <v>0.28789999999999999</v>
      </c>
      <c r="N344" s="5">
        <v>0.45</v>
      </c>
      <c r="O344" s="5">
        <v>0.25369999999999998</v>
      </c>
      <c r="P344" s="5">
        <v>15</v>
      </c>
      <c r="Q344" s="5">
        <v>69</v>
      </c>
      <c r="R344" s="5">
        <f>SUM(Append18[[#This Row],[Casual_Rentals]],Append18[[#This Row],[Registered_Rentals]])</f>
        <v>84</v>
      </c>
      <c r="T344" t="str">
        <f t="shared" si="23"/>
        <v>invalid</v>
      </c>
      <c r="U344" t="str">
        <f t="shared" si="22"/>
        <v>January</v>
      </c>
      <c r="V344">
        <f t="shared" si="20"/>
        <v>0.28789999999999999</v>
      </c>
      <c r="W344" t="str">
        <f t="shared" si="21"/>
        <v>winter</v>
      </c>
    </row>
    <row r="345" spans="1:23" x14ac:dyDescent="0.25">
      <c r="A345" s="5">
        <v>344</v>
      </c>
      <c r="B345" s="6">
        <v>40558</v>
      </c>
      <c r="C345" s="5">
        <v>1</v>
      </c>
      <c r="D345" s="5">
        <v>0</v>
      </c>
      <c r="E345" s="5">
        <v>1</v>
      </c>
      <c r="F345" s="5">
        <v>19</v>
      </c>
      <c r="G345" s="5" t="b">
        <v>0</v>
      </c>
      <c r="H345" s="5">
        <v>6</v>
      </c>
      <c r="I345" s="5" t="s">
        <v>52</v>
      </c>
      <c r="J345" s="5">
        <v>2</v>
      </c>
      <c r="K345" s="5" t="s">
        <v>69</v>
      </c>
      <c r="L345" s="5">
        <v>0.32</v>
      </c>
      <c r="M345" s="5">
        <v>0.30299999999999999</v>
      </c>
      <c r="N345" s="5">
        <v>0.39</v>
      </c>
      <c r="O345" s="5">
        <v>0.25369999999999998</v>
      </c>
      <c r="P345" s="5">
        <v>14</v>
      </c>
      <c r="Q345" s="5">
        <v>60</v>
      </c>
      <c r="R345" s="5">
        <f>SUM(Append18[[#This Row],[Casual_Rentals]],Append18[[#This Row],[Registered_Rentals]])</f>
        <v>74</v>
      </c>
      <c r="T345" t="str">
        <f t="shared" si="23"/>
        <v>invalid</v>
      </c>
      <c r="U345" t="str">
        <f t="shared" si="22"/>
        <v>January</v>
      </c>
      <c r="V345">
        <f t="shared" si="20"/>
        <v>0.30299999999999999</v>
      </c>
      <c r="W345" t="str">
        <f t="shared" si="21"/>
        <v>winter</v>
      </c>
    </row>
    <row r="346" spans="1:23" x14ac:dyDescent="0.25">
      <c r="A346" s="5">
        <v>345</v>
      </c>
      <c r="B346" s="6">
        <v>40558</v>
      </c>
      <c r="C346" s="5">
        <v>1</v>
      </c>
      <c r="D346" s="5">
        <v>0</v>
      </c>
      <c r="E346" s="5">
        <v>1</v>
      </c>
      <c r="F346" s="5">
        <v>20</v>
      </c>
      <c r="G346" s="5" t="b">
        <v>0</v>
      </c>
      <c r="H346" s="5">
        <v>6</v>
      </c>
      <c r="I346" s="5" t="s">
        <v>52</v>
      </c>
      <c r="J346" s="5">
        <v>2</v>
      </c>
      <c r="K346" s="5" t="s">
        <v>69</v>
      </c>
      <c r="L346" s="5">
        <v>0.32</v>
      </c>
      <c r="M346" s="5">
        <v>0.30299999999999999</v>
      </c>
      <c r="N346" s="5">
        <v>0.39</v>
      </c>
      <c r="O346" s="5">
        <v>0.25369999999999998</v>
      </c>
      <c r="P346" s="5">
        <v>6</v>
      </c>
      <c r="Q346" s="5">
        <v>35</v>
      </c>
      <c r="R346" s="5">
        <f>SUM(Append18[[#This Row],[Casual_Rentals]],Append18[[#This Row],[Registered_Rentals]])</f>
        <v>41</v>
      </c>
      <c r="T346" t="str">
        <f t="shared" si="23"/>
        <v>invalid</v>
      </c>
      <c r="U346" t="str">
        <f t="shared" si="22"/>
        <v>January</v>
      </c>
      <c r="V346">
        <f t="shared" si="20"/>
        <v>0.30299999999999999</v>
      </c>
      <c r="W346" t="str">
        <f t="shared" si="21"/>
        <v>winter</v>
      </c>
    </row>
    <row r="347" spans="1:23" x14ac:dyDescent="0.25">
      <c r="A347" s="5">
        <v>346</v>
      </c>
      <c r="B347" s="6">
        <v>40558</v>
      </c>
      <c r="C347" s="5">
        <v>1</v>
      </c>
      <c r="D347" s="5">
        <v>0</v>
      </c>
      <c r="E347" s="5">
        <v>1</v>
      </c>
      <c r="F347" s="5">
        <v>21</v>
      </c>
      <c r="G347" s="5" t="b">
        <v>0</v>
      </c>
      <c r="H347" s="5">
        <v>6</v>
      </c>
      <c r="I347" s="5" t="s">
        <v>52</v>
      </c>
      <c r="J347" s="5">
        <v>2</v>
      </c>
      <c r="K347" s="5" t="s">
        <v>69</v>
      </c>
      <c r="L347" s="5">
        <v>0.32</v>
      </c>
      <c r="M347" s="5">
        <v>0.30299999999999999</v>
      </c>
      <c r="N347" s="5">
        <v>0.39</v>
      </c>
      <c r="O347" s="5">
        <v>0.22389999999999999</v>
      </c>
      <c r="P347" s="5">
        <v>6</v>
      </c>
      <c r="Q347" s="5">
        <v>51</v>
      </c>
      <c r="R347" s="5">
        <f>SUM(Append18[[#This Row],[Casual_Rentals]],Append18[[#This Row],[Registered_Rentals]])</f>
        <v>57</v>
      </c>
      <c r="T347" t="str">
        <f t="shared" si="23"/>
        <v>invalid</v>
      </c>
      <c r="U347" t="str">
        <f t="shared" si="22"/>
        <v>January</v>
      </c>
      <c r="V347">
        <f t="shared" si="20"/>
        <v>0.30299999999999999</v>
      </c>
      <c r="W347" t="str">
        <f t="shared" si="21"/>
        <v>winter</v>
      </c>
    </row>
    <row r="348" spans="1:23" x14ac:dyDescent="0.25">
      <c r="A348" s="5">
        <v>347</v>
      </c>
      <c r="B348" s="6">
        <v>40558</v>
      </c>
      <c r="C348" s="5">
        <v>1</v>
      </c>
      <c r="D348" s="5">
        <v>0</v>
      </c>
      <c r="E348" s="5">
        <v>1</v>
      </c>
      <c r="F348" s="5">
        <v>22</v>
      </c>
      <c r="G348" s="5" t="b">
        <v>0</v>
      </c>
      <c r="H348" s="5">
        <v>6</v>
      </c>
      <c r="I348" s="5" t="s">
        <v>52</v>
      </c>
      <c r="J348" s="5">
        <v>2</v>
      </c>
      <c r="K348" s="5" t="s">
        <v>69</v>
      </c>
      <c r="L348" s="5">
        <v>0.3</v>
      </c>
      <c r="M348" s="5">
        <v>0.31819999999999998</v>
      </c>
      <c r="N348" s="5">
        <v>0.42</v>
      </c>
      <c r="O348" s="5">
        <v>0.1045</v>
      </c>
      <c r="P348" s="5">
        <v>0</v>
      </c>
      <c r="Q348" s="5">
        <v>26</v>
      </c>
      <c r="R348" s="5">
        <f>SUM(Append18[[#This Row],[Casual_Rentals]],Append18[[#This Row],[Registered_Rentals]])</f>
        <v>26</v>
      </c>
      <c r="T348" t="str">
        <f t="shared" si="23"/>
        <v>invalid</v>
      </c>
      <c r="U348" t="str">
        <f t="shared" si="22"/>
        <v>January</v>
      </c>
      <c r="V348">
        <f t="shared" si="20"/>
        <v>0.31819999999999998</v>
      </c>
      <c r="W348" t="str">
        <f t="shared" si="21"/>
        <v>winter</v>
      </c>
    </row>
    <row r="349" spans="1:23" x14ac:dyDescent="0.25">
      <c r="A349" s="5">
        <v>348</v>
      </c>
      <c r="B349" s="6">
        <v>40558</v>
      </c>
      <c r="C349" s="5">
        <v>1</v>
      </c>
      <c r="D349" s="5">
        <v>0</v>
      </c>
      <c r="E349" s="5">
        <v>1</v>
      </c>
      <c r="F349" s="5">
        <v>23</v>
      </c>
      <c r="G349" s="5" t="b">
        <v>0</v>
      </c>
      <c r="H349" s="5">
        <v>6</v>
      </c>
      <c r="I349" s="5" t="s">
        <v>52</v>
      </c>
      <c r="J349" s="5">
        <v>1</v>
      </c>
      <c r="K349" s="5" t="s">
        <v>68</v>
      </c>
      <c r="L349" s="5">
        <v>0.3</v>
      </c>
      <c r="M349" s="5">
        <v>0.28789999999999999</v>
      </c>
      <c r="N349" s="5">
        <v>0.45</v>
      </c>
      <c r="O349" s="5">
        <v>0.28360000000000002</v>
      </c>
      <c r="P349" s="5">
        <v>5</v>
      </c>
      <c r="Q349" s="5">
        <v>39</v>
      </c>
      <c r="R349" s="5">
        <f>SUM(Append18[[#This Row],[Casual_Rentals]],Append18[[#This Row],[Registered_Rentals]])</f>
        <v>44</v>
      </c>
      <c r="T349" t="str">
        <f t="shared" si="23"/>
        <v>invalid</v>
      </c>
      <c r="U349" t="str">
        <f t="shared" si="22"/>
        <v>January</v>
      </c>
      <c r="V349">
        <f t="shared" si="20"/>
        <v>0.28789999999999999</v>
      </c>
      <c r="W349" t="str">
        <f t="shared" si="21"/>
        <v>winter</v>
      </c>
    </row>
    <row r="350" spans="1:23" x14ac:dyDescent="0.25">
      <c r="A350" s="5">
        <v>349</v>
      </c>
      <c r="B350" s="6">
        <v>40559</v>
      </c>
      <c r="C350" s="5">
        <v>1</v>
      </c>
      <c r="D350" s="5">
        <v>0</v>
      </c>
      <c r="E350" s="5">
        <v>1</v>
      </c>
      <c r="F350" s="5">
        <v>0</v>
      </c>
      <c r="G350" s="5" t="b">
        <v>0</v>
      </c>
      <c r="H350" s="5">
        <v>0</v>
      </c>
      <c r="I350" s="5" t="s">
        <v>67</v>
      </c>
      <c r="J350" s="5">
        <v>1</v>
      </c>
      <c r="K350" s="5" t="s">
        <v>68</v>
      </c>
      <c r="L350" s="5">
        <v>0.26</v>
      </c>
      <c r="M350" s="5">
        <v>0.30299999999999999</v>
      </c>
      <c r="N350" s="5">
        <v>0.56000000000000005</v>
      </c>
      <c r="O350" s="5">
        <v>0</v>
      </c>
      <c r="P350" s="5">
        <v>6</v>
      </c>
      <c r="Q350" s="5">
        <v>33</v>
      </c>
      <c r="R350" s="5">
        <f>SUM(Append18[[#This Row],[Casual_Rentals]],Append18[[#This Row],[Registered_Rentals]])</f>
        <v>39</v>
      </c>
      <c r="T350" t="str">
        <f t="shared" si="23"/>
        <v>invalid</v>
      </c>
      <c r="U350" t="str">
        <f t="shared" si="22"/>
        <v>January</v>
      </c>
      <c r="V350">
        <f t="shared" si="20"/>
        <v>0.30299999999999999</v>
      </c>
      <c r="W350" t="str">
        <f t="shared" si="21"/>
        <v>winter</v>
      </c>
    </row>
    <row r="351" spans="1:23" x14ac:dyDescent="0.25">
      <c r="A351" s="5">
        <v>350</v>
      </c>
      <c r="B351" s="6">
        <v>40559</v>
      </c>
      <c r="C351" s="5">
        <v>1</v>
      </c>
      <c r="D351" s="5">
        <v>0</v>
      </c>
      <c r="E351" s="5">
        <v>1</v>
      </c>
      <c r="F351" s="5">
        <v>1</v>
      </c>
      <c r="G351" s="5" t="b">
        <v>0</v>
      </c>
      <c r="H351" s="5">
        <v>0</v>
      </c>
      <c r="I351" s="5" t="s">
        <v>67</v>
      </c>
      <c r="J351" s="5">
        <v>1</v>
      </c>
      <c r="K351" s="5" t="s">
        <v>68</v>
      </c>
      <c r="L351" s="5">
        <v>0.26</v>
      </c>
      <c r="M351" s="5">
        <v>0.2727</v>
      </c>
      <c r="N351" s="5">
        <v>0.56000000000000005</v>
      </c>
      <c r="O351" s="5">
        <v>0.1343</v>
      </c>
      <c r="P351" s="5">
        <v>4</v>
      </c>
      <c r="Q351" s="5">
        <v>19</v>
      </c>
      <c r="R351" s="5">
        <f>SUM(Append18[[#This Row],[Casual_Rentals]],Append18[[#This Row],[Registered_Rentals]])</f>
        <v>23</v>
      </c>
      <c r="T351" t="str">
        <f t="shared" si="23"/>
        <v>invalid</v>
      </c>
      <c r="U351" t="str">
        <f t="shared" si="22"/>
        <v>January</v>
      </c>
      <c r="V351">
        <f t="shared" si="20"/>
        <v>0.2727</v>
      </c>
      <c r="W351" t="str">
        <f t="shared" si="21"/>
        <v>winter</v>
      </c>
    </row>
    <row r="352" spans="1:23" x14ac:dyDescent="0.25">
      <c r="A352" s="5">
        <v>351</v>
      </c>
      <c r="B352" s="6">
        <v>40559</v>
      </c>
      <c r="C352" s="5">
        <v>1</v>
      </c>
      <c r="D352" s="5">
        <v>0</v>
      </c>
      <c r="E352" s="5">
        <v>1</v>
      </c>
      <c r="F352" s="5">
        <v>2</v>
      </c>
      <c r="G352" s="5" t="b">
        <v>0</v>
      </c>
      <c r="H352" s="5">
        <v>0</v>
      </c>
      <c r="I352" s="5" t="s">
        <v>67</v>
      </c>
      <c r="J352" s="5">
        <v>1</v>
      </c>
      <c r="K352" s="5" t="s">
        <v>68</v>
      </c>
      <c r="L352" s="5">
        <v>0.26</v>
      </c>
      <c r="M352" s="5">
        <v>0.28789999999999999</v>
      </c>
      <c r="N352" s="5">
        <v>0.56000000000000005</v>
      </c>
      <c r="O352" s="5">
        <v>8.9599999999999999E-2</v>
      </c>
      <c r="P352" s="5">
        <v>3</v>
      </c>
      <c r="Q352" s="5">
        <v>13</v>
      </c>
      <c r="R352" s="5">
        <f>SUM(Append18[[#This Row],[Casual_Rentals]],Append18[[#This Row],[Registered_Rentals]])</f>
        <v>16</v>
      </c>
      <c r="T352" t="str">
        <f t="shared" si="23"/>
        <v>invalid</v>
      </c>
      <c r="U352" t="str">
        <f t="shared" si="22"/>
        <v>January</v>
      </c>
      <c r="V352">
        <f t="shared" si="20"/>
        <v>0.28789999999999999</v>
      </c>
      <c r="W352" t="str">
        <f t="shared" si="21"/>
        <v>winter</v>
      </c>
    </row>
    <row r="353" spans="1:23" x14ac:dyDescent="0.25">
      <c r="A353" s="5">
        <v>352</v>
      </c>
      <c r="B353" s="6">
        <v>40559</v>
      </c>
      <c r="C353" s="5">
        <v>1</v>
      </c>
      <c r="D353" s="5">
        <v>0</v>
      </c>
      <c r="E353" s="5">
        <v>1</v>
      </c>
      <c r="F353" s="5">
        <v>3</v>
      </c>
      <c r="G353" s="5" t="b">
        <v>0</v>
      </c>
      <c r="H353" s="5">
        <v>0</v>
      </c>
      <c r="I353" s="5" t="s">
        <v>67</v>
      </c>
      <c r="J353" s="5">
        <v>1</v>
      </c>
      <c r="K353" s="5" t="s">
        <v>68</v>
      </c>
      <c r="L353" s="5">
        <v>0.22</v>
      </c>
      <c r="M353" s="5">
        <v>0.2727</v>
      </c>
      <c r="N353" s="5">
        <v>0.69</v>
      </c>
      <c r="O353" s="5">
        <v>0</v>
      </c>
      <c r="P353" s="5">
        <v>9</v>
      </c>
      <c r="Q353" s="5">
        <v>6</v>
      </c>
      <c r="R353" s="5">
        <f>SUM(Append18[[#This Row],[Casual_Rentals]],Append18[[#This Row],[Registered_Rentals]])</f>
        <v>15</v>
      </c>
      <c r="T353" t="str">
        <f t="shared" si="23"/>
        <v>invalid</v>
      </c>
      <c r="U353" t="str">
        <f t="shared" si="22"/>
        <v>January</v>
      </c>
      <c r="V353">
        <f t="shared" si="20"/>
        <v>0.2727</v>
      </c>
      <c r="W353" t="str">
        <f t="shared" si="21"/>
        <v>winter</v>
      </c>
    </row>
    <row r="354" spans="1:23" x14ac:dyDescent="0.25">
      <c r="A354" s="5">
        <v>353</v>
      </c>
      <c r="B354" s="6">
        <v>40559</v>
      </c>
      <c r="C354" s="5">
        <v>1</v>
      </c>
      <c r="D354" s="5">
        <v>0</v>
      </c>
      <c r="E354" s="5">
        <v>1</v>
      </c>
      <c r="F354" s="5">
        <v>4</v>
      </c>
      <c r="G354" s="5" t="b">
        <v>0</v>
      </c>
      <c r="H354" s="5">
        <v>0</v>
      </c>
      <c r="I354" s="5" t="s">
        <v>67</v>
      </c>
      <c r="J354" s="5">
        <v>1</v>
      </c>
      <c r="K354" s="5" t="s">
        <v>68</v>
      </c>
      <c r="L354" s="5">
        <v>0.26</v>
      </c>
      <c r="M354" s="5">
        <v>0.2576</v>
      </c>
      <c r="N354" s="5">
        <v>0.56000000000000005</v>
      </c>
      <c r="O354" s="5">
        <v>0.16420000000000001</v>
      </c>
      <c r="P354" s="5">
        <v>0</v>
      </c>
      <c r="Q354" s="5">
        <v>1</v>
      </c>
      <c r="R354" s="5">
        <f>SUM(Append18[[#This Row],[Casual_Rentals]],Append18[[#This Row],[Registered_Rentals]])</f>
        <v>1</v>
      </c>
      <c r="T354" t="str">
        <f t="shared" si="23"/>
        <v>invalid</v>
      </c>
      <c r="U354" t="str">
        <f t="shared" si="22"/>
        <v>January</v>
      </c>
      <c r="V354">
        <f t="shared" si="20"/>
        <v>0.2576</v>
      </c>
      <c r="W354" t="str">
        <f t="shared" si="21"/>
        <v>winter</v>
      </c>
    </row>
    <row r="355" spans="1:23" x14ac:dyDescent="0.25">
      <c r="A355" s="5">
        <v>354</v>
      </c>
      <c r="B355" s="6">
        <v>40559</v>
      </c>
      <c r="C355" s="5">
        <v>1</v>
      </c>
      <c r="D355" s="5">
        <v>0</v>
      </c>
      <c r="E355" s="5">
        <v>1</v>
      </c>
      <c r="F355" s="5">
        <v>5</v>
      </c>
      <c r="G355" s="5" t="b">
        <v>0</v>
      </c>
      <c r="H355" s="5">
        <v>0</v>
      </c>
      <c r="I355" s="5" t="s">
        <v>67</v>
      </c>
      <c r="J355" s="5">
        <v>2</v>
      </c>
      <c r="K355" s="5" t="s">
        <v>69</v>
      </c>
      <c r="L355" s="5">
        <v>0.26</v>
      </c>
      <c r="M355" s="5">
        <v>0.2576</v>
      </c>
      <c r="N355" s="5">
        <v>0.56000000000000005</v>
      </c>
      <c r="O355" s="5">
        <v>0.16420000000000001</v>
      </c>
      <c r="P355" s="5">
        <v>1</v>
      </c>
      <c r="Q355" s="5">
        <v>1</v>
      </c>
      <c r="R355" s="5">
        <f>SUM(Append18[[#This Row],[Casual_Rentals]],Append18[[#This Row],[Registered_Rentals]])</f>
        <v>2</v>
      </c>
      <c r="T355" t="str">
        <f t="shared" si="23"/>
        <v>invalid</v>
      </c>
      <c r="U355" t="str">
        <f t="shared" si="22"/>
        <v>January</v>
      </c>
      <c r="V355">
        <f t="shared" si="20"/>
        <v>0.2576</v>
      </c>
      <c r="W355" t="str">
        <f t="shared" si="21"/>
        <v>winter</v>
      </c>
    </row>
    <row r="356" spans="1:23" x14ac:dyDescent="0.25">
      <c r="A356" s="5">
        <v>355</v>
      </c>
      <c r="B356" s="6">
        <v>40559</v>
      </c>
      <c r="C356" s="5">
        <v>1</v>
      </c>
      <c r="D356" s="5">
        <v>0</v>
      </c>
      <c r="E356" s="5">
        <v>1</v>
      </c>
      <c r="F356" s="5">
        <v>6</v>
      </c>
      <c r="G356" s="5" t="b">
        <v>0</v>
      </c>
      <c r="H356" s="5">
        <v>0</v>
      </c>
      <c r="I356" s="5" t="s">
        <v>67</v>
      </c>
      <c r="J356" s="5">
        <v>2</v>
      </c>
      <c r="K356" s="5" t="s">
        <v>69</v>
      </c>
      <c r="L356" s="5">
        <v>0.26</v>
      </c>
      <c r="M356" s="5">
        <v>0.2576</v>
      </c>
      <c r="N356" s="5">
        <v>0.56000000000000005</v>
      </c>
      <c r="O356" s="5">
        <v>0.16420000000000001</v>
      </c>
      <c r="P356" s="5">
        <v>0</v>
      </c>
      <c r="Q356" s="5">
        <v>1</v>
      </c>
      <c r="R356" s="5">
        <f>SUM(Append18[[#This Row],[Casual_Rentals]],Append18[[#This Row],[Registered_Rentals]])</f>
        <v>1</v>
      </c>
      <c r="T356" t="str">
        <f t="shared" si="23"/>
        <v>invalid</v>
      </c>
      <c r="U356" t="str">
        <f t="shared" si="22"/>
        <v>January</v>
      </c>
      <c r="V356">
        <f t="shared" si="20"/>
        <v>0.2576</v>
      </c>
      <c r="W356" t="str">
        <f t="shared" si="21"/>
        <v>winter</v>
      </c>
    </row>
    <row r="357" spans="1:23" x14ac:dyDescent="0.25">
      <c r="A357" s="5">
        <v>356</v>
      </c>
      <c r="B357" s="6">
        <v>40559</v>
      </c>
      <c r="C357" s="5">
        <v>1</v>
      </c>
      <c r="D357" s="5">
        <v>0</v>
      </c>
      <c r="E357" s="5">
        <v>1</v>
      </c>
      <c r="F357" s="5">
        <v>7</v>
      </c>
      <c r="G357" s="5" t="b">
        <v>0</v>
      </c>
      <c r="H357" s="5">
        <v>0</v>
      </c>
      <c r="I357" s="5" t="s">
        <v>67</v>
      </c>
      <c r="J357" s="5">
        <v>2</v>
      </c>
      <c r="K357" s="5" t="s">
        <v>69</v>
      </c>
      <c r="L357" s="5">
        <v>0.24</v>
      </c>
      <c r="M357" s="5">
        <v>0.21210000000000001</v>
      </c>
      <c r="N357" s="5">
        <v>0.56000000000000005</v>
      </c>
      <c r="O357" s="5">
        <v>0.29849999999999999</v>
      </c>
      <c r="P357" s="5">
        <v>0</v>
      </c>
      <c r="Q357" s="5">
        <v>3</v>
      </c>
      <c r="R357" s="5">
        <f>SUM(Append18[[#This Row],[Casual_Rentals]],Append18[[#This Row],[Registered_Rentals]])</f>
        <v>3</v>
      </c>
      <c r="T357" t="str">
        <f t="shared" si="23"/>
        <v>invalid</v>
      </c>
      <c r="U357" t="str">
        <f t="shared" si="22"/>
        <v>January</v>
      </c>
      <c r="V357">
        <f t="shared" si="20"/>
        <v>0.21210000000000001</v>
      </c>
      <c r="W357" t="str">
        <f t="shared" si="21"/>
        <v>winter</v>
      </c>
    </row>
    <row r="358" spans="1:23" x14ac:dyDescent="0.25">
      <c r="A358" s="5">
        <v>357</v>
      </c>
      <c r="B358" s="6">
        <v>40559</v>
      </c>
      <c r="C358" s="5">
        <v>1</v>
      </c>
      <c r="D358" s="5">
        <v>0</v>
      </c>
      <c r="E358" s="5">
        <v>1</v>
      </c>
      <c r="F358" s="5">
        <v>8</v>
      </c>
      <c r="G358" s="5" t="b">
        <v>0</v>
      </c>
      <c r="H358" s="5">
        <v>0</v>
      </c>
      <c r="I358" s="5" t="s">
        <v>67</v>
      </c>
      <c r="J358" s="5">
        <v>1</v>
      </c>
      <c r="K358" s="5" t="s">
        <v>68</v>
      </c>
      <c r="L358" s="5">
        <v>0.22</v>
      </c>
      <c r="M358" s="5">
        <v>0.21210000000000001</v>
      </c>
      <c r="N358" s="5">
        <v>0.55000000000000004</v>
      </c>
      <c r="O358" s="5">
        <v>0.28360000000000002</v>
      </c>
      <c r="P358" s="5">
        <v>0</v>
      </c>
      <c r="Q358" s="5">
        <v>18</v>
      </c>
      <c r="R358" s="5">
        <f>SUM(Append18[[#This Row],[Casual_Rentals]],Append18[[#This Row],[Registered_Rentals]])</f>
        <v>18</v>
      </c>
      <c r="T358" t="str">
        <f t="shared" si="23"/>
        <v>invalid</v>
      </c>
      <c r="U358" t="str">
        <f t="shared" si="22"/>
        <v>January</v>
      </c>
      <c r="V358">
        <f t="shared" si="20"/>
        <v>0.21210000000000001</v>
      </c>
      <c r="W358" t="str">
        <f t="shared" si="21"/>
        <v>winter</v>
      </c>
    </row>
    <row r="359" spans="1:23" x14ac:dyDescent="0.25">
      <c r="A359" s="5">
        <v>358</v>
      </c>
      <c r="B359" s="6">
        <v>40559</v>
      </c>
      <c r="C359" s="5">
        <v>1</v>
      </c>
      <c r="D359" s="5">
        <v>0</v>
      </c>
      <c r="E359" s="5">
        <v>1</v>
      </c>
      <c r="F359" s="5">
        <v>9</v>
      </c>
      <c r="G359" s="5" t="b">
        <v>0</v>
      </c>
      <c r="H359" s="5">
        <v>0</v>
      </c>
      <c r="I359" s="5" t="s">
        <v>67</v>
      </c>
      <c r="J359" s="5">
        <v>1</v>
      </c>
      <c r="K359" s="5" t="s">
        <v>68</v>
      </c>
      <c r="L359" s="5">
        <v>0.22</v>
      </c>
      <c r="M359" s="5">
        <v>0.21210000000000001</v>
      </c>
      <c r="N359" s="5">
        <v>0.51</v>
      </c>
      <c r="O359" s="5">
        <v>0.25369999999999998</v>
      </c>
      <c r="P359" s="5">
        <v>3</v>
      </c>
      <c r="Q359" s="5">
        <v>29</v>
      </c>
      <c r="R359" s="5">
        <f>SUM(Append18[[#This Row],[Casual_Rentals]],Append18[[#This Row],[Registered_Rentals]])</f>
        <v>32</v>
      </c>
      <c r="T359" t="str">
        <f t="shared" si="23"/>
        <v>invalid</v>
      </c>
      <c r="U359" t="str">
        <f t="shared" si="22"/>
        <v>January</v>
      </c>
      <c r="V359">
        <f t="shared" si="20"/>
        <v>0.21210000000000001</v>
      </c>
      <c r="W359" t="str">
        <f t="shared" si="21"/>
        <v>winter</v>
      </c>
    </row>
    <row r="360" spans="1:23" x14ac:dyDescent="0.25">
      <c r="A360" s="5">
        <v>359</v>
      </c>
      <c r="B360" s="6">
        <v>40559</v>
      </c>
      <c r="C360" s="5">
        <v>1</v>
      </c>
      <c r="D360" s="5">
        <v>0</v>
      </c>
      <c r="E360" s="5">
        <v>1</v>
      </c>
      <c r="F360" s="5">
        <v>10</v>
      </c>
      <c r="G360" s="5" t="b">
        <v>0</v>
      </c>
      <c r="H360" s="5">
        <v>0</v>
      </c>
      <c r="I360" s="5" t="s">
        <v>67</v>
      </c>
      <c r="J360" s="5">
        <v>1</v>
      </c>
      <c r="K360" s="5" t="s">
        <v>68</v>
      </c>
      <c r="L360" s="5">
        <v>0.22</v>
      </c>
      <c r="M360" s="5">
        <v>0.21210000000000001</v>
      </c>
      <c r="N360" s="5">
        <v>0.51</v>
      </c>
      <c r="O360" s="5">
        <v>0.28360000000000002</v>
      </c>
      <c r="P360" s="5">
        <v>8</v>
      </c>
      <c r="Q360" s="5">
        <v>71</v>
      </c>
      <c r="R360" s="5">
        <f>SUM(Append18[[#This Row],[Casual_Rentals]],Append18[[#This Row],[Registered_Rentals]])</f>
        <v>79</v>
      </c>
      <c r="T360" t="str">
        <f t="shared" si="23"/>
        <v>invalid</v>
      </c>
      <c r="U360" t="str">
        <f t="shared" si="22"/>
        <v>January</v>
      </c>
      <c r="V360">
        <f t="shared" si="20"/>
        <v>0.21210000000000001</v>
      </c>
      <c r="W360" t="str">
        <f t="shared" si="21"/>
        <v>winter</v>
      </c>
    </row>
    <row r="361" spans="1:23" x14ac:dyDescent="0.25">
      <c r="A361" s="5">
        <v>360</v>
      </c>
      <c r="B361" s="6">
        <v>40559</v>
      </c>
      <c r="C361" s="5">
        <v>1</v>
      </c>
      <c r="D361" s="5">
        <v>0</v>
      </c>
      <c r="E361" s="5">
        <v>1</v>
      </c>
      <c r="F361" s="5">
        <v>11</v>
      </c>
      <c r="G361" s="5" t="b">
        <v>0</v>
      </c>
      <c r="H361" s="5">
        <v>0</v>
      </c>
      <c r="I361" s="5" t="s">
        <v>67</v>
      </c>
      <c r="J361" s="5">
        <v>1</v>
      </c>
      <c r="K361" s="5" t="s">
        <v>68</v>
      </c>
      <c r="L361" s="5">
        <v>0.24</v>
      </c>
      <c r="M361" s="5">
        <v>0.2273</v>
      </c>
      <c r="N361" s="5">
        <v>0.44</v>
      </c>
      <c r="O361" s="5">
        <v>0.25369999999999998</v>
      </c>
      <c r="P361" s="5">
        <v>23</v>
      </c>
      <c r="Q361" s="5">
        <v>70</v>
      </c>
      <c r="R361" s="5">
        <f>SUM(Append18[[#This Row],[Casual_Rentals]],Append18[[#This Row],[Registered_Rentals]])</f>
        <v>93</v>
      </c>
      <c r="T361" t="str">
        <f t="shared" si="23"/>
        <v>invalid</v>
      </c>
      <c r="U361" t="str">
        <f t="shared" si="22"/>
        <v>January</v>
      </c>
      <c r="V361">
        <f t="shared" si="20"/>
        <v>0.2273</v>
      </c>
      <c r="W361" t="str">
        <f t="shared" si="21"/>
        <v>winter</v>
      </c>
    </row>
    <row r="362" spans="1:23" x14ac:dyDescent="0.25">
      <c r="A362" s="5">
        <v>361</v>
      </c>
      <c r="B362" s="6">
        <v>40559</v>
      </c>
      <c r="C362" s="5">
        <v>1</v>
      </c>
      <c r="D362" s="5">
        <v>0</v>
      </c>
      <c r="E362" s="5">
        <v>1</v>
      </c>
      <c r="F362" s="5">
        <v>12</v>
      </c>
      <c r="G362" s="5" t="b">
        <v>0</v>
      </c>
      <c r="H362" s="5">
        <v>0</v>
      </c>
      <c r="I362" s="5" t="s">
        <v>67</v>
      </c>
      <c r="J362" s="5">
        <v>1</v>
      </c>
      <c r="K362" s="5" t="s">
        <v>68</v>
      </c>
      <c r="L362" s="5">
        <v>0.24</v>
      </c>
      <c r="M362" s="5">
        <v>0.21210000000000001</v>
      </c>
      <c r="N362" s="5">
        <v>0.41</v>
      </c>
      <c r="O362" s="5">
        <v>0.28360000000000002</v>
      </c>
      <c r="P362" s="5">
        <v>29</v>
      </c>
      <c r="Q362" s="5">
        <v>75</v>
      </c>
      <c r="R362" s="5">
        <f>SUM(Append18[[#This Row],[Casual_Rentals]],Append18[[#This Row],[Registered_Rentals]])</f>
        <v>104</v>
      </c>
      <c r="T362" t="str">
        <f t="shared" si="23"/>
        <v>invalid</v>
      </c>
      <c r="U362" t="str">
        <f t="shared" si="22"/>
        <v>January</v>
      </c>
      <c r="V362">
        <f t="shared" si="20"/>
        <v>0.21210000000000001</v>
      </c>
      <c r="W362" t="str">
        <f t="shared" si="21"/>
        <v>winter</v>
      </c>
    </row>
    <row r="363" spans="1:23" x14ac:dyDescent="0.25">
      <c r="A363" s="5">
        <v>362</v>
      </c>
      <c r="B363" s="6">
        <v>40559</v>
      </c>
      <c r="C363" s="5">
        <v>1</v>
      </c>
      <c r="D363" s="5">
        <v>0</v>
      </c>
      <c r="E363" s="5">
        <v>1</v>
      </c>
      <c r="F363" s="5">
        <v>13</v>
      </c>
      <c r="G363" s="5" t="b">
        <v>0</v>
      </c>
      <c r="H363" s="5">
        <v>0</v>
      </c>
      <c r="I363" s="5" t="s">
        <v>67</v>
      </c>
      <c r="J363" s="5">
        <v>1</v>
      </c>
      <c r="K363" s="5" t="s">
        <v>68</v>
      </c>
      <c r="L363" s="5">
        <v>0.26</v>
      </c>
      <c r="M363" s="5">
        <v>0.2273</v>
      </c>
      <c r="N363" s="5">
        <v>0.35</v>
      </c>
      <c r="O363" s="5">
        <v>0.29849999999999999</v>
      </c>
      <c r="P363" s="5">
        <v>23</v>
      </c>
      <c r="Q363" s="5">
        <v>95</v>
      </c>
      <c r="R363" s="5">
        <f>SUM(Append18[[#This Row],[Casual_Rentals]],Append18[[#This Row],[Registered_Rentals]])</f>
        <v>118</v>
      </c>
      <c r="T363" t="str">
        <f t="shared" si="23"/>
        <v>invalid</v>
      </c>
      <c r="U363" t="str">
        <f t="shared" si="22"/>
        <v>January</v>
      </c>
      <c r="V363">
        <f t="shared" si="20"/>
        <v>0.2273</v>
      </c>
      <c r="W363" t="str">
        <f t="shared" si="21"/>
        <v>winter</v>
      </c>
    </row>
    <row r="364" spans="1:23" x14ac:dyDescent="0.25">
      <c r="A364" s="5">
        <v>363</v>
      </c>
      <c r="B364" s="6">
        <v>40559</v>
      </c>
      <c r="C364" s="5">
        <v>1</v>
      </c>
      <c r="D364" s="5">
        <v>0</v>
      </c>
      <c r="E364" s="5">
        <v>1</v>
      </c>
      <c r="F364" s="5">
        <v>14</v>
      </c>
      <c r="G364" s="5" t="b">
        <v>0</v>
      </c>
      <c r="H364" s="5">
        <v>0</v>
      </c>
      <c r="I364" s="5" t="s">
        <v>67</v>
      </c>
      <c r="J364" s="5">
        <v>1</v>
      </c>
      <c r="K364" s="5" t="s">
        <v>68</v>
      </c>
      <c r="L364" s="5">
        <v>0.28000000000000003</v>
      </c>
      <c r="M364" s="5">
        <v>0.2727</v>
      </c>
      <c r="N364" s="5">
        <v>0.36</v>
      </c>
      <c r="O364" s="5">
        <v>0.25369999999999998</v>
      </c>
      <c r="P364" s="5">
        <v>22</v>
      </c>
      <c r="Q364" s="5">
        <v>69</v>
      </c>
      <c r="R364" s="5">
        <f>SUM(Append18[[#This Row],[Casual_Rentals]],Append18[[#This Row],[Registered_Rentals]])</f>
        <v>91</v>
      </c>
      <c r="T364" t="str">
        <f t="shared" si="23"/>
        <v>invalid</v>
      </c>
      <c r="U364" t="str">
        <f t="shared" si="22"/>
        <v>January</v>
      </c>
      <c r="V364">
        <f t="shared" si="20"/>
        <v>0.2727</v>
      </c>
      <c r="W364" t="str">
        <f t="shared" si="21"/>
        <v>winter</v>
      </c>
    </row>
    <row r="365" spans="1:23" x14ac:dyDescent="0.25">
      <c r="A365" s="5">
        <v>364</v>
      </c>
      <c r="B365" s="6">
        <v>40559</v>
      </c>
      <c r="C365" s="5">
        <v>1</v>
      </c>
      <c r="D365" s="5">
        <v>0</v>
      </c>
      <c r="E365" s="5">
        <v>1</v>
      </c>
      <c r="F365" s="5">
        <v>15</v>
      </c>
      <c r="G365" s="5" t="b">
        <v>0</v>
      </c>
      <c r="H365" s="5">
        <v>0</v>
      </c>
      <c r="I365" s="5" t="s">
        <v>67</v>
      </c>
      <c r="J365" s="5">
        <v>1</v>
      </c>
      <c r="K365" s="5" t="s">
        <v>68</v>
      </c>
      <c r="L365" s="5">
        <v>0.26</v>
      </c>
      <c r="M365" s="5">
        <v>0.2424</v>
      </c>
      <c r="N365" s="5">
        <v>0.38</v>
      </c>
      <c r="O365" s="5">
        <v>0.25369999999999998</v>
      </c>
      <c r="P365" s="5">
        <v>35</v>
      </c>
      <c r="Q365" s="5">
        <v>78</v>
      </c>
      <c r="R365" s="5">
        <f>SUM(Append18[[#This Row],[Casual_Rentals]],Append18[[#This Row],[Registered_Rentals]])</f>
        <v>113</v>
      </c>
      <c r="T365" t="str">
        <f t="shared" si="23"/>
        <v>invalid</v>
      </c>
      <c r="U365" t="str">
        <f t="shared" si="22"/>
        <v>January</v>
      </c>
      <c r="V365">
        <f t="shared" si="20"/>
        <v>0.2424</v>
      </c>
      <c r="W365" t="str">
        <f t="shared" si="21"/>
        <v>winter</v>
      </c>
    </row>
    <row r="366" spans="1:23" x14ac:dyDescent="0.25">
      <c r="A366" s="5">
        <v>365</v>
      </c>
      <c r="B366" s="6">
        <v>40559</v>
      </c>
      <c r="C366" s="5">
        <v>1</v>
      </c>
      <c r="D366" s="5">
        <v>0</v>
      </c>
      <c r="E366" s="5">
        <v>1</v>
      </c>
      <c r="F366" s="5">
        <v>16</v>
      </c>
      <c r="G366" s="5" t="b">
        <v>0</v>
      </c>
      <c r="H366" s="5">
        <v>0</v>
      </c>
      <c r="I366" s="5" t="s">
        <v>67</v>
      </c>
      <c r="J366" s="5">
        <v>1</v>
      </c>
      <c r="K366" s="5" t="s">
        <v>68</v>
      </c>
      <c r="L366" s="5">
        <v>0.24</v>
      </c>
      <c r="M366" s="5">
        <v>0.2273</v>
      </c>
      <c r="N366" s="5">
        <v>0.38</v>
      </c>
      <c r="O366" s="5">
        <v>0.22389999999999999</v>
      </c>
      <c r="P366" s="5">
        <v>22</v>
      </c>
      <c r="Q366" s="5">
        <v>77</v>
      </c>
      <c r="R366" s="5">
        <f>SUM(Append18[[#This Row],[Casual_Rentals]],Append18[[#This Row],[Registered_Rentals]])</f>
        <v>99</v>
      </c>
      <c r="T366" t="str">
        <f t="shared" si="23"/>
        <v>invalid</v>
      </c>
      <c r="U366" t="str">
        <f t="shared" si="22"/>
        <v>January</v>
      </c>
      <c r="V366">
        <f t="shared" si="20"/>
        <v>0.2273</v>
      </c>
      <c r="W366" t="str">
        <f t="shared" si="21"/>
        <v>winter</v>
      </c>
    </row>
    <row r="367" spans="1:23" x14ac:dyDescent="0.25">
      <c r="A367" s="5">
        <v>366</v>
      </c>
      <c r="B367" s="6">
        <v>40559</v>
      </c>
      <c r="C367" s="5">
        <v>1</v>
      </c>
      <c r="D367" s="5">
        <v>0</v>
      </c>
      <c r="E367" s="5">
        <v>1</v>
      </c>
      <c r="F367" s="5">
        <v>17</v>
      </c>
      <c r="G367" s="5" t="b">
        <v>0</v>
      </c>
      <c r="H367" s="5">
        <v>0</v>
      </c>
      <c r="I367" s="5" t="s">
        <v>67</v>
      </c>
      <c r="J367" s="5">
        <v>1</v>
      </c>
      <c r="K367" s="5" t="s">
        <v>68</v>
      </c>
      <c r="L367" s="5">
        <v>0.22</v>
      </c>
      <c r="M367" s="5">
        <v>0.21210000000000001</v>
      </c>
      <c r="N367" s="5">
        <v>0.37</v>
      </c>
      <c r="O367" s="5">
        <v>0.25369999999999998</v>
      </c>
      <c r="P367" s="5">
        <v>23</v>
      </c>
      <c r="Q367" s="5">
        <v>82</v>
      </c>
      <c r="R367" s="5">
        <f>SUM(Append18[[#This Row],[Casual_Rentals]],Append18[[#This Row],[Registered_Rentals]])</f>
        <v>105</v>
      </c>
      <c r="T367" t="str">
        <f t="shared" si="23"/>
        <v>invalid</v>
      </c>
      <c r="U367" t="str">
        <f t="shared" si="22"/>
        <v>January</v>
      </c>
      <c r="V367">
        <f t="shared" si="20"/>
        <v>0.21210000000000001</v>
      </c>
      <c r="W367" t="str">
        <f t="shared" si="21"/>
        <v>winter</v>
      </c>
    </row>
    <row r="368" spans="1:23" x14ac:dyDescent="0.25">
      <c r="A368" s="5">
        <v>367</v>
      </c>
      <c r="B368" s="6">
        <v>40559</v>
      </c>
      <c r="C368" s="5">
        <v>1</v>
      </c>
      <c r="D368" s="5">
        <v>0</v>
      </c>
      <c r="E368" s="5">
        <v>1</v>
      </c>
      <c r="F368" s="5">
        <v>18</v>
      </c>
      <c r="G368" s="5" t="b">
        <v>0</v>
      </c>
      <c r="H368" s="5">
        <v>0</v>
      </c>
      <c r="I368" s="5" t="s">
        <v>67</v>
      </c>
      <c r="J368" s="5">
        <v>1</v>
      </c>
      <c r="K368" s="5" t="s">
        <v>68</v>
      </c>
      <c r="L368" s="5">
        <v>0.2</v>
      </c>
      <c r="M368" s="5">
        <v>0.21210000000000001</v>
      </c>
      <c r="N368" s="5">
        <v>0.4</v>
      </c>
      <c r="O368" s="5">
        <v>0.16420000000000001</v>
      </c>
      <c r="P368" s="5">
        <v>11</v>
      </c>
      <c r="Q368" s="5">
        <v>56</v>
      </c>
      <c r="R368" s="5">
        <f>SUM(Append18[[#This Row],[Casual_Rentals]],Append18[[#This Row],[Registered_Rentals]])</f>
        <v>67</v>
      </c>
      <c r="T368" t="str">
        <f t="shared" si="23"/>
        <v>invalid</v>
      </c>
      <c r="U368" t="str">
        <f t="shared" si="22"/>
        <v>January</v>
      </c>
      <c r="V368">
        <f t="shared" si="20"/>
        <v>0.21210000000000001</v>
      </c>
      <c r="W368" t="str">
        <f t="shared" si="21"/>
        <v>winter</v>
      </c>
    </row>
    <row r="369" spans="1:23" x14ac:dyDescent="0.25">
      <c r="A369" s="5">
        <v>368</v>
      </c>
      <c r="B369" s="6">
        <v>40559</v>
      </c>
      <c r="C369" s="5">
        <v>1</v>
      </c>
      <c r="D369" s="5">
        <v>0</v>
      </c>
      <c r="E369" s="5">
        <v>1</v>
      </c>
      <c r="F369" s="5">
        <v>19</v>
      </c>
      <c r="G369" s="5" t="b">
        <v>0</v>
      </c>
      <c r="H369" s="5">
        <v>0</v>
      </c>
      <c r="I369" s="5" t="s">
        <v>67</v>
      </c>
      <c r="J369" s="5">
        <v>1</v>
      </c>
      <c r="K369" s="5" t="s">
        <v>68</v>
      </c>
      <c r="L369" s="5">
        <v>0.18</v>
      </c>
      <c r="M369" s="5">
        <v>0.19700000000000001</v>
      </c>
      <c r="N369" s="5">
        <v>0.47</v>
      </c>
      <c r="O369" s="5">
        <v>0.1343</v>
      </c>
      <c r="P369" s="5">
        <v>14</v>
      </c>
      <c r="Q369" s="5">
        <v>47</v>
      </c>
      <c r="R369" s="5">
        <f>SUM(Append18[[#This Row],[Casual_Rentals]],Append18[[#This Row],[Registered_Rentals]])</f>
        <v>61</v>
      </c>
      <c r="T369" t="str">
        <f t="shared" si="23"/>
        <v>invalid</v>
      </c>
      <c r="U369" t="str">
        <f t="shared" si="22"/>
        <v>January</v>
      </c>
      <c r="V369">
        <f t="shared" si="20"/>
        <v>0.19700000000000001</v>
      </c>
      <c r="W369" t="str">
        <f t="shared" si="21"/>
        <v>winter</v>
      </c>
    </row>
    <row r="370" spans="1:23" x14ac:dyDescent="0.25">
      <c r="A370" s="5">
        <v>369</v>
      </c>
      <c r="B370" s="6">
        <v>40559</v>
      </c>
      <c r="C370" s="5">
        <v>1</v>
      </c>
      <c r="D370" s="5">
        <v>0</v>
      </c>
      <c r="E370" s="5">
        <v>1</v>
      </c>
      <c r="F370" s="5">
        <v>20</v>
      </c>
      <c r="G370" s="5" t="b">
        <v>0</v>
      </c>
      <c r="H370" s="5">
        <v>0</v>
      </c>
      <c r="I370" s="5" t="s">
        <v>67</v>
      </c>
      <c r="J370" s="5">
        <v>1</v>
      </c>
      <c r="K370" s="5" t="s">
        <v>68</v>
      </c>
      <c r="L370" s="5">
        <v>0.18</v>
      </c>
      <c r="M370" s="5">
        <v>0.19700000000000001</v>
      </c>
      <c r="N370" s="5">
        <v>0.47</v>
      </c>
      <c r="O370" s="5">
        <v>0.16420000000000001</v>
      </c>
      <c r="P370" s="5">
        <v>7</v>
      </c>
      <c r="Q370" s="5">
        <v>50</v>
      </c>
      <c r="R370" s="5">
        <f>SUM(Append18[[#This Row],[Casual_Rentals]],Append18[[#This Row],[Registered_Rentals]])</f>
        <v>57</v>
      </c>
      <c r="T370" t="str">
        <f t="shared" si="23"/>
        <v>invalid</v>
      </c>
      <c r="U370" t="str">
        <f t="shared" si="22"/>
        <v>January</v>
      </c>
      <c r="V370">
        <f t="shared" si="20"/>
        <v>0.19700000000000001</v>
      </c>
      <c r="W370" t="str">
        <f t="shared" si="21"/>
        <v>winter</v>
      </c>
    </row>
    <row r="371" spans="1:23" x14ac:dyDescent="0.25">
      <c r="A371" s="5">
        <v>370</v>
      </c>
      <c r="B371" s="6">
        <v>40559</v>
      </c>
      <c r="C371" s="5">
        <v>1</v>
      </c>
      <c r="D371" s="5">
        <v>0</v>
      </c>
      <c r="E371" s="5">
        <v>1</v>
      </c>
      <c r="F371" s="5">
        <v>21</v>
      </c>
      <c r="G371" s="5" t="b">
        <v>0</v>
      </c>
      <c r="H371" s="5">
        <v>0</v>
      </c>
      <c r="I371" s="5" t="s">
        <v>67</v>
      </c>
      <c r="J371" s="5">
        <v>1</v>
      </c>
      <c r="K371" s="5" t="s">
        <v>68</v>
      </c>
      <c r="L371" s="5">
        <v>0.18</v>
      </c>
      <c r="M371" s="5">
        <v>0.19700000000000001</v>
      </c>
      <c r="N371" s="5">
        <v>0.51</v>
      </c>
      <c r="O371" s="5">
        <v>0.16420000000000001</v>
      </c>
      <c r="P371" s="5">
        <v>6</v>
      </c>
      <c r="Q371" s="5">
        <v>22</v>
      </c>
      <c r="R371" s="5">
        <f>SUM(Append18[[#This Row],[Casual_Rentals]],Append18[[#This Row],[Registered_Rentals]])</f>
        <v>28</v>
      </c>
      <c r="T371" t="str">
        <f t="shared" si="23"/>
        <v>invalid</v>
      </c>
      <c r="U371" t="str">
        <f t="shared" si="22"/>
        <v>January</v>
      </c>
      <c r="V371">
        <f t="shared" si="20"/>
        <v>0.19700000000000001</v>
      </c>
      <c r="W371" t="str">
        <f t="shared" si="21"/>
        <v>winter</v>
      </c>
    </row>
    <row r="372" spans="1:23" x14ac:dyDescent="0.25">
      <c r="A372" s="5">
        <v>371</v>
      </c>
      <c r="B372" s="6">
        <v>40559</v>
      </c>
      <c r="C372" s="5">
        <v>1</v>
      </c>
      <c r="D372" s="5">
        <v>0</v>
      </c>
      <c r="E372" s="5">
        <v>1</v>
      </c>
      <c r="F372" s="5">
        <v>22</v>
      </c>
      <c r="G372" s="5" t="b">
        <v>0</v>
      </c>
      <c r="H372" s="5">
        <v>0</v>
      </c>
      <c r="I372" s="5" t="s">
        <v>67</v>
      </c>
      <c r="J372" s="5">
        <v>2</v>
      </c>
      <c r="K372" s="5" t="s">
        <v>69</v>
      </c>
      <c r="L372" s="5">
        <v>0.2</v>
      </c>
      <c r="M372" s="5">
        <v>0.21210000000000001</v>
      </c>
      <c r="N372" s="5">
        <v>0.49</v>
      </c>
      <c r="O372" s="5">
        <v>0.1343</v>
      </c>
      <c r="P372" s="5">
        <v>2</v>
      </c>
      <c r="Q372" s="5">
        <v>19</v>
      </c>
      <c r="R372" s="5">
        <f>SUM(Append18[[#This Row],[Casual_Rentals]],Append18[[#This Row],[Registered_Rentals]])</f>
        <v>21</v>
      </c>
      <c r="T372" t="str">
        <f t="shared" si="23"/>
        <v>invalid</v>
      </c>
      <c r="U372" t="str">
        <f t="shared" si="22"/>
        <v>January</v>
      </c>
      <c r="V372">
        <f t="shared" si="20"/>
        <v>0.21210000000000001</v>
      </c>
      <c r="W372" t="str">
        <f t="shared" si="21"/>
        <v>winter</v>
      </c>
    </row>
    <row r="373" spans="1:23" x14ac:dyDescent="0.25">
      <c r="A373" s="5">
        <v>372</v>
      </c>
      <c r="B373" s="6">
        <v>40559</v>
      </c>
      <c r="C373" s="5">
        <v>1</v>
      </c>
      <c r="D373" s="5">
        <v>0</v>
      </c>
      <c r="E373" s="5">
        <v>1</v>
      </c>
      <c r="F373" s="5">
        <v>23</v>
      </c>
      <c r="G373" s="5" t="b">
        <v>0</v>
      </c>
      <c r="H373" s="5">
        <v>0</v>
      </c>
      <c r="I373" s="5" t="s">
        <v>67</v>
      </c>
      <c r="J373" s="5">
        <v>2</v>
      </c>
      <c r="K373" s="5" t="s">
        <v>69</v>
      </c>
      <c r="L373" s="5">
        <v>0.2</v>
      </c>
      <c r="M373" s="5">
        <v>0.2273</v>
      </c>
      <c r="N373" s="5">
        <v>0.4</v>
      </c>
      <c r="O373" s="5">
        <v>0.1045</v>
      </c>
      <c r="P373" s="5">
        <v>0</v>
      </c>
      <c r="Q373" s="5">
        <v>18</v>
      </c>
      <c r="R373" s="5">
        <f>SUM(Append18[[#This Row],[Casual_Rentals]],Append18[[#This Row],[Registered_Rentals]])</f>
        <v>18</v>
      </c>
      <c r="T373" t="str">
        <f t="shared" si="23"/>
        <v>invalid</v>
      </c>
      <c r="U373" t="str">
        <f t="shared" si="22"/>
        <v>January</v>
      </c>
      <c r="V373">
        <f t="shared" si="20"/>
        <v>0.2273</v>
      </c>
      <c r="W373" t="str">
        <f t="shared" si="21"/>
        <v>winter</v>
      </c>
    </row>
    <row r="374" spans="1:23" x14ac:dyDescent="0.25">
      <c r="A374" s="5">
        <v>373</v>
      </c>
      <c r="B374" s="6">
        <v>40560</v>
      </c>
      <c r="C374" s="5">
        <v>1</v>
      </c>
      <c r="D374" s="5">
        <v>0</v>
      </c>
      <c r="E374" s="5">
        <v>1</v>
      </c>
      <c r="F374" s="5">
        <v>0</v>
      </c>
      <c r="G374" s="5" t="b">
        <v>1</v>
      </c>
      <c r="H374" s="5">
        <v>1</v>
      </c>
      <c r="I374" s="5" t="s">
        <v>47</v>
      </c>
      <c r="J374" s="5">
        <v>2</v>
      </c>
      <c r="K374" s="5" t="s">
        <v>69</v>
      </c>
      <c r="L374" s="5">
        <v>0.2</v>
      </c>
      <c r="M374" s="5">
        <v>0.19700000000000001</v>
      </c>
      <c r="N374" s="5">
        <v>0.47</v>
      </c>
      <c r="O374" s="5">
        <v>0.22389999999999999</v>
      </c>
      <c r="P374" s="5">
        <v>1</v>
      </c>
      <c r="Q374" s="5">
        <v>16</v>
      </c>
      <c r="R374" s="5">
        <f>SUM(Append18[[#This Row],[Casual_Rentals]],Append18[[#This Row],[Registered_Rentals]])</f>
        <v>17</v>
      </c>
      <c r="T374" t="str">
        <f t="shared" si="23"/>
        <v>invalid</v>
      </c>
      <c r="U374" t="str">
        <f t="shared" si="22"/>
        <v>January</v>
      </c>
      <c r="V374">
        <f t="shared" si="20"/>
        <v>0.19700000000000001</v>
      </c>
      <c r="W374" t="str">
        <f t="shared" si="21"/>
        <v>winter</v>
      </c>
    </row>
    <row r="375" spans="1:23" x14ac:dyDescent="0.25">
      <c r="A375" s="5">
        <v>374</v>
      </c>
      <c r="B375" s="6">
        <v>40560</v>
      </c>
      <c r="C375" s="5">
        <v>1</v>
      </c>
      <c r="D375" s="5">
        <v>0</v>
      </c>
      <c r="E375" s="5">
        <v>1</v>
      </c>
      <c r="F375" s="5">
        <v>1</v>
      </c>
      <c r="G375" s="5" t="b">
        <v>1</v>
      </c>
      <c r="H375" s="5">
        <v>1</v>
      </c>
      <c r="I375" s="5" t="s">
        <v>47</v>
      </c>
      <c r="J375" s="5">
        <v>2</v>
      </c>
      <c r="K375" s="5" t="s">
        <v>69</v>
      </c>
      <c r="L375" s="5">
        <v>0.2</v>
      </c>
      <c r="M375" s="5">
        <v>0.19700000000000001</v>
      </c>
      <c r="N375" s="5">
        <v>0.44</v>
      </c>
      <c r="O375" s="5">
        <v>0.19400000000000001</v>
      </c>
      <c r="P375" s="5">
        <v>1</v>
      </c>
      <c r="Q375" s="5">
        <v>15</v>
      </c>
      <c r="R375" s="5">
        <f>SUM(Append18[[#This Row],[Casual_Rentals]],Append18[[#This Row],[Registered_Rentals]])</f>
        <v>16</v>
      </c>
      <c r="T375" t="str">
        <f t="shared" si="23"/>
        <v>invalid</v>
      </c>
      <c r="U375" t="str">
        <f t="shared" si="22"/>
        <v>January</v>
      </c>
      <c r="V375">
        <f t="shared" si="20"/>
        <v>0.19700000000000001</v>
      </c>
      <c r="W375" t="str">
        <f t="shared" si="21"/>
        <v>winter</v>
      </c>
    </row>
    <row r="376" spans="1:23" x14ac:dyDescent="0.25">
      <c r="A376" s="5">
        <v>375</v>
      </c>
      <c r="B376" s="6">
        <v>40560</v>
      </c>
      <c r="C376" s="5">
        <v>1</v>
      </c>
      <c r="D376" s="5">
        <v>0</v>
      </c>
      <c r="E376" s="5">
        <v>1</v>
      </c>
      <c r="F376" s="5">
        <v>2</v>
      </c>
      <c r="G376" s="5" t="b">
        <v>1</v>
      </c>
      <c r="H376" s="5">
        <v>1</v>
      </c>
      <c r="I376" s="5" t="s">
        <v>47</v>
      </c>
      <c r="J376" s="5">
        <v>2</v>
      </c>
      <c r="K376" s="5" t="s">
        <v>69</v>
      </c>
      <c r="L376" s="5">
        <v>0.18</v>
      </c>
      <c r="M376" s="5">
        <v>0.16669999999999999</v>
      </c>
      <c r="N376" s="5">
        <v>0.43</v>
      </c>
      <c r="O376" s="5">
        <v>0.25369999999999998</v>
      </c>
      <c r="P376" s="5">
        <v>0</v>
      </c>
      <c r="Q376" s="5">
        <v>8</v>
      </c>
      <c r="R376" s="5">
        <f>SUM(Append18[[#This Row],[Casual_Rentals]],Append18[[#This Row],[Registered_Rentals]])</f>
        <v>8</v>
      </c>
      <c r="T376" t="str">
        <f t="shared" si="23"/>
        <v>invalid</v>
      </c>
      <c r="U376" t="str">
        <f t="shared" si="22"/>
        <v>January</v>
      </c>
      <c r="V376">
        <f t="shared" si="20"/>
        <v>0.16669999999999999</v>
      </c>
      <c r="W376" t="str">
        <f t="shared" si="21"/>
        <v>winter</v>
      </c>
    </row>
    <row r="377" spans="1:23" x14ac:dyDescent="0.25">
      <c r="A377" s="5">
        <v>376</v>
      </c>
      <c r="B377" s="6">
        <v>40560</v>
      </c>
      <c r="C377" s="5">
        <v>1</v>
      </c>
      <c r="D377" s="5">
        <v>0</v>
      </c>
      <c r="E377" s="5">
        <v>1</v>
      </c>
      <c r="F377" s="5">
        <v>3</v>
      </c>
      <c r="G377" s="5" t="b">
        <v>1</v>
      </c>
      <c r="H377" s="5">
        <v>1</v>
      </c>
      <c r="I377" s="5" t="s">
        <v>47</v>
      </c>
      <c r="J377" s="5">
        <v>2</v>
      </c>
      <c r="K377" s="5" t="s">
        <v>69</v>
      </c>
      <c r="L377" s="5">
        <v>0.18</v>
      </c>
      <c r="M377" s="5">
        <v>0.18179999999999999</v>
      </c>
      <c r="N377" s="5">
        <v>0.43</v>
      </c>
      <c r="O377" s="5">
        <v>0.19400000000000001</v>
      </c>
      <c r="P377" s="5">
        <v>0</v>
      </c>
      <c r="Q377" s="5">
        <v>2</v>
      </c>
      <c r="R377" s="5">
        <f>SUM(Append18[[#This Row],[Casual_Rentals]],Append18[[#This Row],[Registered_Rentals]])</f>
        <v>2</v>
      </c>
      <c r="T377" t="str">
        <f t="shared" si="23"/>
        <v>invalid</v>
      </c>
      <c r="U377" t="str">
        <f t="shared" si="22"/>
        <v>January</v>
      </c>
      <c r="V377">
        <f t="shared" si="20"/>
        <v>0.18179999999999999</v>
      </c>
      <c r="W377" t="str">
        <f t="shared" si="21"/>
        <v>winter</v>
      </c>
    </row>
    <row r="378" spans="1:23" x14ac:dyDescent="0.25">
      <c r="A378" s="5">
        <v>377</v>
      </c>
      <c r="B378" s="6">
        <v>40560</v>
      </c>
      <c r="C378" s="5">
        <v>1</v>
      </c>
      <c r="D378" s="5">
        <v>0</v>
      </c>
      <c r="E378" s="5">
        <v>1</v>
      </c>
      <c r="F378" s="5">
        <v>4</v>
      </c>
      <c r="G378" s="5" t="b">
        <v>1</v>
      </c>
      <c r="H378" s="5">
        <v>1</v>
      </c>
      <c r="I378" s="5" t="s">
        <v>47</v>
      </c>
      <c r="J378" s="5">
        <v>2</v>
      </c>
      <c r="K378" s="5" t="s">
        <v>69</v>
      </c>
      <c r="L378" s="5">
        <v>0.18</v>
      </c>
      <c r="M378" s="5">
        <v>0.19700000000000001</v>
      </c>
      <c r="N378" s="5">
        <v>0.43</v>
      </c>
      <c r="O378" s="5">
        <v>0.1343</v>
      </c>
      <c r="P378" s="5">
        <v>1</v>
      </c>
      <c r="Q378" s="5">
        <v>2</v>
      </c>
      <c r="R378" s="5">
        <f>SUM(Append18[[#This Row],[Casual_Rentals]],Append18[[#This Row],[Registered_Rentals]])</f>
        <v>3</v>
      </c>
      <c r="T378" t="str">
        <f t="shared" si="23"/>
        <v>invalid</v>
      </c>
      <c r="U378" t="str">
        <f t="shared" si="22"/>
        <v>January</v>
      </c>
      <c r="V378">
        <f t="shared" si="20"/>
        <v>0.19700000000000001</v>
      </c>
      <c r="W378" t="str">
        <f t="shared" si="21"/>
        <v>winter</v>
      </c>
    </row>
    <row r="379" spans="1:23" x14ac:dyDescent="0.25">
      <c r="A379" s="5">
        <v>378</v>
      </c>
      <c r="B379" s="6">
        <v>40560</v>
      </c>
      <c r="C379" s="5">
        <v>1</v>
      </c>
      <c r="D379" s="5">
        <v>0</v>
      </c>
      <c r="E379" s="5">
        <v>1</v>
      </c>
      <c r="F379" s="5">
        <v>5</v>
      </c>
      <c r="G379" s="5" t="b">
        <v>1</v>
      </c>
      <c r="H379" s="5">
        <v>1</v>
      </c>
      <c r="I379" s="5" t="s">
        <v>47</v>
      </c>
      <c r="J379" s="5">
        <v>2</v>
      </c>
      <c r="K379" s="5" t="s">
        <v>69</v>
      </c>
      <c r="L379" s="5">
        <v>0.18</v>
      </c>
      <c r="M379" s="5">
        <v>0.19700000000000001</v>
      </c>
      <c r="N379" s="5">
        <v>0.43</v>
      </c>
      <c r="O379" s="5">
        <v>0.16420000000000001</v>
      </c>
      <c r="P379" s="5">
        <v>0</v>
      </c>
      <c r="Q379" s="5">
        <v>1</v>
      </c>
      <c r="R379" s="5">
        <f>SUM(Append18[[#This Row],[Casual_Rentals]],Append18[[#This Row],[Registered_Rentals]])</f>
        <v>1</v>
      </c>
      <c r="T379" t="str">
        <f t="shared" si="23"/>
        <v>invalid</v>
      </c>
      <c r="U379" t="str">
        <f t="shared" si="22"/>
        <v>January</v>
      </c>
      <c r="V379">
        <f t="shared" si="20"/>
        <v>0.19700000000000001</v>
      </c>
      <c r="W379" t="str">
        <f t="shared" si="21"/>
        <v>winter</v>
      </c>
    </row>
    <row r="380" spans="1:23" x14ac:dyDescent="0.25">
      <c r="A380" s="5">
        <v>379</v>
      </c>
      <c r="B380" s="6">
        <v>40560</v>
      </c>
      <c r="C380" s="5">
        <v>1</v>
      </c>
      <c r="D380" s="5">
        <v>0</v>
      </c>
      <c r="E380" s="5">
        <v>1</v>
      </c>
      <c r="F380" s="5">
        <v>6</v>
      </c>
      <c r="G380" s="5" t="b">
        <v>1</v>
      </c>
      <c r="H380" s="5">
        <v>1</v>
      </c>
      <c r="I380" s="5" t="s">
        <v>47</v>
      </c>
      <c r="J380" s="5">
        <v>2</v>
      </c>
      <c r="K380" s="5" t="s">
        <v>69</v>
      </c>
      <c r="L380" s="5">
        <v>0.18</v>
      </c>
      <c r="M380" s="5">
        <v>0.18179999999999999</v>
      </c>
      <c r="N380" s="5">
        <v>0.43</v>
      </c>
      <c r="O380" s="5">
        <v>0.19400000000000001</v>
      </c>
      <c r="P380" s="5">
        <v>0</v>
      </c>
      <c r="Q380" s="5">
        <v>5</v>
      </c>
      <c r="R380" s="5">
        <f>SUM(Append18[[#This Row],[Casual_Rentals]],Append18[[#This Row],[Registered_Rentals]])</f>
        <v>5</v>
      </c>
      <c r="T380" t="str">
        <f t="shared" si="23"/>
        <v>invalid</v>
      </c>
      <c r="U380" t="str">
        <f t="shared" si="22"/>
        <v>January</v>
      </c>
      <c r="V380">
        <f t="shared" si="20"/>
        <v>0.18179999999999999</v>
      </c>
      <c r="W380" t="str">
        <f t="shared" si="21"/>
        <v>winter</v>
      </c>
    </row>
    <row r="381" spans="1:23" x14ac:dyDescent="0.25">
      <c r="A381" s="5">
        <v>380</v>
      </c>
      <c r="B381" s="6">
        <v>40560</v>
      </c>
      <c r="C381" s="5">
        <v>1</v>
      </c>
      <c r="D381" s="5">
        <v>0</v>
      </c>
      <c r="E381" s="5">
        <v>1</v>
      </c>
      <c r="F381" s="5">
        <v>7</v>
      </c>
      <c r="G381" s="5" t="b">
        <v>1</v>
      </c>
      <c r="H381" s="5">
        <v>1</v>
      </c>
      <c r="I381" s="5" t="s">
        <v>47</v>
      </c>
      <c r="J381" s="5">
        <v>2</v>
      </c>
      <c r="K381" s="5" t="s">
        <v>69</v>
      </c>
      <c r="L381" s="5">
        <v>0.16</v>
      </c>
      <c r="M381" s="5">
        <v>0.18179999999999999</v>
      </c>
      <c r="N381" s="5">
        <v>0.5</v>
      </c>
      <c r="O381" s="5">
        <v>0.1343</v>
      </c>
      <c r="P381" s="5">
        <v>4</v>
      </c>
      <c r="Q381" s="5">
        <v>9</v>
      </c>
      <c r="R381" s="5">
        <f>SUM(Append18[[#This Row],[Casual_Rentals]],Append18[[#This Row],[Registered_Rentals]])</f>
        <v>13</v>
      </c>
      <c r="T381" t="str">
        <f t="shared" si="23"/>
        <v>invalid</v>
      </c>
      <c r="U381" t="str">
        <f t="shared" si="22"/>
        <v>January</v>
      </c>
      <c r="V381">
        <f t="shared" si="20"/>
        <v>0.18179999999999999</v>
      </c>
      <c r="W381" t="str">
        <f t="shared" si="21"/>
        <v>winter</v>
      </c>
    </row>
    <row r="382" spans="1:23" x14ac:dyDescent="0.25">
      <c r="A382" s="5">
        <v>381</v>
      </c>
      <c r="B382" s="6">
        <v>40560</v>
      </c>
      <c r="C382" s="5">
        <v>1</v>
      </c>
      <c r="D382" s="5">
        <v>0</v>
      </c>
      <c r="E382" s="5">
        <v>1</v>
      </c>
      <c r="F382" s="5">
        <v>8</v>
      </c>
      <c r="G382" s="5" t="b">
        <v>1</v>
      </c>
      <c r="H382" s="5">
        <v>1</v>
      </c>
      <c r="I382" s="5" t="s">
        <v>47</v>
      </c>
      <c r="J382" s="5">
        <v>2</v>
      </c>
      <c r="K382" s="5" t="s">
        <v>69</v>
      </c>
      <c r="L382" s="5">
        <v>0.16</v>
      </c>
      <c r="M382" s="5">
        <v>0.1515</v>
      </c>
      <c r="N382" s="5">
        <v>0.47</v>
      </c>
      <c r="O382" s="5">
        <v>0.22389999999999999</v>
      </c>
      <c r="P382" s="5">
        <v>3</v>
      </c>
      <c r="Q382" s="5">
        <v>30</v>
      </c>
      <c r="R382" s="5">
        <f>SUM(Append18[[#This Row],[Casual_Rentals]],Append18[[#This Row],[Registered_Rentals]])</f>
        <v>33</v>
      </c>
      <c r="T382" t="str">
        <f t="shared" si="23"/>
        <v>invalid</v>
      </c>
      <c r="U382" t="str">
        <f t="shared" si="22"/>
        <v>January</v>
      </c>
      <c r="V382">
        <f t="shared" si="20"/>
        <v>0.1515</v>
      </c>
      <c r="W382" t="str">
        <f t="shared" si="21"/>
        <v>winter</v>
      </c>
    </row>
    <row r="383" spans="1:23" x14ac:dyDescent="0.25">
      <c r="A383" s="5">
        <v>382</v>
      </c>
      <c r="B383" s="6">
        <v>40560</v>
      </c>
      <c r="C383" s="5">
        <v>1</v>
      </c>
      <c r="D383" s="5">
        <v>0</v>
      </c>
      <c r="E383" s="5">
        <v>1</v>
      </c>
      <c r="F383" s="5">
        <v>9</v>
      </c>
      <c r="G383" s="5" t="b">
        <v>1</v>
      </c>
      <c r="H383" s="5">
        <v>1</v>
      </c>
      <c r="I383" s="5" t="s">
        <v>47</v>
      </c>
      <c r="J383" s="5">
        <v>2</v>
      </c>
      <c r="K383" s="5" t="s">
        <v>69</v>
      </c>
      <c r="L383" s="5">
        <v>0.16</v>
      </c>
      <c r="M383" s="5">
        <v>0.1515</v>
      </c>
      <c r="N383" s="5">
        <v>0.47</v>
      </c>
      <c r="O383" s="5">
        <v>0.22389999999999999</v>
      </c>
      <c r="P383" s="5">
        <v>8</v>
      </c>
      <c r="Q383" s="5">
        <v>39</v>
      </c>
      <c r="R383" s="5">
        <f>SUM(Append18[[#This Row],[Casual_Rentals]],Append18[[#This Row],[Registered_Rentals]])</f>
        <v>47</v>
      </c>
      <c r="T383" t="str">
        <f t="shared" si="23"/>
        <v>invalid</v>
      </c>
      <c r="U383" t="str">
        <f t="shared" si="22"/>
        <v>January</v>
      </c>
      <c r="V383">
        <f t="shared" si="20"/>
        <v>0.1515</v>
      </c>
      <c r="W383" t="str">
        <f t="shared" si="21"/>
        <v>winter</v>
      </c>
    </row>
    <row r="384" spans="1:23" x14ac:dyDescent="0.25">
      <c r="A384" s="5">
        <v>383</v>
      </c>
      <c r="B384" s="6">
        <v>40560</v>
      </c>
      <c r="C384" s="5">
        <v>1</v>
      </c>
      <c r="D384" s="5">
        <v>0</v>
      </c>
      <c r="E384" s="5">
        <v>1</v>
      </c>
      <c r="F384" s="5">
        <v>10</v>
      </c>
      <c r="G384" s="5" t="b">
        <v>1</v>
      </c>
      <c r="H384" s="5">
        <v>1</v>
      </c>
      <c r="I384" s="5" t="s">
        <v>47</v>
      </c>
      <c r="J384" s="5">
        <v>2</v>
      </c>
      <c r="K384" s="5" t="s">
        <v>69</v>
      </c>
      <c r="L384" s="5">
        <v>0.16</v>
      </c>
      <c r="M384" s="5">
        <v>0.1515</v>
      </c>
      <c r="N384" s="5">
        <v>0.5</v>
      </c>
      <c r="O384" s="5">
        <v>0.25369999999999998</v>
      </c>
      <c r="P384" s="5">
        <v>7</v>
      </c>
      <c r="Q384" s="5">
        <v>50</v>
      </c>
      <c r="R384" s="5">
        <f>SUM(Append18[[#This Row],[Casual_Rentals]],Append18[[#This Row],[Registered_Rentals]])</f>
        <v>57</v>
      </c>
      <c r="T384" t="str">
        <f t="shared" si="23"/>
        <v>invalid</v>
      </c>
      <c r="U384" t="str">
        <f t="shared" si="22"/>
        <v>January</v>
      </c>
      <c r="V384">
        <f t="shared" si="20"/>
        <v>0.1515</v>
      </c>
      <c r="W384" t="str">
        <f t="shared" si="21"/>
        <v>winter</v>
      </c>
    </row>
    <row r="385" spans="1:23" x14ac:dyDescent="0.25">
      <c r="A385" s="5">
        <v>384</v>
      </c>
      <c r="B385" s="6">
        <v>40560</v>
      </c>
      <c r="C385" s="5">
        <v>1</v>
      </c>
      <c r="D385" s="5">
        <v>0</v>
      </c>
      <c r="E385" s="5">
        <v>1</v>
      </c>
      <c r="F385" s="5">
        <v>11</v>
      </c>
      <c r="G385" s="5" t="b">
        <v>1</v>
      </c>
      <c r="H385" s="5">
        <v>1</v>
      </c>
      <c r="I385" s="5" t="s">
        <v>47</v>
      </c>
      <c r="J385" s="5">
        <v>2</v>
      </c>
      <c r="K385" s="5" t="s">
        <v>69</v>
      </c>
      <c r="L385" s="5">
        <v>0.16</v>
      </c>
      <c r="M385" s="5">
        <v>0.1515</v>
      </c>
      <c r="N385" s="5">
        <v>0.55000000000000004</v>
      </c>
      <c r="O385" s="5">
        <v>0.19400000000000001</v>
      </c>
      <c r="P385" s="5">
        <v>9</v>
      </c>
      <c r="Q385" s="5">
        <v>55</v>
      </c>
      <c r="R385" s="5">
        <f>SUM(Append18[[#This Row],[Casual_Rentals]],Append18[[#This Row],[Registered_Rentals]])</f>
        <v>64</v>
      </c>
      <c r="T385" t="str">
        <f t="shared" si="23"/>
        <v>invalid</v>
      </c>
      <c r="U385" t="str">
        <f t="shared" si="22"/>
        <v>January</v>
      </c>
      <c r="V385">
        <f t="shared" si="20"/>
        <v>0.1515</v>
      </c>
      <c r="W385" t="str">
        <f t="shared" si="21"/>
        <v>winter</v>
      </c>
    </row>
    <row r="386" spans="1:23" x14ac:dyDescent="0.25">
      <c r="A386" s="5">
        <v>385</v>
      </c>
      <c r="B386" s="6">
        <v>40560</v>
      </c>
      <c r="C386" s="5">
        <v>1</v>
      </c>
      <c r="D386" s="5">
        <v>0</v>
      </c>
      <c r="E386" s="5">
        <v>1</v>
      </c>
      <c r="F386" s="5">
        <v>12</v>
      </c>
      <c r="G386" s="5" t="b">
        <v>1</v>
      </c>
      <c r="H386" s="5">
        <v>1</v>
      </c>
      <c r="I386" s="5" t="s">
        <v>47</v>
      </c>
      <c r="J386" s="5">
        <v>2</v>
      </c>
      <c r="K386" s="5" t="s">
        <v>69</v>
      </c>
      <c r="L386" s="5">
        <v>0.18</v>
      </c>
      <c r="M386" s="5">
        <v>0.19700000000000001</v>
      </c>
      <c r="N386" s="5">
        <v>0.47</v>
      </c>
      <c r="O386" s="5">
        <v>0.1343</v>
      </c>
      <c r="P386" s="5">
        <v>10</v>
      </c>
      <c r="Q386" s="5">
        <v>70</v>
      </c>
      <c r="R386" s="5">
        <f>SUM(Append18[[#This Row],[Casual_Rentals]],Append18[[#This Row],[Registered_Rentals]])</f>
        <v>80</v>
      </c>
      <c r="T386" t="str">
        <f t="shared" si="23"/>
        <v>invalid</v>
      </c>
      <c r="U386" t="str">
        <f t="shared" si="22"/>
        <v>January</v>
      </c>
      <c r="V386">
        <f t="shared" si="20"/>
        <v>0.19700000000000001</v>
      </c>
      <c r="W386" t="str">
        <f t="shared" si="21"/>
        <v>winter</v>
      </c>
    </row>
    <row r="387" spans="1:23" x14ac:dyDescent="0.25">
      <c r="A387" s="5">
        <v>386</v>
      </c>
      <c r="B387" s="6">
        <v>40560</v>
      </c>
      <c r="C387" s="5">
        <v>1</v>
      </c>
      <c r="D387" s="5">
        <v>0</v>
      </c>
      <c r="E387" s="5">
        <v>1</v>
      </c>
      <c r="F387" s="5">
        <v>13</v>
      </c>
      <c r="G387" s="5" t="b">
        <v>1</v>
      </c>
      <c r="H387" s="5">
        <v>1</v>
      </c>
      <c r="I387" s="5" t="s">
        <v>47</v>
      </c>
      <c r="J387" s="5">
        <v>2</v>
      </c>
      <c r="K387" s="5" t="s">
        <v>69</v>
      </c>
      <c r="L387" s="5">
        <v>0.18</v>
      </c>
      <c r="M387" s="5">
        <v>0.19700000000000001</v>
      </c>
      <c r="N387" s="5">
        <v>0.47</v>
      </c>
      <c r="O387" s="5">
        <v>0.1343</v>
      </c>
      <c r="P387" s="5">
        <v>13</v>
      </c>
      <c r="Q387" s="5">
        <v>80</v>
      </c>
      <c r="R387" s="5">
        <f>SUM(Append18[[#This Row],[Casual_Rentals]],Append18[[#This Row],[Registered_Rentals]])</f>
        <v>93</v>
      </c>
      <c r="T387" t="str">
        <f t="shared" si="23"/>
        <v>invalid</v>
      </c>
      <c r="U387" t="str">
        <f t="shared" si="22"/>
        <v>January</v>
      </c>
      <c r="V387">
        <f t="shared" ref="V387:V450" si="24">IF(M387="",M386,M387)</f>
        <v>0.19700000000000001</v>
      </c>
      <c r="W387" t="str">
        <f t="shared" ref="W387:W450" si="25">IF(C387=1,"winter",("invalid"))</f>
        <v>winter</v>
      </c>
    </row>
    <row r="388" spans="1:23" x14ac:dyDescent="0.25">
      <c r="A388" s="5">
        <v>387</v>
      </c>
      <c r="B388" s="6">
        <v>40560</v>
      </c>
      <c r="C388" s="5">
        <v>1</v>
      </c>
      <c r="D388" s="5">
        <v>0</v>
      </c>
      <c r="E388" s="5">
        <v>1</v>
      </c>
      <c r="F388" s="5">
        <v>14</v>
      </c>
      <c r="G388" s="5" t="b">
        <v>1</v>
      </c>
      <c r="H388" s="5">
        <v>1</v>
      </c>
      <c r="I388" s="5" t="s">
        <v>47</v>
      </c>
      <c r="J388" s="5">
        <v>2</v>
      </c>
      <c r="K388" s="5" t="s">
        <v>69</v>
      </c>
      <c r="L388" s="5">
        <v>0.18</v>
      </c>
      <c r="M388" s="5">
        <v>0.21210000000000001</v>
      </c>
      <c r="N388" s="5">
        <v>0.43</v>
      </c>
      <c r="O388" s="5">
        <v>0.1045</v>
      </c>
      <c r="P388" s="5">
        <v>12</v>
      </c>
      <c r="Q388" s="5">
        <v>74</v>
      </c>
      <c r="R388" s="5">
        <f>SUM(Append18[[#This Row],[Casual_Rentals]],Append18[[#This Row],[Registered_Rentals]])</f>
        <v>86</v>
      </c>
      <c r="T388" t="str">
        <f t="shared" si="23"/>
        <v>invalid</v>
      </c>
      <c r="U388" t="str">
        <f t="shared" si="22"/>
        <v>January</v>
      </c>
      <c r="V388">
        <f t="shared" si="24"/>
        <v>0.21210000000000001</v>
      </c>
      <c r="W388" t="str">
        <f t="shared" si="25"/>
        <v>winter</v>
      </c>
    </row>
    <row r="389" spans="1:23" x14ac:dyDescent="0.25">
      <c r="A389" s="5">
        <v>388</v>
      </c>
      <c r="B389" s="6">
        <v>40560</v>
      </c>
      <c r="C389" s="5">
        <v>1</v>
      </c>
      <c r="D389" s="5">
        <v>0</v>
      </c>
      <c r="E389" s="5">
        <v>1</v>
      </c>
      <c r="F389" s="5">
        <v>15</v>
      </c>
      <c r="G389" s="5" t="b">
        <v>1</v>
      </c>
      <c r="H389" s="5">
        <v>1</v>
      </c>
      <c r="I389" s="5" t="s">
        <v>47</v>
      </c>
      <c r="J389" s="5">
        <v>2</v>
      </c>
      <c r="K389" s="5" t="s">
        <v>69</v>
      </c>
      <c r="L389" s="5">
        <v>0.2</v>
      </c>
      <c r="M389" s="5">
        <v>0.21210000000000001</v>
      </c>
      <c r="N389" s="5">
        <v>0.47</v>
      </c>
      <c r="O389" s="5">
        <v>0.16420000000000001</v>
      </c>
      <c r="P389" s="5">
        <v>21</v>
      </c>
      <c r="Q389" s="5">
        <v>72</v>
      </c>
      <c r="R389" s="5">
        <f>SUM(Append18[[#This Row],[Casual_Rentals]],Append18[[#This Row],[Registered_Rentals]])</f>
        <v>93</v>
      </c>
      <c r="T389" t="str">
        <f t="shared" si="23"/>
        <v>invalid</v>
      </c>
      <c r="U389" t="str">
        <f t="shared" si="22"/>
        <v>January</v>
      </c>
      <c r="V389">
        <f t="shared" si="24"/>
        <v>0.21210000000000001</v>
      </c>
      <c r="W389" t="str">
        <f t="shared" si="25"/>
        <v>winter</v>
      </c>
    </row>
    <row r="390" spans="1:23" x14ac:dyDescent="0.25">
      <c r="A390" s="5">
        <v>389</v>
      </c>
      <c r="B390" s="6">
        <v>40560</v>
      </c>
      <c r="C390" s="5">
        <v>1</v>
      </c>
      <c r="D390" s="5">
        <v>0</v>
      </c>
      <c r="E390" s="5">
        <v>1</v>
      </c>
      <c r="F390" s="5">
        <v>16</v>
      </c>
      <c r="G390" s="5" t="b">
        <v>1</v>
      </c>
      <c r="H390" s="5">
        <v>1</v>
      </c>
      <c r="I390" s="5" t="s">
        <v>47</v>
      </c>
      <c r="J390" s="5">
        <v>2</v>
      </c>
      <c r="K390" s="5" t="s">
        <v>69</v>
      </c>
      <c r="L390" s="5">
        <v>0.2</v>
      </c>
      <c r="M390" s="5">
        <v>0.21210000000000001</v>
      </c>
      <c r="N390" s="5">
        <v>0.47</v>
      </c>
      <c r="O390" s="5">
        <v>0.16420000000000001</v>
      </c>
      <c r="P390" s="5">
        <v>6</v>
      </c>
      <c r="Q390" s="5">
        <v>76</v>
      </c>
      <c r="R390" s="5">
        <f>SUM(Append18[[#This Row],[Casual_Rentals]],Append18[[#This Row],[Registered_Rentals]])</f>
        <v>82</v>
      </c>
      <c r="T390" t="str">
        <f t="shared" si="23"/>
        <v>invalid</v>
      </c>
      <c r="U390" t="str">
        <f t="shared" si="22"/>
        <v>January</v>
      </c>
      <c r="V390">
        <f t="shared" si="24"/>
        <v>0.21210000000000001</v>
      </c>
      <c r="W390" t="str">
        <f t="shared" si="25"/>
        <v>winter</v>
      </c>
    </row>
    <row r="391" spans="1:23" x14ac:dyDescent="0.25">
      <c r="A391" s="5">
        <v>390</v>
      </c>
      <c r="B391" s="6">
        <v>40560</v>
      </c>
      <c r="C391" s="5">
        <v>1</v>
      </c>
      <c r="D391" s="5">
        <v>0</v>
      </c>
      <c r="E391" s="5">
        <v>1</v>
      </c>
      <c r="F391" s="5">
        <v>17</v>
      </c>
      <c r="G391" s="5" t="b">
        <v>1</v>
      </c>
      <c r="H391" s="5">
        <v>1</v>
      </c>
      <c r="I391" s="5" t="s">
        <v>47</v>
      </c>
      <c r="J391" s="5">
        <v>1</v>
      </c>
      <c r="K391" s="5" t="s">
        <v>68</v>
      </c>
      <c r="L391" s="5">
        <v>0.2</v>
      </c>
      <c r="M391" s="5">
        <v>0.19700000000000001</v>
      </c>
      <c r="N391" s="5">
        <v>0.51</v>
      </c>
      <c r="O391" s="5">
        <v>0.19400000000000001</v>
      </c>
      <c r="P391" s="5">
        <v>4</v>
      </c>
      <c r="Q391" s="5">
        <v>67</v>
      </c>
      <c r="R391" s="5">
        <f>SUM(Append18[[#This Row],[Casual_Rentals]],Append18[[#This Row],[Registered_Rentals]])</f>
        <v>71</v>
      </c>
      <c r="T391" t="str">
        <f t="shared" si="23"/>
        <v>invalid</v>
      </c>
      <c r="U391" t="str">
        <f t="shared" si="22"/>
        <v>January</v>
      </c>
      <c r="V391">
        <f t="shared" si="24"/>
        <v>0.19700000000000001</v>
      </c>
      <c r="W391" t="str">
        <f t="shared" si="25"/>
        <v>winter</v>
      </c>
    </row>
    <row r="392" spans="1:23" x14ac:dyDescent="0.25">
      <c r="A392" s="5">
        <v>391</v>
      </c>
      <c r="B392" s="6">
        <v>40560</v>
      </c>
      <c r="C392" s="5">
        <v>1</v>
      </c>
      <c r="D392" s="5">
        <v>0</v>
      </c>
      <c r="E392" s="5">
        <v>1</v>
      </c>
      <c r="F392" s="5">
        <v>18</v>
      </c>
      <c r="G392" s="5" t="b">
        <v>1</v>
      </c>
      <c r="H392" s="5">
        <v>1</v>
      </c>
      <c r="I392" s="5" t="s">
        <v>47</v>
      </c>
      <c r="J392" s="5">
        <v>2</v>
      </c>
      <c r="K392" s="5" t="s">
        <v>69</v>
      </c>
      <c r="L392" s="5">
        <v>0.18</v>
      </c>
      <c r="M392" s="5">
        <v>0.16669999999999999</v>
      </c>
      <c r="N392" s="5">
        <v>0.55000000000000004</v>
      </c>
      <c r="O392" s="5">
        <v>0.25369999999999998</v>
      </c>
      <c r="P392" s="5">
        <v>7</v>
      </c>
      <c r="Q392" s="5">
        <v>85</v>
      </c>
      <c r="R392" s="5">
        <f>SUM(Append18[[#This Row],[Casual_Rentals]],Append18[[#This Row],[Registered_Rentals]])</f>
        <v>92</v>
      </c>
      <c r="T392" t="str">
        <f t="shared" si="23"/>
        <v>invalid</v>
      </c>
      <c r="U392" t="str">
        <f t="shared" si="22"/>
        <v>January</v>
      </c>
      <c r="V392">
        <f t="shared" si="24"/>
        <v>0.16669999999999999</v>
      </c>
      <c r="W392" t="str">
        <f t="shared" si="25"/>
        <v>winter</v>
      </c>
    </row>
    <row r="393" spans="1:23" x14ac:dyDescent="0.25">
      <c r="A393" s="5">
        <v>392</v>
      </c>
      <c r="B393" s="6">
        <v>40560</v>
      </c>
      <c r="C393" s="5">
        <v>1</v>
      </c>
      <c r="D393" s="5">
        <v>0</v>
      </c>
      <c r="E393" s="5">
        <v>1</v>
      </c>
      <c r="F393" s="5">
        <v>19</v>
      </c>
      <c r="G393" s="5" t="b">
        <v>1</v>
      </c>
      <c r="H393" s="5">
        <v>1</v>
      </c>
      <c r="I393" s="5" t="s">
        <v>47</v>
      </c>
      <c r="J393" s="5">
        <v>3</v>
      </c>
      <c r="K393" s="5" t="s">
        <v>70</v>
      </c>
      <c r="L393" s="5">
        <v>0.18</v>
      </c>
      <c r="M393" s="5">
        <v>0.18179999999999999</v>
      </c>
      <c r="N393" s="5">
        <v>0.59</v>
      </c>
      <c r="O393" s="5">
        <v>0.19400000000000001</v>
      </c>
      <c r="P393" s="5">
        <v>2</v>
      </c>
      <c r="Q393" s="5">
        <v>58</v>
      </c>
      <c r="R393" s="5">
        <f>SUM(Append18[[#This Row],[Casual_Rentals]],Append18[[#This Row],[Registered_Rentals]])</f>
        <v>60</v>
      </c>
      <c r="T393" t="str">
        <f t="shared" si="23"/>
        <v>invalid</v>
      </c>
      <c r="U393" t="str">
        <f t="shared" si="22"/>
        <v>January</v>
      </c>
      <c r="V393">
        <f t="shared" si="24"/>
        <v>0.18179999999999999</v>
      </c>
      <c r="W393" t="str">
        <f t="shared" si="25"/>
        <v>winter</v>
      </c>
    </row>
    <row r="394" spans="1:23" x14ac:dyDescent="0.25">
      <c r="A394" s="5">
        <v>393</v>
      </c>
      <c r="B394" s="6">
        <v>40560</v>
      </c>
      <c r="C394" s="5">
        <v>1</v>
      </c>
      <c r="D394" s="5">
        <v>0</v>
      </c>
      <c r="E394" s="5">
        <v>1</v>
      </c>
      <c r="F394" s="5">
        <v>20</v>
      </c>
      <c r="G394" s="5" t="b">
        <v>1</v>
      </c>
      <c r="H394" s="5">
        <v>1</v>
      </c>
      <c r="I394" s="5" t="s">
        <v>47</v>
      </c>
      <c r="J394" s="5">
        <v>3</v>
      </c>
      <c r="K394" s="5" t="s">
        <v>70</v>
      </c>
      <c r="L394" s="5">
        <v>0.16</v>
      </c>
      <c r="M394" s="5">
        <v>0.1515</v>
      </c>
      <c r="N394" s="5">
        <v>0.8</v>
      </c>
      <c r="O394" s="5">
        <v>0.19400000000000001</v>
      </c>
      <c r="P394" s="5">
        <v>4</v>
      </c>
      <c r="Q394" s="5">
        <v>29</v>
      </c>
      <c r="R394" s="5">
        <f>SUM(Append18[[#This Row],[Casual_Rentals]],Append18[[#This Row],[Registered_Rentals]])</f>
        <v>33</v>
      </c>
      <c r="T394" t="str">
        <f t="shared" si="23"/>
        <v>invalid</v>
      </c>
      <c r="U394" t="str">
        <f t="shared" si="22"/>
        <v>January</v>
      </c>
      <c r="V394">
        <f t="shared" si="24"/>
        <v>0.1515</v>
      </c>
      <c r="W394" t="str">
        <f t="shared" si="25"/>
        <v>winter</v>
      </c>
    </row>
    <row r="395" spans="1:23" x14ac:dyDescent="0.25">
      <c r="A395" s="5">
        <v>394</v>
      </c>
      <c r="B395" s="6">
        <v>40560</v>
      </c>
      <c r="C395" s="5">
        <v>1</v>
      </c>
      <c r="D395" s="5">
        <v>0</v>
      </c>
      <c r="E395" s="5">
        <v>1</v>
      </c>
      <c r="F395" s="5">
        <v>21</v>
      </c>
      <c r="G395" s="5" t="b">
        <v>1</v>
      </c>
      <c r="H395" s="5">
        <v>1</v>
      </c>
      <c r="I395" s="5" t="s">
        <v>47</v>
      </c>
      <c r="J395" s="5">
        <v>3</v>
      </c>
      <c r="K395" s="5" t="s">
        <v>70</v>
      </c>
      <c r="L395" s="5">
        <v>0.16</v>
      </c>
      <c r="M395" s="5">
        <v>0.1515</v>
      </c>
      <c r="N395" s="5">
        <v>0.8</v>
      </c>
      <c r="O395" s="5">
        <v>0.19400000000000001</v>
      </c>
      <c r="P395" s="5">
        <v>3</v>
      </c>
      <c r="Q395" s="5">
        <v>24</v>
      </c>
      <c r="R395" s="5">
        <f>SUM(Append18[[#This Row],[Casual_Rentals]],Append18[[#This Row],[Registered_Rentals]])</f>
        <v>27</v>
      </c>
      <c r="T395" t="str">
        <f t="shared" si="23"/>
        <v>invalid</v>
      </c>
      <c r="U395" t="str">
        <f t="shared" si="22"/>
        <v>January</v>
      </c>
      <c r="V395">
        <f t="shared" si="24"/>
        <v>0.1515</v>
      </c>
      <c r="W395" t="str">
        <f t="shared" si="25"/>
        <v>winter</v>
      </c>
    </row>
    <row r="396" spans="1:23" x14ac:dyDescent="0.25">
      <c r="A396" s="5">
        <v>395</v>
      </c>
      <c r="B396" s="6">
        <v>40560</v>
      </c>
      <c r="C396" s="5">
        <v>1</v>
      </c>
      <c r="D396" s="5">
        <v>0</v>
      </c>
      <c r="E396" s="5">
        <v>1</v>
      </c>
      <c r="F396" s="5">
        <v>22</v>
      </c>
      <c r="G396" s="5" t="b">
        <v>1</v>
      </c>
      <c r="H396" s="5">
        <v>1</v>
      </c>
      <c r="I396" s="5" t="s">
        <v>47</v>
      </c>
      <c r="J396" s="5">
        <v>3</v>
      </c>
      <c r="K396" s="5" t="s">
        <v>70</v>
      </c>
      <c r="L396" s="5">
        <v>0.14000000000000001</v>
      </c>
      <c r="M396" s="5">
        <v>0.1212</v>
      </c>
      <c r="N396" s="5">
        <v>0.93</v>
      </c>
      <c r="O396" s="5">
        <v>0.25369999999999998</v>
      </c>
      <c r="P396" s="5">
        <v>0</v>
      </c>
      <c r="Q396" s="5">
        <v>13</v>
      </c>
      <c r="R396" s="5">
        <f>SUM(Append18[[#This Row],[Casual_Rentals]],Append18[[#This Row],[Registered_Rentals]])</f>
        <v>13</v>
      </c>
      <c r="T396" t="str">
        <f t="shared" si="23"/>
        <v>invalid</v>
      </c>
      <c r="U396" t="str">
        <f t="shared" ref="U396:U459" si="26">IF(E387=1,"January",IF(E387=2,"February",("invalid")))</f>
        <v>January</v>
      </c>
      <c r="V396">
        <f t="shared" si="24"/>
        <v>0.1212</v>
      </c>
      <c r="W396" t="str">
        <f t="shared" si="25"/>
        <v>winter</v>
      </c>
    </row>
    <row r="397" spans="1:23" x14ac:dyDescent="0.25">
      <c r="A397" s="5">
        <v>396</v>
      </c>
      <c r="B397" s="6">
        <v>40560</v>
      </c>
      <c r="C397" s="5">
        <v>1</v>
      </c>
      <c r="D397" s="5">
        <v>0</v>
      </c>
      <c r="E397" s="5">
        <v>1</v>
      </c>
      <c r="F397" s="5">
        <v>23</v>
      </c>
      <c r="G397" s="5" t="b">
        <v>1</v>
      </c>
      <c r="H397" s="5">
        <v>1</v>
      </c>
      <c r="I397" s="5" t="s">
        <v>47</v>
      </c>
      <c r="J397" s="5">
        <v>3</v>
      </c>
      <c r="K397" s="5" t="s">
        <v>70</v>
      </c>
      <c r="L397" s="5">
        <v>0.16</v>
      </c>
      <c r="M397" s="5">
        <v>0.13639999999999999</v>
      </c>
      <c r="N397" s="5">
        <v>0.86</v>
      </c>
      <c r="O397" s="5">
        <v>0.28360000000000002</v>
      </c>
      <c r="P397" s="5">
        <v>1</v>
      </c>
      <c r="Q397" s="5">
        <v>3</v>
      </c>
      <c r="R397" s="5">
        <f>SUM(Append18[[#This Row],[Casual_Rentals]],Append18[[#This Row],[Registered_Rentals]])</f>
        <v>4</v>
      </c>
      <c r="T397" t="str">
        <f t="shared" si="23"/>
        <v>invalid</v>
      </c>
      <c r="U397" t="str">
        <f t="shared" si="26"/>
        <v>January</v>
      </c>
      <c r="V397">
        <f t="shared" si="24"/>
        <v>0.13639999999999999</v>
      </c>
      <c r="W397" t="str">
        <f t="shared" si="25"/>
        <v>winter</v>
      </c>
    </row>
    <row r="398" spans="1:23" x14ac:dyDescent="0.25">
      <c r="A398" s="5">
        <v>397</v>
      </c>
      <c r="B398" s="6">
        <v>40561</v>
      </c>
      <c r="C398" s="5">
        <v>1</v>
      </c>
      <c r="D398" s="5">
        <v>0</v>
      </c>
      <c r="E398" s="5">
        <v>1</v>
      </c>
      <c r="F398" s="5">
        <v>12</v>
      </c>
      <c r="G398" s="5" t="b">
        <v>0</v>
      </c>
      <c r="H398" s="5">
        <v>2</v>
      </c>
      <c r="I398" s="5" t="s">
        <v>48</v>
      </c>
      <c r="J398" s="5">
        <v>2</v>
      </c>
      <c r="K398" s="5" t="s">
        <v>69</v>
      </c>
      <c r="L398" s="5">
        <v>0.2</v>
      </c>
      <c r="M398" s="5">
        <v>0.18179999999999999</v>
      </c>
      <c r="N398" s="5">
        <v>0.86</v>
      </c>
      <c r="O398" s="5">
        <v>0.32840000000000003</v>
      </c>
      <c r="P398" s="5">
        <v>0</v>
      </c>
      <c r="Q398" s="5">
        <v>3</v>
      </c>
      <c r="R398" s="5">
        <f>SUM(Append18[[#This Row],[Casual_Rentals]],Append18[[#This Row],[Registered_Rentals]])</f>
        <v>3</v>
      </c>
      <c r="T398" t="str">
        <f t="shared" si="23"/>
        <v>invalid</v>
      </c>
      <c r="U398" t="str">
        <f t="shared" si="26"/>
        <v>January</v>
      </c>
      <c r="V398">
        <f t="shared" si="24"/>
        <v>0.18179999999999999</v>
      </c>
      <c r="W398" t="str">
        <f t="shared" si="25"/>
        <v>winter</v>
      </c>
    </row>
    <row r="399" spans="1:23" x14ac:dyDescent="0.25">
      <c r="A399" s="5">
        <v>398</v>
      </c>
      <c r="B399" s="6">
        <v>40561</v>
      </c>
      <c r="C399" s="5">
        <v>1</v>
      </c>
      <c r="D399" s="5">
        <v>0</v>
      </c>
      <c r="E399" s="5">
        <v>1</v>
      </c>
      <c r="F399" s="5">
        <v>13</v>
      </c>
      <c r="G399" s="5" t="b">
        <v>0</v>
      </c>
      <c r="H399" s="5">
        <v>2</v>
      </c>
      <c r="I399" s="5" t="s">
        <v>48</v>
      </c>
      <c r="J399" s="5">
        <v>2</v>
      </c>
      <c r="K399" s="5" t="s">
        <v>69</v>
      </c>
      <c r="L399" s="5">
        <v>0.2</v>
      </c>
      <c r="M399" s="5">
        <v>0.19700000000000001</v>
      </c>
      <c r="N399" s="5">
        <v>0.86</v>
      </c>
      <c r="O399" s="5">
        <v>0.22389999999999999</v>
      </c>
      <c r="P399" s="5">
        <v>0</v>
      </c>
      <c r="Q399" s="5">
        <v>22</v>
      </c>
      <c r="R399" s="5">
        <f>SUM(Append18[[#This Row],[Casual_Rentals]],Append18[[#This Row],[Registered_Rentals]])</f>
        <v>22</v>
      </c>
      <c r="T399" t="str">
        <f t="shared" si="23"/>
        <v>invalid</v>
      </c>
      <c r="U399" t="str">
        <f t="shared" si="26"/>
        <v>January</v>
      </c>
      <c r="V399">
        <f t="shared" si="24"/>
        <v>0.19700000000000001</v>
      </c>
      <c r="W399" t="str">
        <f t="shared" si="25"/>
        <v>winter</v>
      </c>
    </row>
    <row r="400" spans="1:23" x14ac:dyDescent="0.25">
      <c r="A400" s="5">
        <v>399</v>
      </c>
      <c r="B400" s="6">
        <v>40561</v>
      </c>
      <c r="C400" s="5">
        <v>1</v>
      </c>
      <c r="D400" s="5">
        <v>0</v>
      </c>
      <c r="E400" s="5">
        <v>1</v>
      </c>
      <c r="F400" s="5">
        <v>14</v>
      </c>
      <c r="G400" s="5" t="b">
        <v>0</v>
      </c>
      <c r="H400" s="5">
        <v>2</v>
      </c>
      <c r="I400" s="5" t="s">
        <v>48</v>
      </c>
      <c r="J400" s="5">
        <v>2</v>
      </c>
      <c r="K400" s="5" t="s">
        <v>69</v>
      </c>
      <c r="L400" s="5">
        <v>0.22</v>
      </c>
      <c r="M400" s="5">
        <v>0.2273</v>
      </c>
      <c r="N400" s="5">
        <v>0.8</v>
      </c>
      <c r="O400" s="5">
        <v>0.16420000000000001</v>
      </c>
      <c r="P400" s="5">
        <v>2</v>
      </c>
      <c r="Q400" s="5">
        <v>26</v>
      </c>
      <c r="R400" s="5">
        <f>SUM(Append18[[#This Row],[Casual_Rentals]],Append18[[#This Row],[Registered_Rentals]])</f>
        <v>28</v>
      </c>
      <c r="T400" t="str">
        <f t="shared" si="23"/>
        <v>invalid</v>
      </c>
      <c r="U400" t="str">
        <f t="shared" si="26"/>
        <v>January</v>
      </c>
      <c r="V400">
        <f t="shared" si="24"/>
        <v>0.2273</v>
      </c>
      <c r="W400" t="str">
        <f t="shared" si="25"/>
        <v>winter</v>
      </c>
    </row>
    <row r="401" spans="1:23" x14ac:dyDescent="0.25">
      <c r="A401" s="5">
        <v>400</v>
      </c>
      <c r="B401" s="6">
        <v>40561</v>
      </c>
      <c r="C401" s="5">
        <v>1</v>
      </c>
      <c r="D401" s="5">
        <v>0</v>
      </c>
      <c r="E401" s="5">
        <v>1</v>
      </c>
      <c r="F401" s="5">
        <v>15</v>
      </c>
      <c r="G401" s="5" t="b">
        <v>0</v>
      </c>
      <c r="H401" s="5">
        <v>2</v>
      </c>
      <c r="I401" s="5" t="s">
        <v>48</v>
      </c>
      <c r="J401" s="5">
        <v>2</v>
      </c>
      <c r="K401" s="5" t="s">
        <v>69</v>
      </c>
      <c r="L401" s="5">
        <v>0.22</v>
      </c>
      <c r="M401" s="5">
        <v>0.2273</v>
      </c>
      <c r="N401" s="5">
        <v>0.87</v>
      </c>
      <c r="O401" s="5">
        <v>0.16420000000000001</v>
      </c>
      <c r="P401" s="5">
        <v>3</v>
      </c>
      <c r="Q401" s="5">
        <v>32</v>
      </c>
      <c r="R401" s="5">
        <f>SUM(Append18[[#This Row],[Casual_Rentals]],Append18[[#This Row],[Registered_Rentals]])</f>
        <v>35</v>
      </c>
      <c r="T401" t="str">
        <f t="shared" ref="T401:T464" si="27">IF(K387=1,"Clear",IF(K387=2,"Cloudy",IF(K387=3,"Light Rain",IF(K387=4,"Heavy Rain",("invalid")))))</f>
        <v>invalid</v>
      </c>
      <c r="U401" t="str">
        <f t="shared" si="26"/>
        <v>January</v>
      </c>
      <c r="V401">
        <f t="shared" si="24"/>
        <v>0.2273</v>
      </c>
      <c r="W401" t="str">
        <f t="shared" si="25"/>
        <v>winter</v>
      </c>
    </row>
    <row r="402" spans="1:23" x14ac:dyDescent="0.25">
      <c r="A402" s="5">
        <v>401</v>
      </c>
      <c r="B402" s="6">
        <v>40561</v>
      </c>
      <c r="C402" s="5">
        <v>1</v>
      </c>
      <c r="D402" s="5">
        <v>0</v>
      </c>
      <c r="E402" s="5">
        <v>1</v>
      </c>
      <c r="F402" s="5">
        <v>16</v>
      </c>
      <c r="G402" s="5" t="b">
        <v>0</v>
      </c>
      <c r="H402" s="5">
        <v>2</v>
      </c>
      <c r="I402" s="5" t="s">
        <v>48</v>
      </c>
      <c r="J402" s="5">
        <v>2</v>
      </c>
      <c r="K402" s="5" t="s">
        <v>69</v>
      </c>
      <c r="L402" s="5">
        <v>0.22</v>
      </c>
      <c r="M402" s="5">
        <v>0.2273</v>
      </c>
      <c r="N402" s="5">
        <v>0.87</v>
      </c>
      <c r="O402" s="5">
        <v>0.19400000000000001</v>
      </c>
      <c r="P402" s="5">
        <v>0</v>
      </c>
      <c r="Q402" s="5">
        <v>61</v>
      </c>
      <c r="R402" s="5">
        <f>SUM(Append18[[#This Row],[Casual_Rentals]],Append18[[#This Row],[Registered_Rentals]])</f>
        <v>61</v>
      </c>
      <c r="T402" t="str">
        <f t="shared" si="27"/>
        <v>invalid</v>
      </c>
      <c r="U402" t="str">
        <f t="shared" si="26"/>
        <v>January</v>
      </c>
      <c r="V402">
        <f t="shared" si="24"/>
        <v>0.2273</v>
      </c>
      <c r="W402" t="str">
        <f t="shared" si="25"/>
        <v>winter</v>
      </c>
    </row>
    <row r="403" spans="1:23" x14ac:dyDescent="0.25">
      <c r="A403" s="5">
        <v>402</v>
      </c>
      <c r="B403" s="6">
        <v>40561</v>
      </c>
      <c r="C403" s="5">
        <v>1</v>
      </c>
      <c r="D403" s="5">
        <v>0</v>
      </c>
      <c r="E403" s="5">
        <v>1</v>
      </c>
      <c r="F403" s="5">
        <v>17</v>
      </c>
      <c r="G403" s="5" t="b">
        <v>0</v>
      </c>
      <c r="H403" s="5">
        <v>2</v>
      </c>
      <c r="I403" s="5" t="s">
        <v>48</v>
      </c>
      <c r="J403" s="5">
        <v>2</v>
      </c>
      <c r="K403" s="5" t="s">
        <v>69</v>
      </c>
      <c r="L403" s="5">
        <v>0.22</v>
      </c>
      <c r="M403" s="5">
        <v>0.2273</v>
      </c>
      <c r="N403" s="5">
        <v>0.82</v>
      </c>
      <c r="O403" s="5">
        <v>0.19400000000000001</v>
      </c>
      <c r="P403" s="5">
        <v>1</v>
      </c>
      <c r="Q403" s="5">
        <v>124</v>
      </c>
      <c r="R403" s="5">
        <f>SUM(Append18[[#This Row],[Casual_Rentals]],Append18[[#This Row],[Registered_Rentals]])</f>
        <v>125</v>
      </c>
      <c r="T403" t="str">
        <f t="shared" si="27"/>
        <v>invalid</v>
      </c>
      <c r="U403" t="str">
        <f t="shared" si="26"/>
        <v>January</v>
      </c>
      <c r="V403">
        <f t="shared" si="24"/>
        <v>0.2273</v>
      </c>
      <c r="W403" t="str">
        <f t="shared" si="25"/>
        <v>winter</v>
      </c>
    </row>
    <row r="404" spans="1:23" x14ac:dyDescent="0.25">
      <c r="A404" s="5">
        <v>403</v>
      </c>
      <c r="B404" s="6">
        <v>40561</v>
      </c>
      <c r="C404" s="5">
        <v>1</v>
      </c>
      <c r="D404" s="5">
        <v>0</v>
      </c>
      <c r="E404" s="5">
        <v>1</v>
      </c>
      <c r="F404" s="5">
        <v>18</v>
      </c>
      <c r="G404" s="5" t="b">
        <v>0</v>
      </c>
      <c r="H404" s="5">
        <v>2</v>
      </c>
      <c r="I404" s="5" t="s">
        <v>48</v>
      </c>
      <c r="J404" s="5">
        <v>2</v>
      </c>
      <c r="K404" s="5" t="s">
        <v>69</v>
      </c>
      <c r="L404" s="5">
        <v>0.22</v>
      </c>
      <c r="M404" s="5">
        <v>0.2273</v>
      </c>
      <c r="N404" s="5">
        <v>0.8</v>
      </c>
      <c r="O404" s="5">
        <v>0.16420000000000001</v>
      </c>
      <c r="P404" s="5">
        <v>1</v>
      </c>
      <c r="Q404" s="5">
        <v>132</v>
      </c>
      <c r="R404" s="5">
        <f>SUM(Append18[[#This Row],[Casual_Rentals]],Append18[[#This Row],[Registered_Rentals]])</f>
        <v>133</v>
      </c>
      <c r="T404" t="str">
        <f t="shared" si="27"/>
        <v>invalid</v>
      </c>
      <c r="U404" t="str">
        <f t="shared" si="26"/>
        <v>January</v>
      </c>
      <c r="V404">
        <f t="shared" si="24"/>
        <v>0.2273</v>
      </c>
      <c r="W404" t="str">
        <f t="shared" si="25"/>
        <v>winter</v>
      </c>
    </row>
    <row r="405" spans="1:23" x14ac:dyDescent="0.25">
      <c r="A405" s="5">
        <v>404</v>
      </c>
      <c r="B405" s="6">
        <v>40561</v>
      </c>
      <c r="C405" s="5">
        <v>1</v>
      </c>
      <c r="D405" s="5">
        <v>0</v>
      </c>
      <c r="E405" s="5">
        <v>1</v>
      </c>
      <c r="F405" s="5">
        <v>19</v>
      </c>
      <c r="G405" s="5" t="b">
        <v>0</v>
      </c>
      <c r="H405" s="5">
        <v>2</v>
      </c>
      <c r="I405" s="5" t="s">
        <v>48</v>
      </c>
      <c r="J405" s="5">
        <v>2</v>
      </c>
      <c r="K405" s="5" t="s">
        <v>69</v>
      </c>
      <c r="L405" s="5">
        <v>0.22</v>
      </c>
      <c r="M405" s="5">
        <v>0.2273</v>
      </c>
      <c r="N405" s="5">
        <v>0.8</v>
      </c>
      <c r="O405" s="5">
        <v>0.1343</v>
      </c>
      <c r="P405" s="5">
        <v>1</v>
      </c>
      <c r="Q405" s="5">
        <v>98</v>
      </c>
      <c r="R405" s="5">
        <f>SUM(Append18[[#This Row],[Casual_Rentals]],Append18[[#This Row],[Registered_Rentals]])</f>
        <v>99</v>
      </c>
      <c r="T405" t="str">
        <f t="shared" si="27"/>
        <v>invalid</v>
      </c>
      <c r="U405" t="str">
        <f t="shared" si="26"/>
        <v>January</v>
      </c>
      <c r="V405">
        <f t="shared" si="24"/>
        <v>0.2273</v>
      </c>
      <c r="W405" t="str">
        <f t="shared" si="25"/>
        <v>winter</v>
      </c>
    </row>
    <row r="406" spans="1:23" x14ac:dyDescent="0.25">
      <c r="A406" s="5">
        <v>405</v>
      </c>
      <c r="B406" s="6">
        <v>40561</v>
      </c>
      <c r="C406" s="5">
        <v>1</v>
      </c>
      <c r="D406" s="5">
        <v>0</v>
      </c>
      <c r="E406" s="5">
        <v>1</v>
      </c>
      <c r="F406" s="5">
        <v>20</v>
      </c>
      <c r="G406" s="5" t="b">
        <v>0</v>
      </c>
      <c r="H406" s="5">
        <v>2</v>
      </c>
      <c r="I406" s="5" t="s">
        <v>48</v>
      </c>
      <c r="J406" s="5">
        <v>2</v>
      </c>
      <c r="K406" s="5" t="s">
        <v>69</v>
      </c>
      <c r="L406" s="5">
        <v>0.22</v>
      </c>
      <c r="M406" s="5">
        <v>0.2727</v>
      </c>
      <c r="N406" s="5">
        <v>0.87</v>
      </c>
      <c r="O406" s="5">
        <v>0</v>
      </c>
      <c r="P406" s="5">
        <v>0</v>
      </c>
      <c r="Q406" s="5">
        <v>83</v>
      </c>
      <c r="R406" s="5">
        <f>SUM(Append18[[#This Row],[Casual_Rentals]],Append18[[#This Row],[Registered_Rentals]])</f>
        <v>83</v>
      </c>
      <c r="T406" t="str">
        <f t="shared" si="27"/>
        <v>invalid</v>
      </c>
      <c r="U406" t="str">
        <f t="shared" si="26"/>
        <v>January</v>
      </c>
      <c r="V406">
        <f t="shared" si="24"/>
        <v>0.2727</v>
      </c>
      <c r="W406" t="str">
        <f t="shared" si="25"/>
        <v>winter</v>
      </c>
    </row>
    <row r="407" spans="1:23" x14ac:dyDescent="0.25">
      <c r="A407" s="5">
        <v>406</v>
      </c>
      <c r="B407" s="6">
        <v>40561</v>
      </c>
      <c r="C407" s="5">
        <v>1</v>
      </c>
      <c r="D407" s="5">
        <v>0</v>
      </c>
      <c r="E407" s="5">
        <v>1</v>
      </c>
      <c r="F407" s="5">
        <v>21</v>
      </c>
      <c r="G407" s="5" t="b">
        <v>0</v>
      </c>
      <c r="H407" s="5">
        <v>2</v>
      </c>
      <c r="I407" s="5" t="s">
        <v>48</v>
      </c>
      <c r="J407" s="5">
        <v>2</v>
      </c>
      <c r="K407" s="5" t="s">
        <v>69</v>
      </c>
      <c r="L407" s="5">
        <v>0.22</v>
      </c>
      <c r="M407" s="5">
        <v>0.2424</v>
      </c>
      <c r="N407" s="5">
        <v>0.93</v>
      </c>
      <c r="O407" s="5">
        <v>0.1045</v>
      </c>
      <c r="P407" s="5">
        <v>0</v>
      </c>
      <c r="Q407" s="5">
        <v>41</v>
      </c>
      <c r="R407" s="5">
        <f>SUM(Append18[[#This Row],[Casual_Rentals]],Append18[[#This Row],[Registered_Rentals]])</f>
        <v>41</v>
      </c>
      <c r="T407" t="str">
        <f t="shared" si="27"/>
        <v>invalid</v>
      </c>
      <c r="U407" t="str">
        <f t="shared" si="26"/>
        <v>January</v>
      </c>
      <c r="V407">
        <f t="shared" si="24"/>
        <v>0.2424</v>
      </c>
      <c r="W407" t="str">
        <f t="shared" si="25"/>
        <v>winter</v>
      </c>
    </row>
    <row r="408" spans="1:23" x14ac:dyDescent="0.25">
      <c r="A408" s="5">
        <v>407</v>
      </c>
      <c r="B408" s="6">
        <v>40561</v>
      </c>
      <c r="C408" s="5">
        <v>1</v>
      </c>
      <c r="D408" s="5">
        <v>0</v>
      </c>
      <c r="E408" s="5">
        <v>1</v>
      </c>
      <c r="F408" s="5">
        <v>22</v>
      </c>
      <c r="G408" s="5" t="b">
        <v>0</v>
      </c>
      <c r="H408" s="5">
        <v>2</v>
      </c>
      <c r="I408" s="5" t="s">
        <v>48</v>
      </c>
      <c r="J408" s="5">
        <v>2</v>
      </c>
      <c r="K408" s="5" t="s">
        <v>69</v>
      </c>
      <c r="L408" s="5">
        <v>0.22</v>
      </c>
      <c r="M408" s="5">
        <v>0.2576</v>
      </c>
      <c r="N408" s="5">
        <v>0.93</v>
      </c>
      <c r="O408" s="5">
        <v>8.9599999999999999E-2</v>
      </c>
      <c r="P408" s="5">
        <v>0</v>
      </c>
      <c r="Q408" s="5">
        <v>33</v>
      </c>
      <c r="R408" s="5">
        <f>SUM(Append18[[#This Row],[Casual_Rentals]],Append18[[#This Row],[Registered_Rentals]])</f>
        <v>33</v>
      </c>
      <c r="T408" t="str">
        <f t="shared" si="27"/>
        <v>invalid</v>
      </c>
      <c r="U408" t="str">
        <f t="shared" si="26"/>
        <v>January</v>
      </c>
      <c r="V408">
        <f t="shared" si="24"/>
        <v>0.2576</v>
      </c>
      <c r="W408" t="str">
        <f t="shared" si="25"/>
        <v>winter</v>
      </c>
    </row>
    <row r="409" spans="1:23" x14ac:dyDescent="0.25">
      <c r="A409" s="5">
        <v>408</v>
      </c>
      <c r="B409" s="6">
        <v>40561</v>
      </c>
      <c r="C409" s="5">
        <v>1</v>
      </c>
      <c r="D409" s="5">
        <v>0</v>
      </c>
      <c r="E409" s="5">
        <v>1</v>
      </c>
      <c r="F409" s="5">
        <v>23</v>
      </c>
      <c r="G409" s="5" t="b">
        <v>0</v>
      </c>
      <c r="H409" s="5">
        <v>2</v>
      </c>
      <c r="I409" s="5" t="s">
        <v>48</v>
      </c>
      <c r="J409" s="5">
        <v>2</v>
      </c>
      <c r="K409" s="5" t="s">
        <v>69</v>
      </c>
      <c r="L409" s="5">
        <v>0.22</v>
      </c>
      <c r="M409" s="5">
        <v>0.2727</v>
      </c>
      <c r="N409" s="5">
        <v>0.93</v>
      </c>
      <c r="O409" s="5">
        <v>0</v>
      </c>
      <c r="P409" s="5">
        <v>1</v>
      </c>
      <c r="Q409" s="5">
        <v>19</v>
      </c>
      <c r="R409" s="5">
        <f>SUM(Append18[[#This Row],[Casual_Rentals]],Append18[[#This Row],[Registered_Rentals]])</f>
        <v>20</v>
      </c>
      <c r="T409" t="str">
        <f t="shared" si="27"/>
        <v>invalid</v>
      </c>
      <c r="U409" t="str">
        <f t="shared" si="26"/>
        <v>January</v>
      </c>
      <c r="V409">
        <f t="shared" si="24"/>
        <v>0.2727</v>
      </c>
      <c r="W409" t="str">
        <f t="shared" si="25"/>
        <v>winter</v>
      </c>
    </row>
    <row r="410" spans="1:23" x14ac:dyDescent="0.25">
      <c r="A410" s="5">
        <v>409</v>
      </c>
      <c r="B410" s="6">
        <v>40562</v>
      </c>
      <c r="C410" s="5">
        <v>1</v>
      </c>
      <c r="D410" s="5">
        <v>0</v>
      </c>
      <c r="E410" s="5">
        <v>1</v>
      </c>
      <c r="F410" s="5">
        <v>0</v>
      </c>
      <c r="G410" s="5" t="b">
        <v>0</v>
      </c>
      <c r="H410" s="5">
        <v>3</v>
      </c>
      <c r="I410" s="5" t="s">
        <v>49</v>
      </c>
      <c r="J410" s="5">
        <v>2</v>
      </c>
      <c r="K410" s="5" t="s">
        <v>69</v>
      </c>
      <c r="L410" s="5">
        <v>0.22</v>
      </c>
      <c r="M410" s="5">
        <v>0.2727</v>
      </c>
      <c r="N410" s="5">
        <v>0.93</v>
      </c>
      <c r="O410" s="5">
        <v>0</v>
      </c>
      <c r="P410" s="5">
        <v>0</v>
      </c>
      <c r="Q410" s="5">
        <v>3</v>
      </c>
      <c r="R410" s="5">
        <f>SUM(Append18[[#This Row],[Casual_Rentals]],Append18[[#This Row],[Registered_Rentals]])</f>
        <v>3</v>
      </c>
      <c r="T410" t="str">
        <f t="shared" si="27"/>
        <v>invalid</v>
      </c>
      <c r="U410" t="str">
        <f t="shared" si="26"/>
        <v>January</v>
      </c>
      <c r="V410">
        <f t="shared" si="24"/>
        <v>0.2727</v>
      </c>
      <c r="W410" t="str">
        <f t="shared" si="25"/>
        <v>winter</v>
      </c>
    </row>
    <row r="411" spans="1:23" x14ac:dyDescent="0.25">
      <c r="A411" s="5">
        <v>410</v>
      </c>
      <c r="B411" s="6">
        <v>40562</v>
      </c>
      <c r="C411" s="5">
        <v>1</v>
      </c>
      <c r="D411" s="5">
        <v>0</v>
      </c>
      <c r="E411" s="5">
        <v>1</v>
      </c>
      <c r="F411" s="5">
        <v>1</v>
      </c>
      <c r="G411" s="5" t="b">
        <v>0</v>
      </c>
      <c r="H411" s="5">
        <v>3</v>
      </c>
      <c r="I411" s="5" t="s">
        <v>49</v>
      </c>
      <c r="J411" s="5">
        <v>3</v>
      </c>
      <c r="K411" s="5" t="s">
        <v>70</v>
      </c>
      <c r="L411" s="5">
        <v>0.22</v>
      </c>
      <c r="M411" s="5">
        <v>0.2273</v>
      </c>
      <c r="N411" s="5">
        <v>0.93</v>
      </c>
      <c r="O411" s="5">
        <v>0.1343</v>
      </c>
      <c r="P411" s="5">
        <v>1</v>
      </c>
      <c r="Q411" s="5">
        <v>6</v>
      </c>
      <c r="R411" s="5">
        <f>SUM(Append18[[#This Row],[Casual_Rentals]],Append18[[#This Row],[Registered_Rentals]])</f>
        <v>7</v>
      </c>
      <c r="T411" t="str">
        <f t="shared" si="27"/>
        <v>invalid</v>
      </c>
      <c r="U411" t="str">
        <f t="shared" si="26"/>
        <v>January</v>
      </c>
      <c r="V411">
        <f t="shared" si="24"/>
        <v>0.2273</v>
      </c>
      <c r="W411" t="str">
        <f t="shared" si="25"/>
        <v>winter</v>
      </c>
    </row>
    <row r="412" spans="1:23" x14ac:dyDescent="0.25">
      <c r="A412" s="5">
        <v>411</v>
      </c>
      <c r="B412" s="6">
        <v>40562</v>
      </c>
      <c r="C412" s="5">
        <v>1</v>
      </c>
      <c r="D412" s="5">
        <v>0</v>
      </c>
      <c r="E412" s="5">
        <v>1</v>
      </c>
      <c r="F412" s="5">
        <v>2</v>
      </c>
      <c r="G412" s="5" t="b">
        <v>0</v>
      </c>
      <c r="H412" s="5">
        <v>3</v>
      </c>
      <c r="I412" s="5" t="s">
        <v>49</v>
      </c>
      <c r="J412" s="5">
        <v>3</v>
      </c>
      <c r="K412" s="5" t="s">
        <v>70</v>
      </c>
      <c r="L412" s="5">
        <v>0.22</v>
      </c>
      <c r="M412" s="5">
        <v>0.2273</v>
      </c>
      <c r="N412" s="5">
        <v>0.93</v>
      </c>
      <c r="O412" s="5">
        <v>0.1343</v>
      </c>
      <c r="P412" s="5">
        <v>0</v>
      </c>
      <c r="Q412" s="5">
        <v>3</v>
      </c>
      <c r="R412" s="5">
        <f>SUM(Append18[[#This Row],[Casual_Rentals]],Append18[[#This Row],[Registered_Rentals]])</f>
        <v>3</v>
      </c>
      <c r="T412" t="str">
        <f t="shared" si="27"/>
        <v>invalid</v>
      </c>
      <c r="U412" t="str">
        <f t="shared" si="26"/>
        <v>January</v>
      </c>
      <c r="V412">
        <f t="shared" si="24"/>
        <v>0.2273</v>
      </c>
      <c r="W412" t="str">
        <f t="shared" si="25"/>
        <v>winter</v>
      </c>
    </row>
    <row r="413" spans="1:23" x14ac:dyDescent="0.25">
      <c r="A413" s="5">
        <v>412</v>
      </c>
      <c r="B413" s="6">
        <v>40562</v>
      </c>
      <c r="C413" s="5">
        <v>1</v>
      </c>
      <c r="D413" s="5">
        <v>0</v>
      </c>
      <c r="E413" s="5">
        <v>1</v>
      </c>
      <c r="F413" s="5">
        <v>4</v>
      </c>
      <c r="G413" s="5" t="b">
        <v>0</v>
      </c>
      <c r="H413" s="5">
        <v>3</v>
      </c>
      <c r="I413" s="5" t="s">
        <v>49</v>
      </c>
      <c r="J413" s="5">
        <v>3</v>
      </c>
      <c r="K413" s="5" t="s">
        <v>70</v>
      </c>
      <c r="L413" s="5">
        <v>0.22</v>
      </c>
      <c r="M413" s="5">
        <v>0.2273</v>
      </c>
      <c r="N413" s="5">
        <v>0.93</v>
      </c>
      <c r="O413" s="5">
        <v>0.1343</v>
      </c>
      <c r="P413" s="5">
        <v>1</v>
      </c>
      <c r="Q413" s="5">
        <v>1</v>
      </c>
      <c r="R413" s="5">
        <f>SUM(Append18[[#This Row],[Casual_Rentals]],Append18[[#This Row],[Registered_Rentals]])</f>
        <v>2</v>
      </c>
      <c r="T413" t="str">
        <f t="shared" si="27"/>
        <v>invalid</v>
      </c>
      <c r="U413" t="str">
        <f t="shared" si="26"/>
        <v>January</v>
      </c>
      <c r="V413">
        <f t="shared" si="24"/>
        <v>0.2273</v>
      </c>
      <c r="W413" t="str">
        <f t="shared" si="25"/>
        <v>winter</v>
      </c>
    </row>
    <row r="414" spans="1:23" x14ac:dyDescent="0.25">
      <c r="A414" s="5">
        <v>413</v>
      </c>
      <c r="B414" s="6">
        <v>40562</v>
      </c>
      <c r="C414" s="5">
        <v>1</v>
      </c>
      <c r="D414" s="5">
        <v>0</v>
      </c>
      <c r="E414" s="5">
        <v>1</v>
      </c>
      <c r="F414" s="5">
        <v>5</v>
      </c>
      <c r="G414" s="5" t="b">
        <v>0</v>
      </c>
      <c r="H414" s="5">
        <v>3</v>
      </c>
      <c r="I414" s="5" t="s">
        <v>49</v>
      </c>
      <c r="J414" s="5">
        <v>2</v>
      </c>
      <c r="K414" s="5" t="s">
        <v>69</v>
      </c>
      <c r="L414" s="5">
        <v>0.22</v>
      </c>
      <c r="M414" s="5">
        <v>0.2576</v>
      </c>
      <c r="N414" s="5">
        <v>0.93</v>
      </c>
      <c r="O414" s="5">
        <v>8.9599999999999999E-2</v>
      </c>
      <c r="P414" s="5">
        <v>0</v>
      </c>
      <c r="Q414" s="5">
        <v>7</v>
      </c>
      <c r="R414" s="5">
        <f>SUM(Append18[[#This Row],[Casual_Rentals]],Append18[[#This Row],[Registered_Rentals]])</f>
        <v>7</v>
      </c>
      <c r="T414" t="str">
        <f t="shared" si="27"/>
        <v>invalid</v>
      </c>
      <c r="U414" t="str">
        <f t="shared" si="26"/>
        <v>January</v>
      </c>
      <c r="V414">
        <f t="shared" si="24"/>
        <v>0.2576</v>
      </c>
      <c r="W414" t="str">
        <f t="shared" si="25"/>
        <v>winter</v>
      </c>
    </row>
    <row r="415" spans="1:23" x14ac:dyDescent="0.25">
      <c r="A415" s="5">
        <v>414</v>
      </c>
      <c r="B415" s="6">
        <v>40562</v>
      </c>
      <c r="C415" s="5">
        <v>1</v>
      </c>
      <c r="D415" s="5">
        <v>0</v>
      </c>
      <c r="E415" s="5">
        <v>1</v>
      </c>
      <c r="F415" s="5">
        <v>6</v>
      </c>
      <c r="G415" s="5" t="b">
        <v>0</v>
      </c>
      <c r="H415" s="5">
        <v>3</v>
      </c>
      <c r="I415" s="5" t="s">
        <v>49</v>
      </c>
      <c r="J415" s="5">
        <v>2</v>
      </c>
      <c r="K415" s="5" t="s">
        <v>69</v>
      </c>
      <c r="L415" s="5">
        <v>0.22</v>
      </c>
      <c r="M415" s="5">
        <v>0.2576</v>
      </c>
      <c r="N415" s="5">
        <v>0.93</v>
      </c>
      <c r="O415" s="5">
        <v>8.9599999999999999E-2</v>
      </c>
      <c r="P415" s="5">
        <v>0</v>
      </c>
      <c r="Q415" s="5">
        <v>32</v>
      </c>
      <c r="R415" s="5">
        <f>SUM(Append18[[#This Row],[Casual_Rentals]],Append18[[#This Row],[Registered_Rentals]])</f>
        <v>32</v>
      </c>
      <c r="T415" t="str">
        <f t="shared" si="27"/>
        <v>invalid</v>
      </c>
      <c r="U415" t="str">
        <f t="shared" si="26"/>
        <v>January</v>
      </c>
      <c r="V415">
        <f t="shared" si="24"/>
        <v>0.2576</v>
      </c>
      <c r="W415" t="str">
        <f t="shared" si="25"/>
        <v>winter</v>
      </c>
    </row>
    <row r="416" spans="1:23" x14ac:dyDescent="0.25">
      <c r="A416" s="5">
        <v>415</v>
      </c>
      <c r="B416" s="6">
        <v>40562</v>
      </c>
      <c r="C416" s="5">
        <v>1</v>
      </c>
      <c r="D416" s="5">
        <v>0</v>
      </c>
      <c r="E416" s="5">
        <v>1</v>
      </c>
      <c r="F416" s="5">
        <v>7</v>
      </c>
      <c r="G416" s="5" t="b">
        <v>0</v>
      </c>
      <c r="H416" s="5">
        <v>3</v>
      </c>
      <c r="I416" s="5" t="s">
        <v>49</v>
      </c>
      <c r="J416" s="5">
        <v>2</v>
      </c>
      <c r="K416" s="5" t="s">
        <v>69</v>
      </c>
      <c r="L416" s="5">
        <v>0.24</v>
      </c>
      <c r="M416" s="5">
        <v>0.2576</v>
      </c>
      <c r="N416" s="5">
        <v>0.92</v>
      </c>
      <c r="O416" s="5">
        <v>0.1045</v>
      </c>
      <c r="P416" s="5">
        <v>1</v>
      </c>
      <c r="Q416" s="5">
        <v>89</v>
      </c>
      <c r="R416" s="5">
        <f>SUM(Append18[[#This Row],[Casual_Rentals]],Append18[[#This Row],[Registered_Rentals]])</f>
        <v>90</v>
      </c>
      <c r="T416" t="str">
        <f t="shared" si="27"/>
        <v>invalid</v>
      </c>
      <c r="U416" t="str">
        <f t="shared" si="26"/>
        <v>January</v>
      </c>
      <c r="V416">
        <f t="shared" si="24"/>
        <v>0.2576</v>
      </c>
      <c r="W416" t="str">
        <f t="shared" si="25"/>
        <v>winter</v>
      </c>
    </row>
    <row r="417" spans="1:23" x14ac:dyDescent="0.25">
      <c r="A417" s="5">
        <v>416</v>
      </c>
      <c r="B417" s="6">
        <v>40562</v>
      </c>
      <c r="C417" s="5">
        <v>1</v>
      </c>
      <c r="D417" s="5">
        <v>0</v>
      </c>
      <c r="E417" s="5">
        <v>1</v>
      </c>
      <c r="F417" s="5">
        <v>8</v>
      </c>
      <c r="G417" s="5" t="b">
        <v>0</v>
      </c>
      <c r="H417" s="5">
        <v>3</v>
      </c>
      <c r="I417" s="5" t="s">
        <v>49</v>
      </c>
      <c r="J417" s="5">
        <v>2</v>
      </c>
      <c r="K417" s="5" t="s">
        <v>69</v>
      </c>
      <c r="L417" s="5">
        <v>0.24</v>
      </c>
      <c r="M417" s="5">
        <v>0.2576</v>
      </c>
      <c r="N417" s="5">
        <v>0.93</v>
      </c>
      <c r="O417" s="5">
        <v>0.1045</v>
      </c>
      <c r="P417" s="5">
        <v>1</v>
      </c>
      <c r="Q417" s="5">
        <v>196</v>
      </c>
      <c r="R417" s="5">
        <f>SUM(Append18[[#This Row],[Casual_Rentals]],Append18[[#This Row],[Registered_Rentals]])</f>
        <v>197</v>
      </c>
      <c r="T417" t="str">
        <f t="shared" si="27"/>
        <v>invalid</v>
      </c>
      <c r="U417" t="str">
        <f t="shared" si="26"/>
        <v>January</v>
      </c>
      <c r="V417">
        <f t="shared" si="24"/>
        <v>0.2576</v>
      </c>
      <c r="W417" t="str">
        <f t="shared" si="25"/>
        <v>winter</v>
      </c>
    </row>
    <row r="418" spans="1:23" x14ac:dyDescent="0.25">
      <c r="A418" s="5">
        <v>417</v>
      </c>
      <c r="B418" s="6">
        <v>40562</v>
      </c>
      <c r="C418" s="5">
        <v>1</v>
      </c>
      <c r="D418" s="5">
        <v>0</v>
      </c>
      <c r="E418" s="5">
        <v>1</v>
      </c>
      <c r="F418" s="5">
        <v>9</v>
      </c>
      <c r="G418" s="5" t="b">
        <v>0</v>
      </c>
      <c r="H418" s="5">
        <v>3</v>
      </c>
      <c r="I418" s="5" t="s">
        <v>49</v>
      </c>
      <c r="J418" s="5">
        <v>2</v>
      </c>
      <c r="K418" s="5" t="s">
        <v>69</v>
      </c>
      <c r="L418" s="5">
        <v>0.24</v>
      </c>
      <c r="M418" s="5">
        <v>0.2576</v>
      </c>
      <c r="N418" s="5">
        <v>0.93</v>
      </c>
      <c r="O418" s="5">
        <v>0.1045</v>
      </c>
      <c r="P418" s="5">
        <v>2</v>
      </c>
      <c r="Q418" s="5">
        <v>107</v>
      </c>
      <c r="R418" s="5">
        <f>SUM(Append18[[#This Row],[Casual_Rentals]],Append18[[#This Row],[Registered_Rentals]])</f>
        <v>109</v>
      </c>
      <c r="T418" t="str">
        <f t="shared" si="27"/>
        <v>invalid</v>
      </c>
      <c r="U418" t="str">
        <f t="shared" si="26"/>
        <v>January</v>
      </c>
      <c r="V418">
        <f t="shared" si="24"/>
        <v>0.2576</v>
      </c>
      <c r="W418" t="str">
        <f t="shared" si="25"/>
        <v>winter</v>
      </c>
    </row>
    <row r="419" spans="1:23" x14ac:dyDescent="0.25">
      <c r="A419" s="5">
        <v>418</v>
      </c>
      <c r="B419" s="6">
        <v>40562</v>
      </c>
      <c r="C419" s="5">
        <v>1</v>
      </c>
      <c r="D419" s="5">
        <v>0</v>
      </c>
      <c r="E419" s="5">
        <v>1</v>
      </c>
      <c r="F419" s="5">
        <v>10</v>
      </c>
      <c r="G419" s="5" t="b">
        <v>0</v>
      </c>
      <c r="H419" s="5">
        <v>3</v>
      </c>
      <c r="I419" s="5" t="s">
        <v>49</v>
      </c>
      <c r="J419" s="5">
        <v>2</v>
      </c>
      <c r="K419" s="5" t="s">
        <v>69</v>
      </c>
      <c r="L419" s="5">
        <v>0.26</v>
      </c>
      <c r="M419" s="5">
        <v>0.2727</v>
      </c>
      <c r="N419" s="5">
        <v>0.93</v>
      </c>
      <c r="O419" s="5">
        <v>0.1343</v>
      </c>
      <c r="P419" s="5">
        <v>1</v>
      </c>
      <c r="Q419" s="5">
        <v>46</v>
      </c>
      <c r="R419" s="5">
        <f>SUM(Append18[[#This Row],[Casual_Rentals]],Append18[[#This Row],[Registered_Rentals]])</f>
        <v>47</v>
      </c>
      <c r="T419" t="str">
        <f t="shared" si="27"/>
        <v>invalid</v>
      </c>
      <c r="U419" t="str">
        <f t="shared" si="26"/>
        <v>January</v>
      </c>
      <c r="V419">
        <f t="shared" si="24"/>
        <v>0.2727</v>
      </c>
      <c r="W419" t="str">
        <f t="shared" si="25"/>
        <v>winter</v>
      </c>
    </row>
    <row r="420" spans="1:23" x14ac:dyDescent="0.25">
      <c r="A420" s="5">
        <v>419</v>
      </c>
      <c r="B420" s="6">
        <v>40562</v>
      </c>
      <c r="C420" s="5">
        <v>1</v>
      </c>
      <c r="D420" s="5">
        <v>0</v>
      </c>
      <c r="E420" s="5">
        <v>1</v>
      </c>
      <c r="F420" s="5">
        <v>11</v>
      </c>
      <c r="G420" s="5" t="b">
        <v>0</v>
      </c>
      <c r="H420" s="5">
        <v>3</v>
      </c>
      <c r="I420" s="5" t="s">
        <v>49</v>
      </c>
      <c r="J420" s="5">
        <v>2</v>
      </c>
      <c r="K420" s="5" t="s">
        <v>69</v>
      </c>
      <c r="L420" s="5">
        <v>0.28000000000000003</v>
      </c>
      <c r="M420" s="5">
        <v>0.30299999999999999</v>
      </c>
      <c r="N420" s="5">
        <v>0.87</v>
      </c>
      <c r="O420" s="5">
        <v>8.9599999999999999E-2</v>
      </c>
      <c r="P420" s="5">
        <v>5</v>
      </c>
      <c r="Q420" s="5">
        <v>47</v>
      </c>
      <c r="R420" s="5">
        <f>SUM(Append18[[#This Row],[Casual_Rentals]],Append18[[#This Row],[Registered_Rentals]])</f>
        <v>52</v>
      </c>
      <c r="T420" t="str">
        <f t="shared" si="27"/>
        <v>invalid</v>
      </c>
      <c r="U420" t="str">
        <f t="shared" si="26"/>
        <v>January</v>
      </c>
      <c r="V420">
        <f t="shared" si="24"/>
        <v>0.30299999999999999</v>
      </c>
      <c r="W420" t="str">
        <f t="shared" si="25"/>
        <v>winter</v>
      </c>
    </row>
    <row r="421" spans="1:23" x14ac:dyDescent="0.25">
      <c r="A421" s="5">
        <v>420</v>
      </c>
      <c r="B421" s="6">
        <v>40562</v>
      </c>
      <c r="C421" s="5">
        <v>1</v>
      </c>
      <c r="D421" s="5">
        <v>0</v>
      </c>
      <c r="E421" s="5">
        <v>1</v>
      </c>
      <c r="F421" s="5">
        <v>12</v>
      </c>
      <c r="G421" s="5" t="b">
        <v>0</v>
      </c>
      <c r="H421" s="5">
        <v>3</v>
      </c>
      <c r="I421" s="5" t="s">
        <v>49</v>
      </c>
      <c r="J421" s="5">
        <v>2</v>
      </c>
      <c r="K421" s="5" t="s">
        <v>69</v>
      </c>
      <c r="L421" s="5">
        <v>0.3</v>
      </c>
      <c r="M421" s="5">
        <v>0.31819999999999998</v>
      </c>
      <c r="N421" s="5">
        <v>0.81</v>
      </c>
      <c r="O421" s="5">
        <v>8.9599999999999999E-2</v>
      </c>
      <c r="P421" s="5">
        <v>5</v>
      </c>
      <c r="Q421" s="5">
        <v>65</v>
      </c>
      <c r="R421" s="5">
        <f>SUM(Append18[[#This Row],[Casual_Rentals]],Append18[[#This Row],[Registered_Rentals]])</f>
        <v>70</v>
      </c>
      <c r="T421" t="str">
        <f t="shared" si="27"/>
        <v>invalid</v>
      </c>
      <c r="U421" t="str">
        <f t="shared" si="26"/>
        <v>January</v>
      </c>
      <c r="V421">
        <f t="shared" si="24"/>
        <v>0.31819999999999998</v>
      </c>
      <c r="W421" t="str">
        <f t="shared" si="25"/>
        <v>winter</v>
      </c>
    </row>
    <row r="422" spans="1:23" x14ac:dyDescent="0.25">
      <c r="A422" s="5">
        <v>421</v>
      </c>
      <c r="B422" s="6">
        <v>40562</v>
      </c>
      <c r="C422" s="5">
        <v>1</v>
      </c>
      <c r="D422" s="5">
        <v>0</v>
      </c>
      <c r="E422" s="5">
        <v>1</v>
      </c>
      <c r="F422" s="5">
        <v>13</v>
      </c>
      <c r="G422" s="5" t="b">
        <v>0</v>
      </c>
      <c r="H422" s="5">
        <v>3</v>
      </c>
      <c r="I422" s="5" t="s">
        <v>49</v>
      </c>
      <c r="J422" s="5">
        <v>1</v>
      </c>
      <c r="K422" s="5" t="s">
        <v>68</v>
      </c>
      <c r="L422" s="5">
        <v>0.4</v>
      </c>
      <c r="M422" s="5">
        <v>0.40910000000000002</v>
      </c>
      <c r="N422" s="5">
        <v>0.62</v>
      </c>
      <c r="O422" s="5">
        <v>0.28360000000000002</v>
      </c>
      <c r="P422" s="5">
        <v>11</v>
      </c>
      <c r="Q422" s="5">
        <v>67</v>
      </c>
      <c r="R422" s="5">
        <f>SUM(Append18[[#This Row],[Casual_Rentals]],Append18[[#This Row],[Registered_Rentals]])</f>
        <v>78</v>
      </c>
      <c r="T422" t="str">
        <f t="shared" si="27"/>
        <v>invalid</v>
      </c>
      <c r="U422" t="str">
        <f t="shared" si="26"/>
        <v>January</v>
      </c>
      <c r="V422">
        <f t="shared" si="24"/>
        <v>0.40910000000000002</v>
      </c>
      <c r="W422" t="str">
        <f t="shared" si="25"/>
        <v>winter</v>
      </c>
    </row>
    <row r="423" spans="1:23" x14ac:dyDescent="0.25">
      <c r="A423" s="5">
        <v>422</v>
      </c>
      <c r="B423" s="6">
        <v>40562</v>
      </c>
      <c r="C423" s="5">
        <v>1</v>
      </c>
      <c r="D423" s="5">
        <v>0</v>
      </c>
      <c r="E423" s="5">
        <v>1</v>
      </c>
      <c r="F423" s="5">
        <v>14</v>
      </c>
      <c r="G423" s="5" t="b">
        <v>0</v>
      </c>
      <c r="H423" s="5">
        <v>3</v>
      </c>
      <c r="I423" s="5" t="s">
        <v>49</v>
      </c>
      <c r="J423" s="5">
        <v>1</v>
      </c>
      <c r="K423" s="5" t="s">
        <v>68</v>
      </c>
      <c r="L423" s="5">
        <v>0.4</v>
      </c>
      <c r="M423" s="5">
        <v>0.40910000000000002</v>
      </c>
      <c r="N423" s="5">
        <v>0.57999999999999996</v>
      </c>
      <c r="O423" s="5">
        <v>0.25369999999999998</v>
      </c>
      <c r="P423" s="5">
        <v>7</v>
      </c>
      <c r="Q423" s="5">
        <v>68</v>
      </c>
      <c r="R423" s="5">
        <f>SUM(Append18[[#This Row],[Casual_Rentals]],Append18[[#This Row],[Registered_Rentals]])</f>
        <v>75</v>
      </c>
      <c r="T423" t="str">
        <f t="shared" si="27"/>
        <v>invalid</v>
      </c>
      <c r="U423" t="str">
        <f t="shared" si="26"/>
        <v>January</v>
      </c>
      <c r="V423">
        <f t="shared" si="24"/>
        <v>0.40910000000000002</v>
      </c>
      <c r="W423" t="str">
        <f t="shared" si="25"/>
        <v>winter</v>
      </c>
    </row>
    <row r="424" spans="1:23" x14ac:dyDescent="0.25">
      <c r="A424" s="5">
        <v>423</v>
      </c>
      <c r="B424" s="6">
        <v>40562</v>
      </c>
      <c r="C424" s="5">
        <v>1</v>
      </c>
      <c r="D424" s="5">
        <v>0</v>
      </c>
      <c r="E424" s="5">
        <v>1</v>
      </c>
      <c r="F424" s="5">
        <v>15</v>
      </c>
      <c r="G424" s="5" t="b">
        <v>0</v>
      </c>
      <c r="H424" s="5">
        <v>3</v>
      </c>
      <c r="I424" s="5" t="s">
        <v>49</v>
      </c>
      <c r="J424" s="5">
        <v>1</v>
      </c>
      <c r="K424" s="5" t="s">
        <v>68</v>
      </c>
      <c r="L424" s="5">
        <v>0.4</v>
      </c>
      <c r="M424" s="5">
        <v>0.40910000000000002</v>
      </c>
      <c r="N424" s="5">
        <v>0.54</v>
      </c>
      <c r="O424" s="5">
        <v>0.28360000000000002</v>
      </c>
      <c r="P424" s="5">
        <v>4</v>
      </c>
      <c r="Q424" s="5">
        <v>78</v>
      </c>
      <c r="R424" s="5">
        <f>SUM(Append18[[#This Row],[Casual_Rentals]],Append18[[#This Row],[Registered_Rentals]])</f>
        <v>82</v>
      </c>
      <c r="T424" t="str">
        <f t="shared" si="27"/>
        <v>invalid</v>
      </c>
      <c r="U424" t="str">
        <f t="shared" si="26"/>
        <v>January</v>
      </c>
      <c r="V424">
        <f t="shared" si="24"/>
        <v>0.40910000000000002</v>
      </c>
      <c r="W424" t="str">
        <f t="shared" si="25"/>
        <v>winter</v>
      </c>
    </row>
    <row r="425" spans="1:23" x14ac:dyDescent="0.25">
      <c r="A425" s="5">
        <v>424</v>
      </c>
      <c r="B425" s="6">
        <v>40562</v>
      </c>
      <c r="C425" s="5">
        <v>1</v>
      </c>
      <c r="D425" s="5">
        <v>0</v>
      </c>
      <c r="E425" s="5">
        <v>1</v>
      </c>
      <c r="F425" s="5">
        <v>16</v>
      </c>
      <c r="G425" s="5" t="b">
        <v>0</v>
      </c>
      <c r="H425" s="5">
        <v>3</v>
      </c>
      <c r="I425" s="5" t="s">
        <v>49</v>
      </c>
      <c r="J425" s="5">
        <v>1</v>
      </c>
      <c r="K425" s="5" t="s">
        <v>68</v>
      </c>
      <c r="L425" s="5">
        <v>0.38</v>
      </c>
      <c r="M425" s="5">
        <v>0.39389999999999997</v>
      </c>
      <c r="N425" s="5">
        <v>0.57999999999999996</v>
      </c>
      <c r="O425" s="5">
        <v>0.3881</v>
      </c>
      <c r="P425" s="5">
        <v>10</v>
      </c>
      <c r="Q425" s="5">
        <v>94</v>
      </c>
      <c r="R425" s="5">
        <f>SUM(Append18[[#This Row],[Casual_Rentals]],Append18[[#This Row],[Registered_Rentals]])</f>
        <v>104</v>
      </c>
      <c r="T425" t="str">
        <f t="shared" si="27"/>
        <v>invalid</v>
      </c>
      <c r="U425" t="str">
        <f t="shared" si="26"/>
        <v>January</v>
      </c>
      <c r="V425">
        <f t="shared" si="24"/>
        <v>0.39389999999999997</v>
      </c>
      <c r="W425" t="str">
        <f t="shared" si="25"/>
        <v>winter</v>
      </c>
    </row>
    <row r="426" spans="1:23" x14ac:dyDescent="0.25">
      <c r="A426" s="5">
        <v>425</v>
      </c>
      <c r="B426" s="6">
        <v>40562</v>
      </c>
      <c r="C426" s="5">
        <v>1</v>
      </c>
      <c r="D426" s="5">
        <v>0</v>
      </c>
      <c r="E426" s="5">
        <v>1</v>
      </c>
      <c r="F426" s="5">
        <v>17</v>
      </c>
      <c r="G426" s="5" t="b">
        <v>0</v>
      </c>
      <c r="H426" s="5">
        <v>3</v>
      </c>
      <c r="I426" s="5" t="s">
        <v>49</v>
      </c>
      <c r="J426" s="5">
        <v>1</v>
      </c>
      <c r="K426" s="5" t="s">
        <v>68</v>
      </c>
      <c r="L426" s="5">
        <v>0.36</v>
      </c>
      <c r="M426" s="5">
        <v>0.33329999999999999</v>
      </c>
      <c r="N426" s="5">
        <v>0.56999999999999995</v>
      </c>
      <c r="O426" s="5">
        <v>0.32840000000000003</v>
      </c>
      <c r="P426" s="5">
        <v>7</v>
      </c>
      <c r="Q426" s="5">
        <v>190</v>
      </c>
      <c r="R426" s="5">
        <f>SUM(Append18[[#This Row],[Casual_Rentals]],Append18[[#This Row],[Registered_Rentals]])</f>
        <v>197</v>
      </c>
      <c r="T426" t="str">
        <f t="shared" si="27"/>
        <v>invalid</v>
      </c>
      <c r="U426" t="str">
        <f t="shared" si="26"/>
        <v>January</v>
      </c>
      <c r="V426">
        <f t="shared" si="24"/>
        <v>0.33329999999999999</v>
      </c>
      <c r="W426" t="str">
        <f t="shared" si="25"/>
        <v>winter</v>
      </c>
    </row>
    <row r="427" spans="1:23" x14ac:dyDescent="0.25">
      <c r="A427" s="5">
        <v>426</v>
      </c>
      <c r="B427" s="6">
        <v>40562</v>
      </c>
      <c r="C427" s="5">
        <v>1</v>
      </c>
      <c r="D427" s="5">
        <v>0</v>
      </c>
      <c r="E427" s="5">
        <v>1</v>
      </c>
      <c r="F427" s="5">
        <v>18</v>
      </c>
      <c r="G427" s="5" t="b">
        <v>0</v>
      </c>
      <c r="H427" s="5">
        <v>3</v>
      </c>
      <c r="I427" s="5" t="s">
        <v>49</v>
      </c>
      <c r="J427" s="5">
        <v>1</v>
      </c>
      <c r="K427" s="5" t="s">
        <v>68</v>
      </c>
      <c r="L427" s="5">
        <v>0.34</v>
      </c>
      <c r="M427" s="5">
        <v>0.31819999999999998</v>
      </c>
      <c r="N427" s="5">
        <v>0.61</v>
      </c>
      <c r="O427" s="5">
        <v>0.28360000000000002</v>
      </c>
      <c r="P427" s="5">
        <v>5</v>
      </c>
      <c r="Q427" s="5">
        <v>156</v>
      </c>
      <c r="R427" s="5">
        <f>SUM(Append18[[#This Row],[Casual_Rentals]],Append18[[#This Row],[Registered_Rentals]])</f>
        <v>161</v>
      </c>
      <c r="T427" t="str">
        <f t="shared" si="27"/>
        <v>invalid</v>
      </c>
      <c r="U427" t="str">
        <f t="shared" si="26"/>
        <v>January</v>
      </c>
      <c r="V427">
        <f t="shared" si="24"/>
        <v>0.31819999999999998</v>
      </c>
      <c r="W427" t="str">
        <f t="shared" si="25"/>
        <v>winter</v>
      </c>
    </row>
    <row r="428" spans="1:23" x14ac:dyDescent="0.25">
      <c r="A428" s="5">
        <v>427</v>
      </c>
      <c r="B428" s="6">
        <v>40562</v>
      </c>
      <c r="C428" s="5">
        <v>1</v>
      </c>
      <c r="D428" s="5">
        <v>0</v>
      </c>
      <c r="E428" s="5">
        <v>1</v>
      </c>
      <c r="F428" s="5">
        <v>19</v>
      </c>
      <c r="G428" s="5" t="b">
        <v>0</v>
      </c>
      <c r="H428" s="5">
        <v>3</v>
      </c>
      <c r="I428" s="5" t="s">
        <v>49</v>
      </c>
      <c r="J428" s="5">
        <v>1</v>
      </c>
      <c r="K428" s="5" t="s">
        <v>68</v>
      </c>
      <c r="L428" s="5">
        <v>0.32</v>
      </c>
      <c r="M428" s="5">
        <v>0.28789999999999999</v>
      </c>
      <c r="N428" s="5">
        <v>0.56999999999999995</v>
      </c>
      <c r="O428" s="5">
        <v>0.41789999999999999</v>
      </c>
      <c r="P428" s="5">
        <v>4</v>
      </c>
      <c r="Q428" s="5">
        <v>108</v>
      </c>
      <c r="R428" s="5">
        <f>SUM(Append18[[#This Row],[Casual_Rentals]],Append18[[#This Row],[Registered_Rentals]])</f>
        <v>112</v>
      </c>
      <c r="T428" t="str">
        <f t="shared" si="27"/>
        <v>invalid</v>
      </c>
      <c r="U428" t="str">
        <f t="shared" si="26"/>
        <v>January</v>
      </c>
      <c r="V428">
        <f t="shared" si="24"/>
        <v>0.28789999999999999</v>
      </c>
      <c r="W428" t="str">
        <f t="shared" si="25"/>
        <v>winter</v>
      </c>
    </row>
    <row r="429" spans="1:23" x14ac:dyDescent="0.25">
      <c r="A429" s="5">
        <v>428</v>
      </c>
      <c r="B429" s="6">
        <v>40562</v>
      </c>
      <c r="C429" s="5">
        <v>1</v>
      </c>
      <c r="D429" s="5">
        <v>0</v>
      </c>
      <c r="E429" s="5">
        <v>1</v>
      </c>
      <c r="F429" s="5">
        <v>20</v>
      </c>
      <c r="G429" s="5" t="b">
        <v>0</v>
      </c>
      <c r="H429" s="5">
        <v>3</v>
      </c>
      <c r="I429" s="5" t="s">
        <v>49</v>
      </c>
      <c r="J429" s="5">
        <v>1</v>
      </c>
      <c r="K429" s="5" t="s">
        <v>68</v>
      </c>
      <c r="L429" s="5">
        <v>0.32</v>
      </c>
      <c r="M429" s="5">
        <v>0.30299999999999999</v>
      </c>
      <c r="N429" s="5">
        <v>0.49</v>
      </c>
      <c r="O429" s="5">
        <v>0.29849999999999999</v>
      </c>
      <c r="P429" s="5">
        <v>2</v>
      </c>
      <c r="Q429" s="5">
        <v>74</v>
      </c>
      <c r="R429" s="5">
        <f>SUM(Append18[[#This Row],[Casual_Rentals]],Append18[[#This Row],[Registered_Rentals]])</f>
        <v>76</v>
      </c>
      <c r="T429" t="str">
        <f t="shared" si="27"/>
        <v>invalid</v>
      </c>
      <c r="U429" t="str">
        <f t="shared" si="26"/>
        <v>January</v>
      </c>
      <c r="V429">
        <f t="shared" si="24"/>
        <v>0.30299999999999999</v>
      </c>
      <c r="W429" t="str">
        <f t="shared" si="25"/>
        <v>winter</v>
      </c>
    </row>
    <row r="430" spans="1:23" x14ac:dyDescent="0.25">
      <c r="A430" s="5">
        <v>429</v>
      </c>
      <c r="B430" s="6">
        <v>40562</v>
      </c>
      <c r="C430" s="5">
        <v>1</v>
      </c>
      <c r="D430" s="5">
        <v>0</v>
      </c>
      <c r="E430" s="5">
        <v>1</v>
      </c>
      <c r="F430" s="5">
        <v>21</v>
      </c>
      <c r="G430" s="5" t="b">
        <v>0</v>
      </c>
      <c r="H430" s="5">
        <v>3</v>
      </c>
      <c r="I430" s="5" t="s">
        <v>49</v>
      </c>
      <c r="J430" s="5">
        <v>1</v>
      </c>
      <c r="K430" s="5" t="s">
        <v>68</v>
      </c>
      <c r="L430" s="5">
        <v>0.32</v>
      </c>
      <c r="M430" s="5">
        <v>0.28789999999999999</v>
      </c>
      <c r="N430" s="5">
        <v>0.49</v>
      </c>
      <c r="O430" s="5">
        <v>0.41789999999999999</v>
      </c>
      <c r="P430" s="5">
        <v>4</v>
      </c>
      <c r="Q430" s="5">
        <v>55</v>
      </c>
      <c r="R430" s="5">
        <f>SUM(Append18[[#This Row],[Casual_Rentals]],Append18[[#This Row],[Registered_Rentals]])</f>
        <v>59</v>
      </c>
      <c r="T430" t="str">
        <f t="shared" si="27"/>
        <v>invalid</v>
      </c>
      <c r="U430" t="str">
        <f t="shared" si="26"/>
        <v>January</v>
      </c>
      <c r="V430">
        <f t="shared" si="24"/>
        <v>0.28789999999999999</v>
      </c>
      <c r="W430" t="str">
        <f t="shared" si="25"/>
        <v>winter</v>
      </c>
    </row>
    <row r="431" spans="1:23" x14ac:dyDescent="0.25">
      <c r="A431" s="5">
        <v>430</v>
      </c>
      <c r="B431" s="6">
        <v>40562</v>
      </c>
      <c r="C431" s="5">
        <v>1</v>
      </c>
      <c r="D431" s="5">
        <v>0</v>
      </c>
      <c r="E431" s="5">
        <v>1</v>
      </c>
      <c r="F431" s="5">
        <v>22</v>
      </c>
      <c r="G431" s="5" t="b">
        <v>0</v>
      </c>
      <c r="H431" s="5">
        <v>3</v>
      </c>
      <c r="I431" s="5" t="s">
        <v>49</v>
      </c>
      <c r="J431" s="5">
        <v>1</v>
      </c>
      <c r="K431" s="5" t="s">
        <v>68</v>
      </c>
      <c r="L431" s="5">
        <v>0.3</v>
      </c>
      <c r="M431" s="5">
        <v>0.30299999999999999</v>
      </c>
      <c r="N431" s="5">
        <v>0.52</v>
      </c>
      <c r="O431" s="5">
        <v>0.16420000000000001</v>
      </c>
      <c r="P431" s="5">
        <v>6</v>
      </c>
      <c r="Q431" s="5">
        <v>53</v>
      </c>
      <c r="R431" s="5">
        <f>SUM(Append18[[#This Row],[Casual_Rentals]],Append18[[#This Row],[Registered_Rentals]])</f>
        <v>59</v>
      </c>
      <c r="T431" t="str">
        <f t="shared" si="27"/>
        <v>invalid</v>
      </c>
      <c r="U431" t="str">
        <f t="shared" si="26"/>
        <v>January</v>
      </c>
      <c r="V431">
        <f t="shared" si="24"/>
        <v>0.30299999999999999</v>
      </c>
      <c r="W431" t="str">
        <f t="shared" si="25"/>
        <v>winter</v>
      </c>
    </row>
    <row r="432" spans="1:23" x14ac:dyDescent="0.25">
      <c r="A432" s="5">
        <v>431</v>
      </c>
      <c r="B432" s="6">
        <v>40562</v>
      </c>
      <c r="C432" s="5">
        <v>1</v>
      </c>
      <c r="D432" s="5">
        <v>0</v>
      </c>
      <c r="E432" s="5">
        <v>1</v>
      </c>
      <c r="F432" s="5">
        <v>23</v>
      </c>
      <c r="G432" s="5" t="b">
        <v>0</v>
      </c>
      <c r="H432" s="5">
        <v>3</v>
      </c>
      <c r="I432" s="5" t="s">
        <v>49</v>
      </c>
      <c r="J432" s="5">
        <v>1</v>
      </c>
      <c r="K432" s="5" t="s">
        <v>68</v>
      </c>
      <c r="L432" s="5">
        <v>0.3</v>
      </c>
      <c r="M432" s="5">
        <v>0.2727</v>
      </c>
      <c r="N432" s="5">
        <v>0.52</v>
      </c>
      <c r="O432" s="5">
        <v>0.4627</v>
      </c>
      <c r="P432" s="5">
        <v>1</v>
      </c>
      <c r="Q432" s="5">
        <v>27</v>
      </c>
      <c r="R432" s="5">
        <f>SUM(Append18[[#This Row],[Casual_Rentals]],Append18[[#This Row],[Registered_Rentals]])</f>
        <v>28</v>
      </c>
      <c r="T432" t="str">
        <f t="shared" si="27"/>
        <v>invalid</v>
      </c>
      <c r="U432" t="str">
        <f t="shared" si="26"/>
        <v>January</v>
      </c>
      <c r="V432">
        <f t="shared" si="24"/>
        <v>0.2727</v>
      </c>
      <c r="W432" t="str">
        <f t="shared" si="25"/>
        <v>winter</v>
      </c>
    </row>
    <row r="433" spans="1:23" x14ac:dyDescent="0.25">
      <c r="A433" s="5">
        <v>432</v>
      </c>
      <c r="B433" s="6">
        <v>40563</v>
      </c>
      <c r="C433" s="5">
        <v>1</v>
      </c>
      <c r="D433" s="5">
        <v>0</v>
      </c>
      <c r="E433" s="5">
        <v>1</v>
      </c>
      <c r="F433" s="5">
        <v>0</v>
      </c>
      <c r="G433" s="5" t="b">
        <v>0</v>
      </c>
      <c r="H433" s="5">
        <v>4</v>
      </c>
      <c r="I433" s="5" t="s">
        <v>50</v>
      </c>
      <c r="J433" s="5">
        <v>1</v>
      </c>
      <c r="K433" s="5" t="s">
        <v>68</v>
      </c>
      <c r="L433" s="5">
        <v>0.26</v>
      </c>
      <c r="M433" s="5">
        <v>0.2273</v>
      </c>
      <c r="N433" s="5">
        <v>0.56000000000000005</v>
      </c>
      <c r="O433" s="5">
        <v>0.3881</v>
      </c>
      <c r="P433" s="5">
        <v>5</v>
      </c>
      <c r="Q433" s="5">
        <v>8</v>
      </c>
      <c r="R433" s="5">
        <f>SUM(Append18[[#This Row],[Casual_Rentals]],Append18[[#This Row],[Registered_Rentals]])</f>
        <v>13</v>
      </c>
      <c r="T433" t="str">
        <f t="shared" si="27"/>
        <v>invalid</v>
      </c>
      <c r="U433" t="str">
        <f t="shared" si="26"/>
        <v>January</v>
      </c>
      <c r="V433">
        <f t="shared" si="24"/>
        <v>0.2273</v>
      </c>
      <c r="W433" t="str">
        <f t="shared" si="25"/>
        <v>winter</v>
      </c>
    </row>
    <row r="434" spans="1:23" x14ac:dyDescent="0.25">
      <c r="A434" s="5">
        <v>433</v>
      </c>
      <c r="B434" s="6">
        <v>40563</v>
      </c>
      <c r="C434" s="5">
        <v>1</v>
      </c>
      <c r="D434" s="5">
        <v>0</v>
      </c>
      <c r="E434" s="5">
        <v>1</v>
      </c>
      <c r="F434" s="5">
        <v>1</v>
      </c>
      <c r="G434" s="5" t="b">
        <v>0</v>
      </c>
      <c r="H434" s="5">
        <v>4</v>
      </c>
      <c r="I434" s="5" t="s">
        <v>50</v>
      </c>
      <c r="J434" s="5">
        <v>1</v>
      </c>
      <c r="K434" s="5" t="s">
        <v>68</v>
      </c>
      <c r="L434" s="5">
        <v>0.26</v>
      </c>
      <c r="M434" s="5">
        <v>0.2727</v>
      </c>
      <c r="N434" s="5">
        <v>0.56000000000000005</v>
      </c>
      <c r="O434" s="5">
        <v>0</v>
      </c>
      <c r="P434" s="5">
        <v>2</v>
      </c>
      <c r="Q434" s="5">
        <v>3</v>
      </c>
      <c r="R434" s="5">
        <f>SUM(Append18[[#This Row],[Casual_Rentals]],Append18[[#This Row],[Registered_Rentals]])</f>
        <v>5</v>
      </c>
      <c r="T434" t="str">
        <f t="shared" si="27"/>
        <v>invalid</v>
      </c>
      <c r="U434" t="str">
        <f t="shared" si="26"/>
        <v>January</v>
      </c>
      <c r="V434">
        <f t="shared" si="24"/>
        <v>0.2727</v>
      </c>
      <c r="W434" t="str">
        <f t="shared" si="25"/>
        <v>winter</v>
      </c>
    </row>
    <row r="435" spans="1:23" x14ac:dyDescent="0.25">
      <c r="A435" s="5">
        <v>434</v>
      </c>
      <c r="B435" s="6">
        <v>40563</v>
      </c>
      <c r="C435" s="5">
        <v>1</v>
      </c>
      <c r="D435" s="5">
        <v>0</v>
      </c>
      <c r="E435" s="5">
        <v>1</v>
      </c>
      <c r="F435" s="5">
        <v>2</v>
      </c>
      <c r="G435" s="5" t="b">
        <v>0</v>
      </c>
      <c r="H435" s="5">
        <v>4</v>
      </c>
      <c r="I435" s="5" t="s">
        <v>50</v>
      </c>
      <c r="J435" s="5">
        <v>1</v>
      </c>
      <c r="K435" s="5" t="s">
        <v>68</v>
      </c>
      <c r="L435" s="5">
        <v>0.26</v>
      </c>
      <c r="M435" s="5">
        <v>0.2727</v>
      </c>
      <c r="N435" s="5">
        <v>0.56000000000000005</v>
      </c>
      <c r="O435" s="5">
        <v>0</v>
      </c>
      <c r="P435" s="5">
        <v>0</v>
      </c>
      <c r="Q435" s="5">
        <v>2</v>
      </c>
      <c r="R435" s="5">
        <f>SUM(Append18[[#This Row],[Casual_Rentals]],Append18[[#This Row],[Registered_Rentals]])</f>
        <v>2</v>
      </c>
      <c r="T435" t="str">
        <f t="shared" si="27"/>
        <v>invalid</v>
      </c>
      <c r="U435" t="str">
        <f t="shared" si="26"/>
        <v>January</v>
      </c>
      <c r="V435">
        <f t="shared" si="24"/>
        <v>0.2727</v>
      </c>
      <c r="W435" t="str">
        <f t="shared" si="25"/>
        <v>winter</v>
      </c>
    </row>
    <row r="436" spans="1:23" x14ac:dyDescent="0.25">
      <c r="A436" s="5">
        <v>435</v>
      </c>
      <c r="B436" s="6">
        <v>40563</v>
      </c>
      <c r="C436" s="5">
        <v>1</v>
      </c>
      <c r="D436" s="5">
        <v>0</v>
      </c>
      <c r="E436" s="5">
        <v>1</v>
      </c>
      <c r="F436" s="5">
        <v>3</v>
      </c>
      <c r="G436" s="5" t="b">
        <v>0</v>
      </c>
      <c r="H436" s="5">
        <v>4</v>
      </c>
      <c r="I436" s="5" t="s">
        <v>50</v>
      </c>
      <c r="J436" s="5">
        <v>1</v>
      </c>
      <c r="K436" s="5" t="s">
        <v>68</v>
      </c>
      <c r="L436" s="5">
        <v>0.26</v>
      </c>
      <c r="M436" s="5">
        <v>0.2576</v>
      </c>
      <c r="N436" s="5">
        <v>0.56000000000000005</v>
      </c>
      <c r="O436" s="5">
        <v>0.16420000000000001</v>
      </c>
      <c r="P436" s="5">
        <v>0</v>
      </c>
      <c r="Q436" s="5">
        <v>1</v>
      </c>
      <c r="R436" s="5">
        <f>SUM(Append18[[#This Row],[Casual_Rentals]],Append18[[#This Row],[Registered_Rentals]])</f>
        <v>1</v>
      </c>
      <c r="T436" t="str">
        <f t="shared" si="27"/>
        <v>invalid</v>
      </c>
      <c r="U436" t="str">
        <f t="shared" si="26"/>
        <v>January</v>
      </c>
      <c r="V436">
        <f t="shared" si="24"/>
        <v>0.2576</v>
      </c>
      <c r="W436" t="str">
        <f t="shared" si="25"/>
        <v>winter</v>
      </c>
    </row>
    <row r="437" spans="1:23" x14ac:dyDescent="0.25">
      <c r="A437" s="5">
        <v>436</v>
      </c>
      <c r="B437" s="6">
        <v>40563</v>
      </c>
      <c r="C437" s="5">
        <v>1</v>
      </c>
      <c r="D437" s="5">
        <v>0</v>
      </c>
      <c r="E437" s="5">
        <v>1</v>
      </c>
      <c r="F437" s="5">
        <v>4</v>
      </c>
      <c r="G437" s="5" t="b">
        <v>0</v>
      </c>
      <c r="H437" s="5">
        <v>4</v>
      </c>
      <c r="I437" s="5" t="s">
        <v>50</v>
      </c>
      <c r="J437" s="5">
        <v>1</v>
      </c>
      <c r="K437" s="5" t="s">
        <v>68</v>
      </c>
      <c r="L437" s="5">
        <v>0.26</v>
      </c>
      <c r="M437" s="5">
        <v>0.2576</v>
      </c>
      <c r="N437" s="5">
        <v>0.56000000000000005</v>
      </c>
      <c r="O437" s="5">
        <v>0.16420000000000001</v>
      </c>
      <c r="P437" s="5">
        <v>0</v>
      </c>
      <c r="Q437" s="5">
        <v>1</v>
      </c>
      <c r="R437" s="5">
        <f>SUM(Append18[[#This Row],[Casual_Rentals]],Append18[[#This Row],[Registered_Rentals]])</f>
        <v>1</v>
      </c>
      <c r="T437" t="str">
        <f t="shared" si="27"/>
        <v>invalid</v>
      </c>
      <c r="U437" t="str">
        <f t="shared" si="26"/>
        <v>January</v>
      </c>
      <c r="V437">
        <f t="shared" si="24"/>
        <v>0.2576</v>
      </c>
      <c r="W437" t="str">
        <f t="shared" si="25"/>
        <v>winter</v>
      </c>
    </row>
    <row r="438" spans="1:23" x14ac:dyDescent="0.25">
      <c r="A438" s="5">
        <v>437</v>
      </c>
      <c r="B438" s="6">
        <v>40563</v>
      </c>
      <c r="C438" s="5">
        <v>1</v>
      </c>
      <c r="D438" s="5">
        <v>0</v>
      </c>
      <c r="E438" s="5">
        <v>1</v>
      </c>
      <c r="F438" s="5">
        <v>5</v>
      </c>
      <c r="G438" s="5" t="b">
        <v>0</v>
      </c>
      <c r="H438" s="5">
        <v>4</v>
      </c>
      <c r="I438" s="5" t="s">
        <v>50</v>
      </c>
      <c r="J438" s="5">
        <v>1</v>
      </c>
      <c r="K438" s="5" t="s">
        <v>68</v>
      </c>
      <c r="L438" s="5">
        <v>0.24</v>
      </c>
      <c r="M438" s="5">
        <v>0.2273</v>
      </c>
      <c r="N438" s="5">
        <v>0.6</v>
      </c>
      <c r="O438" s="5">
        <v>0.22389999999999999</v>
      </c>
      <c r="P438" s="5">
        <v>0</v>
      </c>
      <c r="Q438" s="5">
        <v>6</v>
      </c>
      <c r="R438" s="5">
        <f>SUM(Append18[[#This Row],[Casual_Rentals]],Append18[[#This Row],[Registered_Rentals]])</f>
        <v>6</v>
      </c>
      <c r="T438" t="str">
        <f t="shared" si="27"/>
        <v>invalid</v>
      </c>
      <c r="U438" t="str">
        <f t="shared" si="26"/>
        <v>January</v>
      </c>
      <c r="V438">
        <f t="shared" si="24"/>
        <v>0.2273</v>
      </c>
      <c r="W438" t="str">
        <f t="shared" si="25"/>
        <v>winter</v>
      </c>
    </row>
    <row r="439" spans="1:23" x14ac:dyDescent="0.25">
      <c r="A439" s="5">
        <v>438</v>
      </c>
      <c r="B439" s="6">
        <v>40563</v>
      </c>
      <c r="C439" s="5">
        <v>1</v>
      </c>
      <c r="D439" s="5">
        <v>0</v>
      </c>
      <c r="E439" s="5">
        <v>1</v>
      </c>
      <c r="F439" s="5">
        <v>6</v>
      </c>
      <c r="G439" s="5" t="b">
        <v>0</v>
      </c>
      <c r="H439" s="5">
        <v>4</v>
      </c>
      <c r="I439" s="5" t="s">
        <v>50</v>
      </c>
      <c r="J439" s="5">
        <v>1</v>
      </c>
      <c r="K439" s="5" t="s">
        <v>68</v>
      </c>
      <c r="L439" s="5">
        <v>0.22</v>
      </c>
      <c r="M439" s="5">
        <v>0.21210000000000001</v>
      </c>
      <c r="N439" s="5">
        <v>0.6</v>
      </c>
      <c r="O439" s="5">
        <v>0.22389999999999999</v>
      </c>
      <c r="P439" s="5">
        <v>0</v>
      </c>
      <c r="Q439" s="5">
        <v>35</v>
      </c>
      <c r="R439" s="5">
        <f>SUM(Append18[[#This Row],[Casual_Rentals]],Append18[[#This Row],[Registered_Rentals]])</f>
        <v>35</v>
      </c>
      <c r="T439" t="str">
        <f t="shared" si="27"/>
        <v>invalid</v>
      </c>
      <c r="U439" t="str">
        <f t="shared" si="26"/>
        <v>January</v>
      </c>
      <c r="V439">
        <f t="shared" si="24"/>
        <v>0.21210000000000001</v>
      </c>
      <c r="W439" t="str">
        <f t="shared" si="25"/>
        <v>winter</v>
      </c>
    </row>
    <row r="440" spans="1:23" x14ac:dyDescent="0.25">
      <c r="A440" s="5">
        <v>439</v>
      </c>
      <c r="B440" s="6">
        <v>40563</v>
      </c>
      <c r="C440" s="5">
        <v>1</v>
      </c>
      <c r="D440" s="5">
        <v>0</v>
      </c>
      <c r="E440" s="5">
        <v>1</v>
      </c>
      <c r="F440" s="5">
        <v>7</v>
      </c>
      <c r="G440" s="5" t="b">
        <v>0</v>
      </c>
      <c r="H440" s="5">
        <v>4</v>
      </c>
      <c r="I440" s="5" t="s">
        <v>50</v>
      </c>
      <c r="J440" s="5">
        <v>1</v>
      </c>
      <c r="K440" s="5" t="s">
        <v>68</v>
      </c>
      <c r="L440" s="5">
        <v>0.22</v>
      </c>
      <c r="M440" s="5">
        <v>0.21210000000000001</v>
      </c>
      <c r="N440" s="5">
        <v>0.55000000000000004</v>
      </c>
      <c r="O440" s="5">
        <v>0.22389999999999999</v>
      </c>
      <c r="P440" s="5">
        <v>1</v>
      </c>
      <c r="Q440" s="5">
        <v>100</v>
      </c>
      <c r="R440" s="5">
        <f>SUM(Append18[[#This Row],[Casual_Rentals]],Append18[[#This Row],[Registered_Rentals]])</f>
        <v>101</v>
      </c>
      <c r="T440" t="str">
        <f t="shared" si="27"/>
        <v>invalid</v>
      </c>
      <c r="U440" t="str">
        <f t="shared" si="26"/>
        <v>January</v>
      </c>
      <c r="V440">
        <f t="shared" si="24"/>
        <v>0.21210000000000001</v>
      </c>
      <c r="W440" t="str">
        <f t="shared" si="25"/>
        <v>winter</v>
      </c>
    </row>
    <row r="441" spans="1:23" x14ac:dyDescent="0.25">
      <c r="A441" s="5">
        <v>440</v>
      </c>
      <c r="B441" s="6">
        <v>40563</v>
      </c>
      <c r="C441" s="5">
        <v>1</v>
      </c>
      <c r="D441" s="5">
        <v>0</v>
      </c>
      <c r="E441" s="5">
        <v>1</v>
      </c>
      <c r="F441" s="5">
        <v>8</v>
      </c>
      <c r="G441" s="5" t="b">
        <v>0</v>
      </c>
      <c r="H441" s="5">
        <v>4</v>
      </c>
      <c r="I441" s="5" t="s">
        <v>50</v>
      </c>
      <c r="J441" s="5">
        <v>1</v>
      </c>
      <c r="K441" s="5" t="s">
        <v>68</v>
      </c>
      <c r="L441" s="5">
        <v>0.22</v>
      </c>
      <c r="M441" s="5">
        <v>0.21210000000000001</v>
      </c>
      <c r="N441" s="5">
        <v>0.55000000000000004</v>
      </c>
      <c r="O441" s="5">
        <v>0.28360000000000002</v>
      </c>
      <c r="P441" s="5">
        <v>2</v>
      </c>
      <c r="Q441" s="5">
        <v>247</v>
      </c>
      <c r="R441" s="5">
        <f>SUM(Append18[[#This Row],[Casual_Rentals]],Append18[[#This Row],[Registered_Rentals]])</f>
        <v>249</v>
      </c>
      <c r="T441" t="str">
        <f t="shared" si="27"/>
        <v>invalid</v>
      </c>
      <c r="U441" t="str">
        <f t="shared" si="26"/>
        <v>January</v>
      </c>
      <c r="V441">
        <f t="shared" si="24"/>
        <v>0.21210000000000001</v>
      </c>
      <c r="W441" t="str">
        <f t="shared" si="25"/>
        <v>winter</v>
      </c>
    </row>
    <row r="442" spans="1:23" x14ac:dyDescent="0.25">
      <c r="A442" s="5">
        <v>441</v>
      </c>
      <c r="B442" s="6">
        <v>40563</v>
      </c>
      <c r="C442" s="5">
        <v>1</v>
      </c>
      <c r="D442" s="5">
        <v>0</v>
      </c>
      <c r="E442" s="5">
        <v>1</v>
      </c>
      <c r="F442" s="5">
        <v>9</v>
      </c>
      <c r="G442" s="5" t="b">
        <v>0</v>
      </c>
      <c r="H442" s="5">
        <v>4</v>
      </c>
      <c r="I442" s="5" t="s">
        <v>50</v>
      </c>
      <c r="J442" s="5">
        <v>2</v>
      </c>
      <c r="K442" s="5" t="s">
        <v>69</v>
      </c>
      <c r="L442" s="5">
        <v>0.24</v>
      </c>
      <c r="M442" s="5">
        <v>0.2273</v>
      </c>
      <c r="N442" s="5">
        <v>0.52</v>
      </c>
      <c r="O442" s="5">
        <v>0.22389999999999999</v>
      </c>
      <c r="P442" s="5">
        <v>3</v>
      </c>
      <c r="Q442" s="5">
        <v>140</v>
      </c>
      <c r="R442" s="5">
        <f>SUM(Append18[[#This Row],[Casual_Rentals]],Append18[[#This Row],[Registered_Rentals]])</f>
        <v>143</v>
      </c>
      <c r="T442" t="str">
        <f t="shared" si="27"/>
        <v>invalid</v>
      </c>
      <c r="U442" t="str">
        <f t="shared" si="26"/>
        <v>January</v>
      </c>
      <c r="V442">
        <f t="shared" si="24"/>
        <v>0.2273</v>
      </c>
      <c r="W442" t="str">
        <f t="shared" si="25"/>
        <v>winter</v>
      </c>
    </row>
    <row r="443" spans="1:23" x14ac:dyDescent="0.25">
      <c r="A443" s="5">
        <v>442</v>
      </c>
      <c r="B443" s="6">
        <v>40563</v>
      </c>
      <c r="C443" s="5">
        <v>1</v>
      </c>
      <c r="D443" s="5">
        <v>0</v>
      </c>
      <c r="E443" s="5">
        <v>1</v>
      </c>
      <c r="F443" s="5">
        <v>10</v>
      </c>
      <c r="G443" s="5" t="b">
        <v>0</v>
      </c>
      <c r="H443" s="5">
        <v>4</v>
      </c>
      <c r="I443" s="5" t="s">
        <v>50</v>
      </c>
      <c r="J443" s="5">
        <v>1</v>
      </c>
      <c r="K443" s="5" t="s">
        <v>68</v>
      </c>
      <c r="L443" s="5">
        <v>0.26</v>
      </c>
      <c r="M443" s="5">
        <v>0.2273</v>
      </c>
      <c r="N443" s="5">
        <v>0.48</v>
      </c>
      <c r="O443" s="5">
        <v>0.29849999999999999</v>
      </c>
      <c r="P443" s="5">
        <v>1</v>
      </c>
      <c r="Q443" s="5">
        <v>56</v>
      </c>
      <c r="R443" s="5">
        <f>SUM(Append18[[#This Row],[Casual_Rentals]],Append18[[#This Row],[Registered_Rentals]])</f>
        <v>57</v>
      </c>
      <c r="T443" t="str">
        <f t="shared" si="27"/>
        <v>invalid</v>
      </c>
      <c r="U443" t="str">
        <f t="shared" si="26"/>
        <v>January</v>
      </c>
      <c r="V443">
        <f t="shared" si="24"/>
        <v>0.2273</v>
      </c>
      <c r="W443" t="str">
        <f t="shared" si="25"/>
        <v>winter</v>
      </c>
    </row>
    <row r="444" spans="1:23" x14ac:dyDescent="0.25">
      <c r="A444" s="5">
        <v>443</v>
      </c>
      <c r="B444" s="6">
        <v>40563</v>
      </c>
      <c r="C444" s="5">
        <v>1</v>
      </c>
      <c r="D444" s="5">
        <v>0</v>
      </c>
      <c r="E444" s="5">
        <v>1</v>
      </c>
      <c r="F444" s="5">
        <v>11</v>
      </c>
      <c r="G444" s="5" t="b">
        <v>0</v>
      </c>
      <c r="H444" s="5">
        <v>4</v>
      </c>
      <c r="I444" s="5" t="s">
        <v>50</v>
      </c>
      <c r="J444" s="5">
        <v>2</v>
      </c>
      <c r="K444" s="5" t="s">
        <v>69</v>
      </c>
      <c r="L444" s="5">
        <v>0.28000000000000003</v>
      </c>
      <c r="M444" s="5">
        <v>0.2727</v>
      </c>
      <c r="N444" s="5">
        <v>0.45</v>
      </c>
      <c r="O444" s="5">
        <v>0.16420000000000001</v>
      </c>
      <c r="P444" s="5">
        <v>5</v>
      </c>
      <c r="Q444" s="5">
        <v>63</v>
      </c>
      <c r="R444" s="5">
        <f>SUM(Append18[[#This Row],[Casual_Rentals]],Append18[[#This Row],[Registered_Rentals]])</f>
        <v>68</v>
      </c>
      <c r="T444" t="str">
        <f t="shared" si="27"/>
        <v>invalid</v>
      </c>
      <c r="U444" t="str">
        <f t="shared" si="26"/>
        <v>January</v>
      </c>
      <c r="V444">
        <f t="shared" si="24"/>
        <v>0.2727</v>
      </c>
      <c r="W444" t="str">
        <f t="shared" si="25"/>
        <v>winter</v>
      </c>
    </row>
    <row r="445" spans="1:23" x14ac:dyDescent="0.25">
      <c r="A445" s="5">
        <v>444</v>
      </c>
      <c r="B445" s="6">
        <v>40563</v>
      </c>
      <c r="C445" s="5">
        <v>1</v>
      </c>
      <c r="D445" s="5">
        <v>0</v>
      </c>
      <c r="E445" s="5">
        <v>1</v>
      </c>
      <c r="F445" s="5">
        <v>12</v>
      </c>
      <c r="G445" s="5" t="b">
        <v>0</v>
      </c>
      <c r="H445" s="5">
        <v>4</v>
      </c>
      <c r="I445" s="5" t="s">
        <v>50</v>
      </c>
      <c r="J445" s="5">
        <v>2</v>
      </c>
      <c r="K445" s="5" t="s">
        <v>69</v>
      </c>
      <c r="L445" s="5">
        <v>0.3</v>
      </c>
      <c r="M445" s="5">
        <v>0.33329999999999999</v>
      </c>
      <c r="N445" s="5">
        <v>0.42</v>
      </c>
      <c r="O445" s="5">
        <v>0</v>
      </c>
      <c r="P445" s="5">
        <v>7</v>
      </c>
      <c r="Q445" s="5">
        <v>77</v>
      </c>
      <c r="R445" s="5">
        <f>SUM(Append18[[#This Row],[Casual_Rentals]],Append18[[#This Row],[Registered_Rentals]])</f>
        <v>84</v>
      </c>
      <c r="T445" t="str">
        <f t="shared" si="27"/>
        <v>invalid</v>
      </c>
      <c r="U445" t="str">
        <f t="shared" si="26"/>
        <v>January</v>
      </c>
      <c r="V445">
        <f t="shared" si="24"/>
        <v>0.33329999999999999</v>
      </c>
      <c r="W445" t="str">
        <f t="shared" si="25"/>
        <v>winter</v>
      </c>
    </row>
    <row r="446" spans="1:23" x14ac:dyDescent="0.25">
      <c r="A446" s="5">
        <v>445</v>
      </c>
      <c r="B446" s="6">
        <v>40563</v>
      </c>
      <c r="C446" s="5">
        <v>1</v>
      </c>
      <c r="D446" s="5">
        <v>0</v>
      </c>
      <c r="E446" s="5">
        <v>1</v>
      </c>
      <c r="F446" s="5">
        <v>13</v>
      </c>
      <c r="G446" s="5" t="b">
        <v>0</v>
      </c>
      <c r="H446" s="5">
        <v>4</v>
      </c>
      <c r="I446" s="5" t="s">
        <v>50</v>
      </c>
      <c r="J446" s="5">
        <v>2</v>
      </c>
      <c r="K446" s="5" t="s">
        <v>69</v>
      </c>
      <c r="L446" s="5">
        <v>0.28000000000000003</v>
      </c>
      <c r="M446" s="5">
        <v>0.28789999999999999</v>
      </c>
      <c r="N446" s="5">
        <v>0.45</v>
      </c>
      <c r="O446" s="5">
        <v>0.1045</v>
      </c>
      <c r="P446" s="5">
        <v>12</v>
      </c>
      <c r="Q446" s="5">
        <v>86</v>
      </c>
      <c r="R446" s="5">
        <f>SUM(Append18[[#This Row],[Casual_Rentals]],Append18[[#This Row],[Registered_Rentals]])</f>
        <v>98</v>
      </c>
      <c r="T446" t="str">
        <f t="shared" si="27"/>
        <v>invalid</v>
      </c>
      <c r="U446" t="str">
        <f t="shared" si="26"/>
        <v>January</v>
      </c>
      <c r="V446">
        <f t="shared" si="24"/>
        <v>0.28789999999999999</v>
      </c>
      <c r="W446" t="str">
        <f t="shared" si="25"/>
        <v>winter</v>
      </c>
    </row>
    <row r="447" spans="1:23" x14ac:dyDescent="0.25">
      <c r="A447" s="5">
        <v>446</v>
      </c>
      <c r="B447" s="6">
        <v>40563</v>
      </c>
      <c r="C447" s="5">
        <v>1</v>
      </c>
      <c r="D447" s="5">
        <v>0</v>
      </c>
      <c r="E447" s="5">
        <v>1</v>
      </c>
      <c r="F447" s="5">
        <v>14</v>
      </c>
      <c r="G447" s="5" t="b">
        <v>0</v>
      </c>
      <c r="H447" s="5">
        <v>4</v>
      </c>
      <c r="I447" s="5" t="s">
        <v>50</v>
      </c>
      <c r="J447" s="5">
        <v>2</v>
      </c>
      <c r="K447" s="5" t="s">
        <v>69</v>
      </c>
      <c r="L447" s="5">
        <v>0.3</v>
      </c>
      <c r="M447" s="5">
        <v>0.30299999999999999</v>
      </c>
      <c r="N447" s="5">
        <v>0.45</v>
      </c>
      <c r="O447" s="5">
        <v>0.1343</v>
      </c>
      <c r="P447" s="5">
        <v>6</v>
      </c>
      <c r="Q447" s="5">
        <v>75</v>
      </c>
      <c r="R447" s="5">
        <f>SUM(Append18[[#This Row],[Casual_Rentals]],Append18[[#This Row],[Registered_Rentals]])</f>
        <v>81</v>
      </c>
      <c r="T447" t="str">
        <f t="shared" si="27"/>
        <v>invalid</v>
      </c>
      <c r="U447" t="str">
        <f t="shared" si="26"/>
        <v>January</v>
      </c>
      <c r="V447">
        <f t="shared" si="24"/>
        <v>0.30299999999999999</v>
      </c>
      <c r="W447" t="str">
        <f t="shared" si="25"/>
        <v>winter</v>
      </c>
    </row>
    <row r="448" spans="1:23" x14ac:dyDescent="0.25">
      <c r="A448" s="5">
        <v>447</v>
      </c>
      <c r="B448" s="6">
        <v>40563</v>
      </c>
      <c r="C448" s="5">
        <v>1</v>
      </c>
      <c r="D448" s="5">
        <v>0</v>
      </c>
      <c r="E448" s="5">
        <v>1</v>
      </c>
      <c r="F448" s="5">
        <v>15</v>
      </c>
      <c r="G448" s="5" t="b">
        <v>0</v>
      </c>
      <c r="H448" s="5">
        <v>4</v>
      </c>
      <c r="I448" s="5" t="s">
        <v>50</v>
      </c>
      <c r="J448" s="5">
        <v>2</v>
      </c>
      <c r="K448" s="5" t="s">
        <v>69</v>
      </c>
      <c r="L448" s="5">
        <v>0.32</v>
      </c>
      <c r="M448" s="5">
        <v>0.31819999999999998</v>
      </c>
      <c r="N448" s="5">
        <v>0.45</v>
      </c>
      <c r="O448" s="5">
        <v>0.19400000000000001</v>
      </c>
      <c r="P448" s="5">
        <v>8</v>
      </c>
      <c r="Q448" s="5">
        <v>62</v>
      </c>
      <c r="R448" s="5">
        <f>SUM(Append18[[#This Row],[Casual_Rentals]],Append18[[#This Row],[Registered_Rentals]])</f>
        <v>70</v>
      </c>
      <c r="T448" t="str">
        <f t="shared" si="27"/>
        <v>invalid</v>
      </c>
      <c r="U448" t="str">
        <f t="shared" si="26"/>
        <v>January</v>
      </c>
      <c r="V448">
        <f t="shared" si="24"/>
        <v>0.31819999999999998</v>
      </c>
      <c r="W448" t="str">
        <f t="shared" si="25"/>
        <v>winter</v>
      </c>
    </row>
    <row r="449" spans="1:23" x14ac:dyDescent="0.25">
      <c r="A449" s="5">
        <v>448</v>
      </c>
      <c r="B449" s="6">
        <v>40563</v>
      </c>
      <c r="C449" s="5">
        <v>1</v>
      </c>
      <c r="D449" s="5">
        <v>0</v>
      </c>
      <c r="E449" s="5">
        <v>1</v>
      </c>
      <c r="F449" s="5">
        <v>16</v>
      </c>
      <c r="G449" s="5" t="b">
        <v>0</v>
      </c>
      <c r="H449" s="5">
        <v>4</v>
      </c>
      <c r="I449" s="5" t="s">
        <v>50</v>
      </c>
      <c r="J449" s="5">
        <v>2</v>
      </c>
      <c r="K449" s="5" t="s">
        <v>69</v>
      </c>
      <c r="L449" s="5">
        <v>0.3</v>
      </c>
      <c r="M449" s="5">
        <v>0.30299999999999999</v>
      </c>
      <c r="N449" s="5">
        <v>0.49</v>
      </c>
      <c r="O449" s="5">
        <v>0.1343</v>
      </c>
      <c r="P449" s="5">
        <v>8</v>
      </c>
      <c r="Q449" s="5">
        <v>83</v>
      </c>
      <c r="R449" s="5">
        <f>SUM(Append18[[#This Row],[Casual_Rentals]],Append18[[#This Row],[Registered_Rentals]])</f>
        <v>91</v>
      </c>
      <c r="T449" t="str">
        <f t="shared" si="27"/>
        <v>invalid</v>
      </c>
      <c r="U449" t="str">
        <f t="shared" si="26"/>
        <v>January</v>
      </c>
      <c r="V449">
        <f t="shared" si="24"/>
        <v>0.30299999999999999</v>
      </c>
      <c r="W449" t="str">
        <f t="shared" si="25"/>
        <v>winter</v>
      </c>
    </row>
    <row r="450" spans="1:23" x14ac:dyDescent="0.25">
      <c r="A450" s="5">
        <v>449</v>
      </c>
      <c r="B450" s="6">
        <v>40563</v>
      </c>
      <c r="C450" s="5">
        <v>1</v>
      </c>
      <c r="D450" s="5">
        <v>0</v>
      </c>
      <c r="E450" s="5">
        <v>1</v>
      </c>
      <c r="F450" s="5">
        <v>17</v>
      </c>
      <c r="G450" s="5" t="b">
        <v>0</v>
      </c>
      <c r="H450" s="5">
        <v>4</v>
      </c>
      <c r="I450" s="5" t="s">
        <v>50</v>
      </c>
      <c r="J450" s="5">
        <v>2</v>
      </c>
      <c r="K450" s="5" t="s">
        <v>69</v>
      </c>
      <c r="L450" s="5">
        <v>0.3</v>
      </c>
      <c r="M450" s="5">
        <v>0.31819999999999998</v>
      </c>
      <c r="N450" s="5">
        <v>0.49</v>
      </c>
      <c r="O450" s="5">
        <v>0.1045</v>
      </c>
      <c r="P450" s="5">
        <v>8</v>
      </c>
      <c r="Q450" s="5">
        <v>207</v>
      </c>
      <c r="R450" s="5">
        <f>SUM(Append18[[#This Row],[Casual_Rentals]],Append18[[#This Row],[Registered_Rentals]])</f>
        <v>215</v>
      </c>
      <c r="T450" t="str">
        <f t="shared" si="27"/>
        <v>invalid</v>
      </c>
      <c r="U450" t="str">
        <f t="shared" si="26"/>
        <v>January</v>
      </c>
      <c r="V450">
        <f t="shared" si="24"/>
        <v>0.31819999999999998</v>
      </c>
      <c r="W450" t="str">
        <f t="shared" si="25"/>
        <v>winter</v>
      </c>
    </row>
    <row r="451" spans="1:23" x14ac:dyDescent="0.25">
      <c r="A451" s="5">
        <v>450</v>
      </c>
      <c r="B451" s="6">
        <v>40563</v>
      </c>
      <c r="C451" s="5">
        <v>1</v>
      </c>
      <c r="D451" s="5">
        <v>0</v>
      </c>
      <c r="E451" s="5">
        <v>1</v>
      </c>
      <c r="F451" s="5">
        <v>18</v>
      </c>
      <c r="G451" s="5" t="b">
        <v>0</v>
      </c>
      <c r="H451" s="5">
        <v>4</v>
      </c>
      <c r="I451" s="5" t="s">
        <v>50</v>
      </c>
      <c r="J451" s="5">
        <v>2</v>
      </c>
      <c r="K451" s="5" t="s">
        <v>69</v>
      </c>
      <c r="L451" s="5">
        <v>0.26</v>
      </c>
      <c r="M451" s="5">
        <v>0.2576</v>
      </c>
      <c r="N451" s="5">
        <v>0.56000000000000005</v>
      </c>
      <c r="O451" s="5">
        <v>0.19400000000000001</v>
      </c>
      <c r="P451" s="5">
        <v>1</v>
      </c>
      <c r="Q451" s="5">
        <v>184</v>
      </c>
      <c r="R451" s="5">
        <f>SUM(Append18[[#This Row],[Casual_Rentals]],Append18[[#This Row],[Registered_Rentals]])</f>
        <v>185</v>
      </c>
      <c r="T451" t="str">
        <f t="shared" si="27"/>
        <v>invalid</v>
      </c>
      <c r="U451" t="str">
        <f t="shared" si="26"/>
        <v>January</v>
      </c>
      <c r="V451">
        <f t="shared" ref="V451:V514" si="28">IF(M451="",M450,M451)</f>
        <v>0.2576</v>
      </c>
      <c r="W451" t="str">
        <f t="shared" ref="W451:W514" si="29">IF(C451=1,"winter",("invalid"))</f>
        <v>winter</v>
      </c>
    </row>
    <row r="452" spans="1:23" x14ac:dyDescent="0.25">
      <c r="A452" s="5">
        <v>451</v>
      </c>
      <c r="B452" s="6">
        <v>40563</v>
      </c>
      <c r="C452" s="5">
        <v>1</v>
      </c>
      <c r="D452" s="5">
        <v>0</v>
      </c>
      <c r="E452" s="5">
        <v>1</v>
      </c>
      <c r="F452" s="5">
        <v>19</v>
      </c>
      <c r="G452" s="5" t="b">
        <v>0</v>
      </c>
      <c r="H452" s="5">
        <v>4</v>
      </c>
      <c r="I452" s="5" t="s">
        <v>50</v>
      </c>
      <c r="J452" s="5">
        <v>1</v>
      </c>
      <c r="K452" s="5" t="s">
        <v>68</v>
      </c>
      <c r="L452" s="5">
        <v>0.26</v>
      </c>
      <c r="M452" s="5">
        <v>0.2273</v>
      </c>
      <c r="N452" s="5">
        <v>0.56000000000000005</v>
      </c>
      <c r="O452" s="5">
        <v>0.32840000000000003</v>
      </c>
      <c r="P452" s="5">
        <v>6</v>
      </c>
      <c r="Q452" s="5">
        <v>146</v>
      </c>
      <c r="R452" s="5">
        <f>SUM(Append18[[#This Row],[Casual_Rentals]],Append18[[#This Row],[Registered_Rentals]])</f>
        <v>152</v>
      </c>
      <c r="T452" t="str">
        <f t="shared" si="27"/>
        <v>invalid</v>
      </c>
      <c r="U452" t="str">
        <f t="shared" si="26"/>
        <v>January</v>
      </c>
      <c r="V452">
        <f t="shared" si="28"/>
        <v>0.2273</v>
      </c>
      <c r="W452" t="str">
        <f t="shared" si="29"/>
        <v>winter</v>
      </c>
    </row>
    <row r="453" spans="1:23" x14ac:dyDescent="0.25">
      <c r="A453" s="5">
        <v>452</v>
      </c>
      <c r="B453" s="6">
        <v>40563</v>
      </c>
      <c r="C453" s="5">
        <v>1</v>
      </c>
      <c r="D453" s="5">
        <v>0</v>
      </c>
      <c r="E453" s="5">
        <v>1</v>
      </c>
      <c r="F453" s="5">
        <v>20</v>
      </c>
      <c r="G453" s="5" t="b">
        <v>0</v>
      </c>
      <c r="H453" s="5">
        <v>4</v>
      </c>
      <c r="I453" s="5" t="s">
        <v>50</v>
      </c>
      <c r="J453" s="5">
        <v>2</v>
      </c>
      <c r="K453" s="5" t="s">
        <v>69</v>
      </c>
      <c r="L453" s="5">
        <v>0.26</v>
      </c>
      <c r="M453" s="5">
        <v>0.2424</v>
      </c>
      <c r="N453" s="5">
        <v>0.6</v>
      </c>
      <c r="O453" s="5">
        <v>0.28360000000000002</v>
      </c>
      <c r="P453" s="5">
        <v>2</v>
      </c>
      <c r="Q453" s="5">
        <v>124</v>
      </c>
      <c r="R453" s="5">
        <f>SUM(Append18[[#This Row],[Casual_Rentals]],Append18[[#This Row],[Registered_Rentals]])</f>
        <v>126</v>
      </c>
      <c r="T453" t="str">
        <f t="shared" si="27"/>
        <v>invalid</v>
      </c>
      <c r="U453" t="str">
        <f t="shared" si="26"/>
        <v>January</v>
      </c>
      <c r="V453">
        <f t="shared" si="28"/>
        <v>0.2424</v>
      </c>
      <c r="W453" t="str">
        <f t="shared" si="29"/>
        <v>winter</v>
      </c>
    </row>
    <row r="454" spans="1:23" x14ac:dyDescent="0.25">
      <c r="A454" s="5">
        <v>453</v>
      </c>
      <c r="B454" s="6">
        <v>40563</v>
      </c>
      <c r="C454" s="5">
        <v>1</v>
      </c>
      <c r="D454" s="5">
        <v>0</v>
      </c>
      <c r="E454" s="5">
        <v>1</v>
      </c>
      <c r="F454" s="5">
        <v>21</v>
      </c>
      <c r="G454" s="5" t="b">
        <v>0</v>
      </c>
      <c r="H454" s="5">
        <v>4</v>
      </c>
      <c r="I454" s="5" t="s">
        <v>50</v>
      </c>
      <c r="J454" s="5">
        <v>2</v>
      </c>
      <c r="K454" s="5" t="s">
        <v>69</v>
      </c>
      <c r="L454" s="5">
        <v>0.24</v>
      </c>
      <c r="M454" s="5">
        <v>0.2273</v>
      </c>
      <c r="N454" s="5">
        <v>0.6</v>
      </c>
      <c r="O454" s="5">
        <v>0.25369999999999998</v>
      </c>
      <c r="P454" s="5">
        <v>3</v>
      </c>
      <c r="Q454" s="5">
        <v>54</v>
      </c>
      <c r="R454" s="5">
        <f>SUM(Append18[[#This Row],[Casual_Rentals]],Append18[[#This Row],[Registered_Rentals]])</f>
        <v>57</v>
      </c>
      <c r="T454" t="str">
        <f t="shared" si="27"/>
        <v>invalid</v>
      </c>
      <c r="U454" t="str">
        <f t="shared" si="26"/>
        <v>January</v>
      </c>
      <c r="V454">
        <f t="shared" si="28"/>
        <v>0.2273</v>
      </c>
      <c r="W454" t="str">
        <f t="shared" si="29"/>
        <v>winter</v>
      </c>
    </row>
    <row r="455" spans="1:23" x14ac:dyDescent="0.25">
      <c r="A455" s="5">
        <v>454</v>
      </c>
      <c r="B455" s="6">
        <v>40563</v>
      </c>
      <c r="C455" s="5">
        <v>1</v>
      </c>
      <c r="D455" s="5">
        <v>0</v>
      </c>
      <c r="E455" s="5">
        <v>1</v>
      </c>
      <c r="F455" s="5">
        <v>22</v>
      </c>
      <c r="G455" s="5" t="b">
        <v>0</v>
      </c>
      <c r="H455" s="5">
        <v>4</v>
      </c>
      <c r="I455" s="5" t="s">
        <v>50</v>
      </c>
      <c r="J455" s="5">
        <v>2</v>
      </c>
      <c r="K455" s="5" t="s">
        <v>69</v>
      </c>
      <c r="L455" s="5">
        <v>0.24</v>
      </c>
      <c r="M455" s="5">
        <v>0.21210000000000001</v>
      </c>
      <c r="N455" s="5">
        <v>0.65</v>
      </c>
      <c r="O455" s="5">
        <v>0.28360000000000002</v>
      </c>
      <c r="P455" s="5">
        <v>0</v>
      </c>
      <c r="Q455" s="5">
        <v>56</v>
      </c>
      <c r="R455" s="5">
        <f>SUM(Append18[[#This Row],[Casual_Rentals]],Append18[[#This Row],[Registered_Rentals]])</f>
        <v>56</v>
      </c>
      <c r="T455" t="str">
        <f t="shared" si="27"/>
        <v>invalid</v>
      </c>
      <c r="U455" t="str">
        <f t="shared" si="26"/>
        <v>January</v>
      </c>
      <c r="V455">
        <f t="shared" si="28"/>
        <v>0.21210000000000001</v>
      </c>
      <c r="W455" t="str">
        <f t="shared" si="29"/>
        <v>winter</v>
      </c>
    </row>
    <row r="456" spans="1:23" x14ac:dyDescent="0.25">
      <c r="A456" s="5">
        <v>455</v>
      </c>
      <c r="B456" s="6">
        <v>40563</v>
      </c>
      <c r="C456" s="5">
        <v>1</v>
      </c>
      <c r="D456" s="5">
        <v>0</v>
      </c>
      <c r="E456" s="5">
        <v>1</v>
      </c>
      <c r="F456" s="5">
        <v>23</v>
      </c>
      <c r="G456" s="5" t="b">
        <v>0</v>
      </c>
      <c r="H456" s="5">
        <v>4</v>
      </c>
      <c r="I456" s="5" t="s">
        <v>50</v>
      </c>
      <c r="J456" s="5">
        <v>2</v>
      </c>
      <c r="K456" s="5" t="s">
        <v>69</v>
      </c>
      <c r="L456" s="5">
        <v>0.24</v>
      </c>
      <c r="M456" s="5">
        <v>0.21210000000000001</v>
      </c>
      <c r="N456" s="5">
        <v>0.65</v>
      </c>
      <c r="O456" s="5">
        <v>0.32840000000000003</v>
      </c>
      <c r="P456" s="5">
        <v>3</v>
      </c>
      <c r="Q456" s="5">
        <v>28</v>
      </c>
      <c r="R456" s="5">
        <f>SUM(Append18[[#This Row],[Casual_Rentals]],Append18[[#This Row],[Registered_Rentals]])</f>
        <v>31</v>
      </c>
      <c r="T456" t="str">
        <f t="shared" si="27"/>
        <v>invalid</v>
      </c>
      <c r="U456" t="str">
        <f t="shared" si="26"/>
        <v>January</v>
      </c>
      <c r="V456">
        <f t="shared" si="28"/>
        <v>0.21210000000000001</v>
      </c>
      <c r="W456" t="str">
        <f t="shared" si="29"/>
        <v>winter</v>
      </c>
    </row>
    <row r="457" spans="1:23" x14ac:dyDescent="0.25">
      <c r="A457" s="5">
        <v>456</v>
      </c>
      <c r="B457" s="6">
        <v>40564</v>
      </c>
      <c r="C457" s="5">
        <v>1</v>
      </c>
      <c r="D457" s="5">
        <v>0</v>
      </c>
      <c r="E457" s="5">
        <v>1</v>
      </c>
      <c r="F457" s="5">
        <v>0</v>
      </c>
      <c r="G457" s="5" t="b">
        <v>0</v>
      </c>
      <c r="H457" s="5">
        <v>5</v>
      </c>
      <c r="I457" s="5" t="s">
        <v>51</v>
      </c>
      <c r="J457" s="5">
        <v>2</v>
      </c>
      <c r="K457" s="5" t="s">
        <v>69</v>
      </c>
      <c r="L457" s="5">
        <v>0.24</v>
      </c>
      <c r="M457" s="5">
        <v>0.2273</v>
      </c>
      <c r="N457" s="5">
        <v>0.7</v>
      </c>
      <c r="O457" s="5">
        <v>0.25369999999999998</v>
      </c>
      <c r="P457" s="5">
        <v>1</v>
      </c>
      <c r="Q457" s="5">
        <v>20</v>
      </c>
      <c r="R457" s="5">
        <f>SUM(Append18[[#This Row],[Casual_Rentals]],Append18[[#This Row],[Registered_Rentals]])</f>
        <v>21</v>
      </c>
      <c r="T457" t="str">
        <f t="shared" si="27"/>
        <v>invalid</v>
      </c>
      <c r="U457" t="str">
        <f t="shared" si="26"/>
        <v>January</v>
      </c>
      <c r="V457">
        <f t="shared" si="28"/>
        <v>0.2273</v>
      </c>
      <c r="W457" t="str">
        <f t="shared" si="29"/>
        <v>winter</v>
      </c>
    </row>
    <row r="458" spans="1:23" x14ac:dyDescent="0.25">
      <c r="A458" s="5">
        <v>457</v>
      </c>
      <c r="B458" s="6">
        <v>40564</v>
      </c>
      <c r="C458" s="5">
        <v>1</v>
      </c>
      <c r="D458" s="5">
        <v>0</v>
      </c>
      <c r="E458" s="5">
        <v>1</v>
      </c>
      <c r="F458" s="5">
        <v>1</v>
      </c>
      <c r="G458" s="5" t="b">
        <v>0</v>
      </c>
      <c r="H458" s="5">
        <v>5</v>
      </c>
      <c r="I458" s="5" t="s">
        <v>51</v>
      </c>
      <c r="J458" s="5">
        <v>2</v>
      </c>
      <c r="K458" s="5" t="s">
        <v>69</v>
      </c>
      <c r="L458" s="5">
        <v>0.24</v>
      </c>
      <c r="M458" s="5">
        <v>0.2273</v>
      </c>
      <c r="N458" s="5">
        <v>0.7</v>
      </c>
      <c r="O458" s="5">
        <v>0.25369999999999998</v>
      </c>
      <c r="P458" s="5">
        <v>0</v>
      </c>
      <c r="Q458" s="5">
        <v>6</v>
      </c>
      <c r="R458" s="5">
        <f>SUM(Append18[[#This Row],[Casual_Rentals]],Append18[[#This Row],[Registered_Rentals]])</f>
        <v>6</v>
      </c>
      <c r="T458" t="str">
        <f t="shared" si="27"/>
        <v>invalid</v>
      </c>
      <c r="U458" t="str">
        <f t="shared" si="26"/>
        <v>January</v>
      </c>
      <c r="V458">
        <f t="shared" si="28"/>
        <v>0.2273</v>
      </c>
      <c r="W458" t="str">
        <f t="shared" si="29"/>
        <v>winter</v>
      </c>
    </row>
    <row r="459" spans="1:23" x14ac:dyDescent="0.25">
      <c r="A459" s="5">
        <v>458</v>
      </c>
      <c r="B459" s="6">
        <v>40564</v>
      </c>
      <c r="C459" s="5">
        <v>1</v>
      </c>
      <c r="D459" s="5">
        <v>0</v>
      </c>
      <c r="E459" s="5">
        <v>1</v>
      </c>
      <c r="F459" s="5">
        <v>2</v>
      </c>
      <c r="G459" s="5" t="b">
        <v>0</v>
      </c>
      <c r="H459" s="5">
        <v>5</v>
      </c>
      <c r="I459" s="5" t="s">
        <v>51</v>
      </c>
      <c r="J459" s="5">
        <v>3</v>
      </c>
      <c r="K459" s="5" t="s">
        <v>70</v>
      </c>
      <c r="L459" s="5">
        <v>0.24</v>
      </c>
      <c r="M459" s="5">
        <v>0.2424</v>
      </c>
      <c r="N459" s="5">
        <v>0.75</v>
      </c>
      <c r="O459" s="5">
        <v>0.16420000000000001</v>
      </c>
      <c r="P459" s="5">
        <v>0</v>
      </c>
      <c r="Q459" s="5">
        <v>2</v>
      </c>
      <c r="R459" s="5">
        <f>SUM(Append18[[#This Row],[Casual_Rentals]],Append18[[#This Row],[Registered_Rentals]])</f>
        <v>2</v>
      </c>
      <c r="T459" t="str">
        <f t="shared" si="27"/>
        <v>invalid</v>
      </c>
      <c r="U459" t="str">
        <f t="shared" si="26"/>
        <v>January</v>
      </c>
      <c r="V459">
        <f t="shared" si="28"/>
        <v>0.2424</v>
      </c>
      <c r="W459" t="str">
        <f t="shared" si="29"/>
        <v>winter</v>
      </c>
    </row>
    <row r="460" spans="1:23" x14ac:dyDescent="0.25">
      <c r="A460" s="5">
        <v>459</v>
      </c>
      <c r="B460" s="6">
        <v>40564</v>
      </c>
      <c r="C460" s="5">
        <v>1</v>
      </c>
      <c r="D460" s="5">
        <v>0</v>
      </c>
      <c r="E460" s="5">
        <v>1</v>
      </c>
      <c r="F460" s="5">
        <v>3</v>
      </c>
      <c r="G460" s="5" t="b">
        <v>0</v>
      </c>
      <c r="H460" s="5">
        <v>5</v>
      </c>
      <c r="I460" s="5" t="s">
        <v>51</v>
      </c>
      <c r="J460" s="5">
        <v>3</v>
      </c>
      <c r="K460" s="5" t="s">
        <v>70</v>
      </c>
      <c r="L460" s="5">
        <v>0.22</v>
      </c>
      <c r="M460" s="5">
        <v>0.21210000000000001</v>
      </c>
      <c r="N460" s="5">
        <v>0.8</v>
      </c>
      <c r="O460" s="5">
        <v>0.29849999999999999</v>
      </c>
      <c r="P460" s="5">
        <v>0</v>
      </c>
      <c r="Q460" s="5">
        <v>1</v>
      </c>
      <c r="R460" s="5">
        <f>SUM(Append18[[#This Row],[Casual_Rentals]],Append18[[#This Row],[Registered_Rentals]])</f>
        <v>1</v>
      </c>
      <c r="T460" t="str">
        <f t="shared" si="27"/>
        <v>invalid</v>
      </c>
      <c r="U460" t="str">
        <f t="shared" ref="U460:U523" si="30">IF(E451=1,"January",IF(E451=2,"February",("invalid")))</f>
        <v>January</v>
      </c>
      <c r="V460">
        <f t="shared" si="28"/>
        <v>0.21210000000000001</v>
      </c>
      <c r="W460" t="str">
        <f t="shared" si="29"/>
        <v>winter</v>
      </c>
    </row>
    <row r="461" spans="1:23" x14ac:dyDescent="0.25">
      <c r="A461" s="5">
        <v>460</v>
      </c>
      <c r="B461" s="6">
        <v>40564</v>
      </c>
      <c r="C461" s="5">
        <v>1</v>
      </c>
      <c r="D461" s="5">
        <v>0</v>
      </c>
      <c r="E461" s="5">
        <v>1</v>
      </c>
      <c r="F461" s="5">
        <v>4</v>
      </c>
      <c r="G461" s="5" t="b">
        <v>0</v>
      </c>
      <c r="H461" s="5">
        <v>5</v>
      </c>
      <c r="I461" s="5" t="s">
        <v>51</v>
      </c>
      <c r="J461" s="5">
        <v>2</v>
      </c>
      <c r="K461" s="5" t="s">
        <v>69</v>
      </c>
      <c r="L461" s="5">
        <v>0.22</v>
      </c>
      <c r="M461" s="5">
        <v>0.2576</v>
      </c>
      <c r="N461" s="5">
        <v>0.87</v>
      </c>
      <c r="O461" s="5">
        <v>8.9599999999999999E-2</v>
      </c>
      <c r="P461" s="5">
        <v>0</v>
      </c>
      <c r="Q461" s="5">
        <v>1</v>
      </c>
      <c r="R461" s="5">
        <f>SUM(Append18[[#This Row],[Casual_Rentals]],Append18[[#This Row],[Registered_Rentals]])</f>
        <v>1</v>
      </c>
      <c r="T461" t="str">
        <f t="shared" si="27"/>
        <v>invalid</v>
      </c>
      <c r="U461" t="str">
        <f t="shared" si="30"/>
        <v>January</v>
      </c>
      <c r="V461">
        <f t="shared" si="28"/>
        <v>0.2576</v>
      </c>
      <c r="W461" t="str">
        <f t="shared" si="29"/>
        <v>winter</v>
      </c>
    </row>
    <row r="462" spans="1:23" x14ac:dyDescent="0.25">
      <c r="A462" s="5">
        <v>461</v>
      </c>
      <c r="B462" s="6">
        <v>40564</v>
      </c>
      <c r="C462" s="5">
        <v>1</v>
      </c>
      <c r="D462" s="5">
        <v>0</v>
      </c>
      <c r="E462" s="5">
        <v>1</v>
      </c>
      <c r="F462" s="5">
        <v>5</v>
      </c>
      <c r="G462" s="5" t="b">
        <v>0</v>
      </c>
      <c r="H462" s="5">
        <v>5</v>
      </c>
      <c r="I462" s="5" t="s">
        <v>51</v>
      </c>
      <c r="J462" s="5">
        <v>1</v>
      </c>
      <c r="K462" s="5" t="s">
        <v>68</v>
      </c>
      <c r="L462" s="5">
        <v>0.24</v>
      </c>
      <c r="M462" s="5">
        <v>0.19700000000000001</v>
      </c>
      <c r="N462" s="5">
        <v>0.6</v>
      </c>
      <c r="O462" s="5">
        <v>0.41789999999999999</v>
      </c>
      <c r="P462" s="5">
        <v>1</v>
      </c>
      <c r="Q462" s="5">
        <v>4</v>
      </c>
      <c r="R462" s="5">
        <f>SUM(Append18[[#This Row],[Casual_Rentals]],Append18[[#This Row],[Registered_Rentals]])</f>
        <v>5</v>
      </c>
      <c r="T462" t="str">
        <f t="shared" si="27"/>
        <v>invalid</v>
      </c>
      <c r="U462" t="str">
        <f t="shared" si="30"/>
        <v>January</v>
      </c>
      <c r="V462">
        <f t="shared" si="28"/>
        <v>0.19700000000000001</v>
      </c>
      <c r="W462" t="str">
        <f t="shared" si="29"/>
        <v>winter</v>
      </c>
    </row>
    <row r="463" spans="1:23" x14ac:dyDescent="0.25">
      <c r="A463" s="5">
        <v>462</v>
      </c>
      <c r="B463" s="6">
        <v>40564</v>
      </c>
      <c r="C463" s="5">
        <v>1</v>
      </c>
      <c r="D463" s="5">
        <v>0</v>
      </c>
      <c r="E463" s="5">
        <v>1</v>
      </c>
      <c r="F463" s="5">
        <v>6</v>
      </c>
      <c r="G463" s="5" t="b">
        <v>0</v>
      </c>
      <c r="H463" s="5">
        <v>5</v>
      </c>
      <c r="I463" s="5" t="s">
        <v>51</v>
      </c>
      <c r="J463" s="5">
        <v>1</v>
      </c>
      <c r="K463" s="5" t="s">
        <v>68</v>
      </c>
      <c r="L463" s="5">
        <v>0.22</v>
      </c>
      <c r="M463" s="5">
        <v>0.21210000000000001</v>
      </c>
      <c r="N463" s="5">
        <v>0.55000000000000004</v>
      </c>
      <c r="O463" s="5">
        <v>0.25369999999999998</v>
      </c>
      <c r="P463" s="5">
        <v>0</v>
      </c>
      <c r="Q463" s="5">
        <v>27</v>
      </c>
      <c r="R463" s="5">
        <f>SUM(Append18[[#This Row],[Casual_Rentals]],Append18[[#This Row],[Registered_Rentals]])</f>
        <v>27</v>
      </c>
      <c r="T463" t="str">
        <f t="shared" si="27"/>
        <v>invalid</v>
      </c>
      <c r="U463" t="str">
        <f t="shared" si="30"/>
        <v>January</v>
      </c>
      <c r="V463">
        <f t="shared" si="28"/>
        <v>0.21210000000000001</v>
      </c>
      <c r="W463" t="str">
        <f t="shared" si="29"/>
        <v>winter</v>
      </c>
    </row>
    <row r="464" spans="1:23" x14ac:dyDescent="0.25">
      <c r="A464" s="5">
        <v>463</v>
      </c>
      <c r="B464" s="6">
        <v>40564</v>
      </c>
      <c r="C464" s="5">
        <v>1</v>
      </c>
      <c r="D464" s="5">
        <v>0</v>
      </c>
      <c r="E464" s="5">
        <v>1</v>
      </c>
      <c r="F464" s="5">
        <v>7</v>
      </c>
      <c r="G464" s="5" t="b">
        <v>0</v>
      </c>
      <c r="H464" s="5">
        <v>5</v>
      </c>
      <c r="I464" s="5" t="s">
        <v>51</v>
      </c>
      <c r="J464" s="5">
        <v>1</v>
      </c>
      <c r="K464" s="5" t="s">
        <v>68</v>
      </c>
      <c r="L464" s="5">
        <v>0.2</v>
      </c>
      <c r="M464" s="5">
        <v>0.18179999999999999</v>
      </c>
      <c r="N464" s="5">
        <v>0.51</v>
      </c>
      <c r="O464" s="5">
        <v>0.28360000000000002</v>
      </c>
      <c r="P464" s="5">
        <v>2</v>
      </c>
      <c r="Q464" s="5">
        <v>66</v>
      </c>
      <c r="R464" s="5">
        <f>SUM(Append18[[#This Row],[Casual_Rentals]],Append18[[#This Row],[Registered_Rentals]])</f>
        <v>68</v>
      </c>
      <c r="T464" t="str">
        <f t="shared" si="27"/>
        <v>invalid</v>
      </c>
      <c r="U464" t="str">
        <f t="shared" si="30"/>
        <v>January</v>
      </c>
      <c r="V464">
        <f t="shared" si="28"/>
        <v>0.18179999999999999</v>
      </c>
      <c r="W464" t="str">
        <f t="shared" si="29"/>
        <v>winter</v>
      </c>
    </row>
    <row r="465" spans="1:23" x14ac:dyDescent="0.25">
      <c r="A465" s="5">
        <v>464</v>
      </c>
      <c r="B465" s="6">
        <v>40564</v>
      </c>
      <c r="C465" s="5">
        <v>1</v>
      </c>
      <c r="D465" s="5">
        <v>0</v>
      </c>
      <c r="E465" s="5">
        <v>1</v>
      </c>
      <c r="F465" s="5">
        <v>8</v>
      </c>
      <c r="G465" s="5" t="b">
        <v>0</v>
      </c>
      <c r="H465" s="5">
        <v>5</v>
      </c>
      <c r="I465" s="5" t="s">
        <v>51</v>
      </c>
      <c r="J465" s="5">
        <v>1</v>
      </c>
      <c r="K465" s="5" t="s">
        <v>68</v>
      </c>
      <c r="L465" s="5">
        <v>0.2</v>
      </c>
      <c r="M465" s="5">
        <v>0.18179999999999999</v>
      </c>
      <c r="N465" s="5">
        <v>0.47</v>
      </c>
      <c r="O465" s="5">
        <v>0.32840000000000003</v>
      </c>
      <c r="P465" s="5">
        <v>7</v>
      </c>
      <c r="Q465" s="5">
        <v>210</v>
      </c>
      <c r="R465" s="5">
        <f>SUM(Append18[[#This Row],[Casual_Rentals]],Append18[[#This Row],[Registered_Rentals]])</f>
        <v>217</v>
      </c>
      <c r="T465" t="str">
        <f t="shared" ref="T465:T528" si="31">IF(K451=1,"Clear",IF(K451=2,"Cloudy",IF(K451=3,"Light Rain",IF(K451=4,"Heavy Rain",("invalid")))))</f>
        <v>invalid</v>
      </c>
      <c r="U465" t="str">
        <f t="shared" si="30"/>
        <v>January</v>
      </c>
      <c r="V465">
        <f t="shared" si="28"/>
        <v>0.18179999999999999</v>
      </c>
      <c r="W465" t="str">
        <f t="shared" si="29"/>
        <v>winter</v>
      </c>
    </row>
    <row r="466" spans="1:23" x14ac:dyDescent="0.25">
      <c r="A466" s="5">
        <v>465</v>
      </c>
      <c r="B466" s="6">
        <v>40564</v>
      </c>
      <c r="C466" s="5">
        <v>1</v>
      </c>
      <c r="D466" s="5">
        <v>0</v>
      </c>
      <c r="E466" s="5">
        <v>1</v>
      </c>
      <c r="F466" s="5">
        <v>9</v>
      </c>
      <c r="G466" s="5" t="b">
        <v>0</v>
      </c>
      <c r="H466" s="5">
        <v>5</v>
      </c>
      <c r="I466" s="5" t="s">
        <v>51</v>
      </c>
      <c r="J466" s="5">
        <v>1</v>
      </c>
      <c r="K466" s="5" t="s">
        <v>68</v>
      </c>
      <c r="L466" s="5">
        <v>0.2</v>
      </c>
      <c r="M466" s="5">
        <v>0.18179999999999999</v>
      </c>
      <c r="N466" s="5">
        <v>0.51</v>
      </c>
      <c r="O466" s="5">
        <v>0.35820000000000002</v>
      </c>
      <c r="P466" s="5">
        <v>7</v>
      </c>
      <c r="Q466" s="5">
        <v>159</v>
      </c>
      <c r="R466" s="5">
        <f>SUM(Append18[[#This Row],[Casual_Rentals]],Append18[[#This Row],[Registered_Rentals]])</f>
        <v>166</v>
      </c>
      <c r="T466" t="str">
        <f t="shared" si="31"/>
        <v>invalid</v>
      </c>
      <c r="U466" t="str">
        <f t="shared" si="30"/>
        <v>January</v>
      </c>
      <c r="V466">
        <f t="shared" si="28"/>
        <v>0.18179999999999999</v>
      </c>
      <c r="W466" t="str">
        <f t="shared" si="29"/>
        <v>winter</v>
      </c>
    </row>
    <row r="467" spans="1:23" x14ac:dyDescent="0.25">
      <c r="A467" s="5">
        <v>466</v>
      </c>
      <c r="B467" s="6">
        <v>40564</v>
      </c>
      <c r="C467" s="5">
        <v>1</v>
      </c>
      <c r="D467" s="5">
        <v>0</v>
      </c>
      <c r="E467" s="5">
        <v>1</v>
      </c>
      <c r="F467" s="5">
        <v>10</v>
      </c>
      <c r="G467" s="5" t="b">
        <v>0</v>
      </c>
      <c r="H467" s="5">
        <v>5</v>
      </c>
      <c r="I467" s="5" t="s">
        <v>51</v>
      </c>
      <c r="J467" s="5">
        <v>1</v>
      </c>
      <c r="K467" s="5" t="s">
        <v>68</v>
      </c>
      <c r="L467" s="5">
        <v>0.2</v>
      </c>
      <c r="M467" s="5">
        <v>0.16669999999999999</v>
      </c>
      <c r="N467" s="5">
        <v>0.47</v>
      </c>
      <c r="O467" s="5">
        <v>0.4627</v>
      </c>
      <c r="P467" s="5">
        <v>6</v>
      </c>
      <c r="Q467" s="5">
        <v>57</v>
      </c>
      <c r="R467" s="5">
        <f>SUM(Append18[[#This Row],[Casual_Rentals]],Append18[[#This Row],[Registered_Rentals]])</f>
        <v>63</v>
      </c>
      <c r="T467" t="str">
        <f t="shared" si="31"/>
        <v>invalid</v>
      </c>
      <c r="U467" t="str">
        <f t="shared" si="30"/>
        <v>January</v>
      </c>
      <c r="V467">
        <f t="shared" si="28"/>
        <v>0.16669999999999999</v>
      </c>
      <c r="W467" t="str">
        <f t="shared" si="29"/>
        <v>winter</v>
      </c>
    </row>
    <row r="468" spans="1:23" x14ac:dyDescent="0.25">
      <c r="A468" s="5">
        <v>467</v>
      </c>
      <c r="B468" s="6">
        <v>40564</v>
      </c>
      <c r="C468" s="5">
        <v>1</v>
      </c>
      <c r="D468" s="5">
        <v>0</v>
      </c>
      <c r="E468" s="5">
        <v>1</v>
      </c>
      <c r="F468" s="5">
        <v>11</v>
      </c>
      <c r="G468" s="5" t="b">
        <v>0</v>
      </c>
      <c r="H468" s="5">
        <v>5</v>
      </c>
      <c r="I468" s="5" t="s">
        <v>51</v>
      </c>
      <c r="J468" s="5">
        <v>1</v>
      </c>
      <c r="K468" s="5" t="s">
        <v>68</v>
      </c>
      <c r="L468" s="5">
        <v>0.22</v>
      </c>
      <c r="M468" s="5">
        <v>0.18179999999999999</v>
      </c>
      <c r="N468" s="5">
        <v>0.41</v>
      </c>
      <c r="O468" s="5">
        <v>0.4627</v>
      </c>
      <c r="P468" s="5">
        <v>6</v>
      </c>
      <c r="Q468" s="5">
        <v>53</v>
      </c>
      <c r="R468" s="5">
        <f>SUM(Append18[[#This Row],[Casual_Rentals]],Append18[[#This Row],[Registered_Rentals]])</f>
        <v>59</v>
      </c>
      <c r="T468" t="str">
        <f t="shared" si="31"/>
        <v>invalid</v>
      </c>
      <c r="U468" t="str">
        <f t="shared" si="30"/>
        <v>January</v>
      </c>
      <c r="V468">
        <f t="shared" si="28"/>
        <v>0.18179999999999999</v>
      </c>
      <c r="W468" t="str">
        <f t="shared" si="29"/>
        <v>winter</v>
      </c>
    </row>
    <row r="469" spans="1:23" x14ac:dyDescent="0.25">
      <c r="A469" s="5">
        <v>468</v>
      </c>
      <c r="B469" s="6">
        <v>40564</v>
      </c>
      <c r="C469" s="5">
        <v>1</v>
      </c>
      <c r="D469" s="5">
        <v>0</v>
      </c>
      <c r="E469" s="5">
        <v>1</v>
      </c>
      <c r="F469" s="5">
        <v>12</v>
      </c>
      <c r="G469" s="5" t="b">
        <v>0</v>
      </c>
      <c r="H469" s="5">
        <v>5</v>
      </c>
      <c r="I469" s="5" t="s">
        <v>51</v>
      </c>
      <c r="J469" s="5">
        <v>1</v>
      </c>
      <c r="K469" s="5" t="s">
        <v>68</v>
      </c>
      <c r="L469" s="5">
        <v>0.22</v>
      </c>
      <c r="M469" s="5">
        <v>0.18179999999999999</v>
      </c>
      <c r="N469" s="5">
        <v>0.27</v>
      </c>
      <c r="O469" s="5">
        <v>0.58209999999999995</v>
      </c>
      <c r="P469" s="5">
        <v>11</v>
      </c>
      <c r="Q469" s="5">
        <v>67</v>
      </c>
      <c r="R469" s="5">
        <f>SUM(Append18[[#This Row],[Casual_Rentals]],Append18[[#This Row],[Registered_Rentals]])</f>
        <v>78</v>
      </c>
      <c r="T469" t="str">
        <f t="shared" si="31"/>
        <v>invalid</v>
      </c>
      <c r="U469" t="str">
        <f t="shared" si="30"/>
        <v>January</v>
      </c>
      <c r="V469">
        <f t="shared" si="28"/>
        <v>0.18179999999999999</v>
      </c>
      <c r="W469" t="str">
        <f t="shared" si="29"/>
        <v>winter</v>
      </c>
    </row>
    <row r="470" spans="1:23" x14ac:dyDescent="0.25">
      <c r="A470" s="5">
        <v>469</v>
      </c>
      <c r="B470" s="6">
        <v>40564</v>
      </c>
      <c r="C470" s="5">
        <v>1</v>
      </c>
      <c r="D470" s="5">
        <v>0</v>
      </c>
      <c r="E470" s="5">
        <v>1</v>
      </c>
      <c r="F470" s="5">
        <v>13</v>
      </c>
      <c r="G470" s="5" t="b">
        <v>0</v>
      </c>
      <c r="H470" s="5">
        <v>5</v>
      </c>
      <c r="I470" s="5" t="s">
        <v>51</v>
      </c>
      <c r="J470" s="5">
        <v>1</v>
      </c>
      <c r="K470" s="5" t="s">
        <v>68</v>
      </c>
      <c r="L470" s="5">
        <v>0.2</v>
      </c>
      <c r="M470" s="5">
        <v>0.1515</v>
      </c>
      <c r="N470" s="5">
        <v>0.21</v>
      </c>
      <c r="O470" s="5">
        <v>0.58209999999999995</v>
      </c>
      <c r="P470" s="5">
        <v>8</v>
      </c>
      <c r="Q470" s="5">
        <v>65</v>
      </c>
      <c r="R470" s="5">
        <f>SUM(Append18[[#This Row],[Casual_Rentals]],Append18[[#This Row],[Registered_Rentals]])</f>
        <v>73</v>
      </c>
      <c r="T470" t="str">
        <f t="shared" si="31"/>
        <v>invalid</v>
      </c>
      <c r="U470" t="str">
        <f t="shared" si="30"/>
        <v>January</v>
      </c>
      <c r="V470">
        <f t="shared" si="28"/>
        <v>0.1515</v>
      </c>
      <c r="W470" t="str">
        <f t="shared" si="29"/>
        <v>winter</v>
      </c>
    </row>
    <row r="471" spans="1:23" x14ac:dyDescent="0.25">
      <c r="A471" s="5">
        <v>470</v>
      </c>
      <c r="B471" s="6">
        <v>40564</v>
      </c>
      <c r="C471" s="5">
        <v>1</v>
      </c>
      <c r="D471" s="5">
        <v>0</v>
      </c>
      <c r="E471" s="5">
        <v>1</v>
      </c>
      <c r="F471" s="5">
        <v>14</v>
      </c>
      <c r="G471" s="5" t="b">
        <v>0</v>
      </c>
      <c r="H471" s="5">
        <v>5</v>
      </c>
      <c r="I471" s="5" t="s">
        <v>51</v>
      </c>
      <c r="J471" s="5">
        <v>1</v>
      </c>
      <c r="K471" s="5" t="s">
        <v>68</v>
      </c>
      <c r="L471" s="5">
        <v>0.2</v>
      </c>
      <c r="M471" s="5">
        <v>0.1515</v>
      </c>
      <c r="N471" s="5">
        <v>0.25</v>
      </c>
      <c r="O471" s="5">
        <v>0.52239999999999998</v>
      </c>
      <c r="P471" s="5">
        <v>6</v>
      </c>
      <c r="Q471" s="5">
        <v>56</v>
      </c>
      <c r="R471" s="5">
        <f>SUM(Append18[[#This Row],[Casual_Rentals]],Append18[[#This Row],[Registered_Rentals]])</f>
        <v>62</v>
      </c>
      <c r="T471" t="str">
        <f t="shared" si="31"/>
        <v>invalid</v>
      </c>
      <c r="U471" t="str">
        <f t="shared" si="30"/>
        <v>January</v>
      </c>
      <c r="V471">
        <f t="shared" si="28"/>
        <v>0.1515</v>
      </c>
      <c r="W471" t="str">
        <f t="shared" si="29"/>
        <v>winter</v>
      </c>
    </row>
    <row r="472" spans="1:23" x14ac:dyDescent="0.25">
      <c r="A472" s="5">
        <v>471</v>
      </c>
      <c r="B472" s="6">
        <v>40564</v>
      </c>
      <c r="C472" s="5">
        <v>1</v>
      </c>
      <c r="D472" s="5">
        <v>0</v>
      </c>
      <c r="E472" s="5">
        <v>1</v>
      </c>
      <c r="F472" s="5">
        <v>15</v>
      </c>
      <c r="G472" s="5" t="b">
        <v>0</v>
      </c>
      <c r="H472" s="5">
        <v>5</v>
      </c>
      <c r="I472" s="5" t="s">
        <v>51</v>
      </c>
      <c r="J472" s="5">
        <v>1</v>
      </c>
      <c r="K472" s="5" t="s">
        <v>68</v>
      </c>
      <c r="L472" s="5">
        <v>0.16</v>
      </c>
      <c r="M472" s="5">
        <v>0.1212</v>
      </c>
      <c r="N472" s="5">
        <v>0.26</v>
      </c>
      <c r="O472" s="5">
        <v>0.44779999999999998</v>
      </c>
      <c r="P472" s="5">
        <v>4</v>
      </c>
      <c r="Q472" s="5">
        <v>61</v>
      </c>
      <c r="R472" s="5">
        <f>SUM(Append18[[#This Row],[Casual_Rentals]],Append18[[#This Row],[Registered_Rentals]])</f>
        <v>65</v>
      </c>
      <c r="T472" t="str">
        <f t="shared" si="31"/>
        <v>invalid</v>
      </c>
      <c r="U472" t="str">
        <f t="shared" si="30"/>
        <v>January</v>
      </c>
      <c r="V472">
        <f t="shared" si="28"/>
        <v>0.1212</v>
      </c>
      <c r="W472" t="str">
        <f t="shared" si="29"/>
        <v>winter</v>
      </c>
    </row>
    <row r="473" spans="1:23" x14ac:dyDescent="0.25">
      <c r="A473" s="5">
        <v>472</v>
      </c>
      <c r="B473" s="6">
        <v>40564</v>
      </c>
      <c r="C473" s="5">
        <v>1</v>
      </c>
      <c r="D473" s="5">
        <v>0</v>
      </c>
      <c r="E473" s="5">
        <v>1</v>
      </c>
      <c r="F473" s="5">
        <v>16</v>
      </c>
      <c r="G473" s="5" t="b">
        <v>0</v>
      </c>
      <c r="H473" s="5">
        <v>5</v>
      </c>
      <c r="I473" s="5" t="s">
        <v>51</v>
      </c>
      <c r="J473" s="5">
        <v>1</v>
      </c>
      <c r="K473" s="5" t="s">
        <v>68</v>
      </c>
      <c r="L473" s="5">
        <v>0.16</v>
      </c>
      <c r="M473" s="5">
        <v>0.13639999999999999</v>
      </c>
      <c r="N473" s="5">
        <v>0.26</v>
      </c>
      <c r="O473" s="5">
        <v>0.35820000000000002</v>
      </c>
      <c r="P473" s="5">
        <v>0</v>
      </c>
      <c r="Q473" s="5">
        <v>97</v>
      </c>
      <c r="R473" s="5">
        <f>SUM(Append18[[#This Row],[Casual_Rentals]],Append18[[#This Row],[Registered_Rentals]])</f>
        <v>97</v>
      </c>
      <c r="T473" t="str">
        <f t="shared" si="31"/>
        <v>invalid</v>
      </c>
      <c r="U473" t="str">
        <f t="shared" si="30"/>
        <v>January</v>
      </c>
      <c r="V473">
        <f t="shared" si="28"/>
        <v>0.13639999999999999</v>
      </c>
      <c r="W473" t="str">
        <f t="shared" si="29"/>
        <v>winter</v>
      </c>
    </row>
    <row r="474" spans="1:23" x14ac:dyDescent="0.25">
      <c r="A474" s="5">
        <v>473</v>
      </c>
      <c r="B474" s="6">
        <v>40564</v>
      </c>
      <c r="C474" s="5">
        <v>1</v>
      </c>
      <c r="D474" s="5">
        <v>0</v>
      </c>
      <c r="E474" s="5">
        <v>1</v>
      </c>
      <c r="F474" s="5">
        <v>17</v>
      </c>
      <c r="G474" s="5" t="b">
        <v>0</v>
      </c>
      <c r="H474" s="5">
        <v>5</v>
      </c>
      <c r="I474" s="5" t="s">
        <v>51</v>
      </c>
      <c r="J474" s="5">
        <v>1</v>
      </c>
      <c r="K474" s="5" t="s">
        <v>68</v>
      </c>
      <c r="L474" s="5">
        <v>0.14000000000000001</v>
      </c>
      <c r="M474" s="5">
        <v>0.1212</v>
      </c>
      <c r="N474" s="5">
        <v>0.28000000000000003</v>
      </c>
      <c r="O474" s="5">
        <v>0.35820000000000002</v>
      </c>
      <c r="P474" s="5">
        <v>10</v>
      </c>
      <c r="Q474" s="5">
        <v>151</v>
      </c>
      <c r="R474" s="5">
        <f>SUM(Append18[[#This Row],[Casual_Rentals]],Append18[[#This Row],[Registered_Rentals]])</f>
        <v>161</v>
      </c>
      <c r="T474" t="str">
        <f t="shared" si="31"/>
        <v>invalid</v>
      </c>
      <c r="U474" t="str">
        <f t="shared" si="30"/>
        <v>January</v>
      </c>
      <c r="V474">
        <f t="shared" si="28"/>
        <v>0.1212</v>
      </c>
      <c r="W474" t="str">
        <f t="shared" si="29"/>
        <v>winter</v>
      </c>
    </row>
    <row r="475" spans="1:23" x14ac:dyDescent="0.25">
      <c r="A475" s="5">
        <v>474</v>
      </c>
      <c r="B475" s="6">
        <v>40564</v>
      </c>
      <c r="C475" s="5">
        <v>1</v>
      </c>
      <c r="D475" s="5">
        <v>0</v>
      </c>
      <c r="E475" s="5">
        <v>1</v>
      </c>
      <c r="F475" s="5">
        <v>18</v>
      </c>
      <c r="G475" s="5" t="b">
        <v>0</v>
      </c>
      <c r="H475" s="5">
        <v>5</v>
      </c>
      <c r="I475" s="5" t="s">
        <v>51</v>
      </c>
      <c r="J475" s="5">
        <v>1</v>
      </c>
      <c r="K475" s="5" t="s">
        <v>68</v>
      </c>
      <c r="L475" s="5">
        <v>0.12</v>
      </c>
      <c r="M475" s="5">
        <v>0.1212</v>
      </c>
      <c r="N475" s="5">
        <v>0.3</v>
      </c>
      <c r="O475" s="5">
        <v>0.25369999999999998</v>
      </c>
      <c r="P475" s="5">
        <v>1</v>
      </c>
      <c r="Q475" s="5">
        <v>119</v>
      </c>
      <c r="R475" s="5">
        <f>SUM(Append18[[#This Row],[Casual_Rentals]],Append18[[#This Row],[Registered_Rentals]])</f>
        <v>120</v>
      </c>
      <c r="T475" t="str">
        <f t="shared" si="31"/>
        <v>invalid</v>
      </c>
      <c r="U475" t="str">
        <f t="shared" si="30"/>
        <v>January</v>
      </c>
      <c r="V475">
        <f t="shared" si="28"/>
        <v>0.1212</v>
      </c>
      <c r="W475" t="str">
        <f t="shared" si="29"/>
        <v>winter</v>
      </c>
    </row>
    <row r="476" spans="1:23" x14ac:dyDescent="0.25">
      <c r="A476" s="5">
        <v>475</v>
      </c>
      <c r="B476" s="6">
        <v>40564</v>
      </c>
      <c r="C476" s="5">
        <v>1</v>
      </c>
      <c r="D476" s="5">
        <v>0</v>
      </c>
      <c r="E476" s="5">
        <v>1</v>
      </c>
      <c r="F476" s="5">
        <v>19</v>
      </c>
      <c r="G476" s="5" t="b">
        <v>0</v>
      </c>
      <c r="H476" s="5">
        <v>5</v>
      </c>
      <c r="I476" s="5" t="s">
        <v>51</v>
      </c>
      <c r="J476" s="5">
        <v>1</v>
      </c>
      <c r="K476" s="5" t="s">
        <v>68</v>
      </c>
      <c r="L476" s="5">
        <v>0.12</v>
      </c>
      <c r="M476" s="5">
        <v>0.1061</v>
      </c>
      <c r="N476" s="5">
        <v>0.3</v>
      </c>
      <c r="O476" s="5">
        <v>0.32840000000000003</v>
      </c>
      <c r="P476" s="5">
        <v>3</v>
      </c>
      <c r="Q476" s="5">
        <v>93</v>
      </c>
      <c r="R476" s="5">
        <f>SUM(Append18[[#This Row],[Casual_Rentals]],Append18[[#This Row],[Registered_Rentals]])</f>
        <v>96</v>
      </c>
      <c r="T476" t="str">
        <f t="shared" si="31"/>
        <v>invalid</v>
      </c>
      <c r="U476" t="str">
        <f t="shared" si="30"/>
        <v>January</v>
      </c>
      <c r="V476">
        <f t="shared" si="28"/>
        <v>0.1061</v>
      </c>
      <c r="W476" t="str">
        <f t="shared" si="29"/>
        <v>winter</v>
      </c>
    </row>
    <row r="477" spans="1:23" x14ac:dyDescent="0.25">
      <c r="A477" s="5">
        <v>476</v>
      </c>
      <c r="B477" s="6">
        <v>40564</v>
      </c>
      <c r="C477" s="5">
        <v>1</v>
      </c>
      <c r="D477" s="5">
        <v>0</v>
      </c>
      <c r="E477" s="5">
        <v>1</v>
      </c>
      <c r="F477" s="5">
        <v>20</v>
      </c>
      <c r="G477" s="5" t="b">
        <v>0</v>
      </c>
      <c r="H477" s="5">
        <v>5</v>
      </c>
      <c r="I477" s="5" t="s">
        <v>51</v>
      </c>
      <c r="J477" s="5">
        <v>1</v>
      </c>
      <c r="K477" s="5" t="s">
        <v>68</v>
      </c>
      <c r="L477" s="5">
        <v>0.1</v>
      </c>
      <c r="M477" s="5">
        <v>7.5800000000000006E-2</v>
      </c>
      <c r="N477" s="5">
        <v>0.33</v>
      </c>
      <c r="O477" s="5">
        <v>0.41789999999999999</v>
      </c>
      <c r="P477" s="5">
        <v>1</v>
      </c>
      <c r="Q477" s="5">
        <v>52</v>
      </c>
      <c r="R477" s="5">
        <f>SUM(Append18[[#This Row],[Casual_Rentals]],Append18[[#This Row],[Registered_Rentals]])</f>
        <v>53</v>
      </c>
      <c r="T477" t="str">
        <f t="shared" si="31"/>
        <v>invalid</v>
      </c>
      <c r="U477" t="str">
        <f t="shared" si="30"/>
        <v>January</v>
      </c>
      <c r="V477">
        <f t="shared" si="28"/>
        <v>7.5800000000000006E-2</v>
      </c>
      <c r="W477" t="str">
        <f t="shared" si="29"/>
        <v>winter</v>
      </c>
    </row>
    <row r="478" spans="1:23" x14ac:dyDescent="0.25">
      <c r="A478" s="5">
        <v>477</v>
      </c>
      <c r="B478" s="6">
        <v>40564</v>
      </c>
      <c r="C478" s="5">
        <v>1</v>
      </c>
      <c r="D478" s="5">
        <v>0</v>
      </c>
      <c r="E478" s="5">
        <v>1</v>
      </c>
      <c r="F478" s="5">
        <v>21</v>
      </c>
      <c r="G478" s="5" t="b">
        <v>0</v>
      </c>
      <c r="H478" s="5">
        <v>5</v>
      </c>
      <c r="I478" s="5" t="s">
        <v>51</v>
      </c>
      <c r="J478" s="5">
        <v>1</v>
      </c>
      <c r="K478" s="5" t="s">
        <v>68</v>
      </c>
      <c r="L478" s="5">
        <v>0.08</v>
      </c>
      <c r="M478" s="5">
        <v>7.5800000000000006E-2</v>
      </c>
      <c r="N478" s="5">
        <v>0.38</v>
      </c>
      <c r="O478" s="5">
        <v>0.28360000000000002</v>
      </c>
      <c r="P478" s="5">
        <v>0</v>
      </c>
      <c r="Q478" s="5">
        <v>41</v>
      </c>
      <c r="R478" s="5">
        <f>SUM(Append18[[#This Row],[Casual_Rentals]],Append18[[#This Row],[Registered_Rentals]])</f>
        <v>41</v>
      </c>
      <c r="T478" t="str">
        <f t="shared" si="31"/>
        <v>invalid</v>
      </c>
      <c r="U478" t="str">
        <f t="shared" si="30"/>
        <v>January</v>
      </c>
      <c r="V478">
        <f t="shared" si="28"/>
        <v>7.5800000000000006E-2</v>
      </c>
      <c r="W478" t="str">
        <f t="shared" si="29"/>
        <v>winter</v>
      </c>
    </row>
    <row r="479" spans="1:23" x14ac:dyDescent="0.25">
      <c r="A479" s="5">
        <v>478</v>
      </c>
      <c r="B479" s="6">
        <v>40564</v>
      </c>
      <c r="C479" s="5">
        <v>1</v>
      </c>
      <c r="D479" s="5">
        <v>0</v>
      </c>
      <c r="E479" s="5">
        <v>1</v>
      </c>
      <c r="F479" s="5">
        <v>22</v>
      </c>
      <c r="G479" s="5" t="b">
        <v>0</v>
      </c>
      <c r="H479" s="5">
        <v>5</v>
      </c>
      <c r="I479" s="5" t="s">
        <v>51</v>
      </c>
      <c r="J479" s="5">
        <v>1</v>
      </c>
      <c r="K479" s="5" t="s">
        <v>68</v>
      </c>
      <c r="L479" s="5">
        <v>0.06</v>
      </c>
      <c r="M479" s="5">
        <v>3.0300000000000001E-2</v>
      </c>
      <c r="N479" s="5">
        <v>0.41</v>
      </c>
      <c r="O479" s="5">
        <v>0.3881</v>
      </c>
      <c r="P479" s="5">
        <v>1</v>
      </c>
      <c r="Q479" s="5">
        <v>33</v>
      </c>
      <c r="R479" s="5">
        <f>SUM(Append18[[#This Row],[Casual_Rentals]],Append18[[#This Row],[Registered_Rentals]])</f>
        <v>34</v>
      </c>
      <c r="T479" t="str">
        <f t="shared" si="31"/>
        <v>invalid</v>
      </c>
      <c r="U479" t="str">
        <f t="shared" si="30"/>
        <v>January</v>
      </c>
      <c r="V479">
        <f t="shared" si="28"/>
        <v>3.0300000000000001E-2</v>
      </c>
      <c r="W479" t="str">
        <f t="shared" si="29"/>
        <v>winter</v>
      </c>
    </row>
    <row r="480" spans="1:23" x14ac:dyDescent="0.25">
      <c r="A480" s="5">
        <v>479</v>
      </c>
      <c r="B480" s="6">
        <v>40564</v>
      </c>
      <c r="C480" s="5">
        <v>1</v>
      </c>
      <c r="D480" s="5">
        <v>0</v>
      </c>
      <c r="E480" s="5">
        <v>1</v>
      </c>
      <c r="F480" s="5">
        <v>23</v>
      </c>
      <c r="G480" s="5" t="b">
        <v>0</v>
      </c>
      <c r="H480" s="5">
        <v>5</v>
      </c>
      <c r="I480" s="5" t="s">
        <v>51</v>
      </c>
      <c r="J480" s="5">
        <v>1</v>
      </c>
      <c r="K480" s="5" t="s">
        <v>68</v>
      </c>
      <c r="L480" s="5">
        <v>0.06</v>
      </c>
      <c r="M480" s="5">
        <v>4.5499999999999999E-2</v>
      </c>
      <c r="N480" s="5">
        <v>0.38</v>
      </c>
      <c r="O480" s="5">
        <v>0.32840000000000003</v>
      </c>
      <c r="P480" s="5">
        <v>0</v>
      </c>
      <c r="Q480" s="5">
        <v>27</v>
      </c>
      <c r="R480" s="5">
        <f>SUM(Append18[[#This Row],[Casual_Rentals]],Append18[[#This Row],[Registered_Rentals]])</f>
        <v>27</v>
      </c>
      <c r="T480" t="str">
        <f t="shared" si="31"/>
        <v>invalid</v>
      </c>
      <c r="U480" t="str">
        <f t="shared" si="30"/>
        <v>January</v>
      </c>
      <c r="V480">
        <f t="shared" si="28"/>
        <v>4.5499999999999999E-2</v>
      </c>
      <c r="W480" t="str">
        <f t="shared" si="29"/>
        <v>winter</v>
      </c>
    </row>
    <row r="481" spans="1:23" x14ac:dyDescent="0.25">
      <c r="A481" s="5">
        <v>480</v>
      </c>
      <c r="B481" s="6">
        <v>40565</v>
      </c>
      <c r="C481" s="5">
        <v>1</v>
      </c>
      <c r="D481" s="5">
        <v>0</v>
      </c>
      <c r="E481" s="5">
        <v>1</v>
      </c>
      <c r="F481" s="5">
        <v>0</v>
      </c>
      <c r="G481" s="5" t="b">
        <v>0</v>
      </c>
      <c r="H481" s="5">
        <v>6</v>
      </c>
      <c r="I481" s="5" t="s">
        <v>52</v>
      </c>
      <c r="J481" s="5">
        <v>1</v>
      </c>
      <c r="K481" s="5" t="s">
        <v>68</v>
      </c>
      <c r="L481" s="5">
        <v>0.04</v>
      </c>
      <c r="M481" s="5">
        <v>3.0300000000000001E-2</v>
      </c>
      <c r="N481" s="5">
        <v>0.45</v>
      </c>
      <c r="O481" s="5">
        <v>0.25369999999999998</v>
      </c>
      <c r="P481" s="5">
        <v>0</v>
      </c>
      <c r="Q481" s="5">
        <v>13</v>
      </c>
      <c r="R481" s="5">
        <f>SUM(Append18[[#This Row],[Casual_Rentals]],Append18[[#This Row],[Registered_Rentals]])</f>
        <v>13</v>
      </c>
      <c r="T481" t="str">
        <f t="shared" si="31"/>
        <v>invalid</v>
      </c>
      <c r="U481" t="str">
        <f t="shared" si="30"/>
        <v>January</v>
      </c>
      <c r="V481">
        <f t="shared" si="28"/>
        <v>3.0300000000000001E-2</v>
      </c>
      <c r="W481" t="str">
        <f t="shared" si="29"/>
        <v>winter</v>
      </c>
    </row>
    <row r="482" spans="1:23" x14ac:dyDescent="0.25">
      <c r="A482" s="5">
        <v>481</v>
      </c>
      <c r="B482" s="6">
        <v>40565</v>
      </c>
      <c r="C482" s="5">
        <v>1</v>
      </c>
      <c r="D482" s="5">
        <v>0</v>
      </c>
      <c r="E482" s="5">
        <v>1</v>
      </c>
      <c r="F482" s="5">
        <v>1</v>
      </c>
      <c r="G482" s="5" t="b">
        <v>0</v>
      </c>
      <c r="H482" s="5">
        <v>6</v>
      </c>
      <c r="I482" s="5" t="s">
        <v>52</v>
      </c>
      <c r="J482" s="5">
        <v>2</v>
      </c>
      <c r="K482" s="5" t="s">
        <v>69</v>
      </c>
      <c r="L482" s="5">
        <v>0.04</v>
      </c>
      <c r="M482" s="5">
        <v>0</v>
      </c>
      <c r="N482" s="5">
        <v>0.41</v>
      </c>
      <c r="O482" s="5">
        <v>0.3881</v>
      </c>
      <c r="P482" s="5">
        <v>3</v>
      </c>
      <c r="Q482" s="5">
        <v>9</v>
      </c>
      <c r="R482" s="5">
        <f>SUM(Append18[[#This Row],[Casual_Rentals]],Append18[[#This Row],[Registered_Rentals]])</f>
        <v>12</v>
      </c>
      <c r="T482" t="str">
        <f t="shared" si="31"/>
        <v>invalid</v>
      </c>
      <c r="U482" t="str">
        <f t="shared" si="30"/>
        <v>January</v>
      </c>
      <c r="V482">
        <f t="shared" si="28"/>
        <v>0</v>
      </c>
      <c r="W482" t="str">
        <f t="shared" si="29"/>
        <v>winter</v>
      </c>
    </row>
    <row r="483" spans="1:23" x14ac:dyDescent="0.25">
      <c r="A483" s="5">
        <v>482</v>
      </c>
      <c r="B483" s="6">
        <v>40565</v>
      </c>
      <c r="C483" s="5">
        <v>1</v>
      </c>
      <c r="D483" s="5">
        <v>0</v>
      </c>
      <c r="E483" s="5">
        <v>1</v>
      </c>
      <c r="F483" s="5">
        <v>2</v>
      </c>
      <c r="G483" s="5" t="b">
        <v>0</v>
      </c>
      <c r="H483" s="5">
        <v>6</v>
      </c>
      <c r="I483" s="5" t="s">
        <v>52</v>
      </c>
      <c r="J483" s="5">
        <v>2</v>
      </c>
      <c r="K483" s="5" t="s">
        <v>69</v>
      </c>
      <c r="L483" s="5">
        <v>0.04</v>
      </c>
      <c r="M483" s="5">
        <v>3.0300000000000001E-2</v>
      </c>
      <c r="N483" s="5">
        <v>0.41</v>
      </c>
      <c r="O483" s="5">
        <v>0.25369999999999998</v>
      </c>
      <c r="P483" s="5">
        <v>0</v>
      </c>
      <c r="Q483" s="5">
        <v>11</v>
      </c>
      <c r="R483" s="5">
        <f>SUM(Append18[[#This Row],[Casual_Rentals]],Append18[[#This Row],[Registered_Rentals]])</f>
        <v>11</v>
      </c>
      <c r="T483" t="str">
        <f t="shared" si="31"/>
        <v>invalid</v>
      </c>
      <c r="U483" t="str">
        <f t="shared" si="30"/>
        <v>January</v>
      </c>
      <c r="V483">
        <f t="shared" si="28"/>
        <v>3.0300000000000001E-2</v>
      </c>
      <c r="W483" t="str">
        <f t="shared" si="29"/>
        <v>winter</v>
      </c>
    </row>
    <row r="484" spans="1:23" x14ac:dyDescent="0.25">
      <c r="A484" s="5">
        <v>483</v>
      </c>
      <c r="B484" s="6">
        <v>40565</v>
      </c>
      <c r="C484" s="5">
        <v>1</v>
      </c>
      <c r="D484" s="5">
        <v>0</v>
      </c>
      <c r="E484" s="5">
        <v>1</v>
      </c>
      <c r="F484" s="5">
        <v>3</v>
      </c>
      <c r="G484" s="5" t="b">
        <v>0</v>
      </c>
      <c r="H484" s="5">
        <v>6</v>
      </c>
      <c r="I484" s="5" t="s">
        <v>52</v>
      </c>
      <c r="J484" s="5">
        <v>2</v>
      </c>
      <c r="K484" s="5" t="s">
        <v>69</v>
      </c>
      <c r="L484" s="5">
        <v>0.04</v>
      </c>
      <c r="M484" s="5">
        <v>3.0300000000000001E-2</v>
      </c>
      <c r="N484" s="5">
        <v>0.41</v>
      </c>
      <c r="O484" s="5">
        <v>0.28360000000000002</v>
      </c>
      <c r="P484" s="5">
        <v>1</v>
      </c>
      <c r="Q484" s="5">
        <v>6</v>
      </c>
      <c r="R484" s="5">
        <f>SUM(Append18[[#This Row],[Casual_Rentals]],Append18[[#This Row],[Registered_Rentals]])</f>
        <v>7</v>
      </c>
      <c r="T484" t="str">
        <f t="shared" si="31"/>
        <v>invalid</v>
      </c>
      <c r="U484" t="str">
        <f t="shared" si="30"/>
        <v>January</v>
      </c>
      <c r="V484">
        <f t="shared" si="28"/>
        <v>3.0300000000000001E-2</v>
      </c>
      <c r="W484" t="str">
        <f t="shared" si="29"/>
        <v>winter</v>
      </c>
    </row>
    <row r="485" spans="1:23" x14ac:dyDescent="0.25">
      <c r="A485" s="5">
        <v>484</v>
      </c>
      <c r="B485" s="6">
        <v>40565</v>
      </c>
      <c r="C485" s="5">
        <v>1</v>
      </c>
      <c r="D485" s="5">
        <v>0</v>
      </c>
      <c r="E485" s="5">
        <v>1</v>
      </c>
      <c r="F485" s="5">
        <v>4</v>
      </c>
      <c r="G485" s="5" t="b">
        <v>0</v>
      </c>
      <c r="H485" s="5">
        <v>6</v>
      </c>
      <c r="I485" s="5" t="s">
        <v>52</v>
      </c>
      <c r="J485" s="5">
        <v>2</v>
      </c>
      <c r="K485" s="5" t="s">
        <v>69</v>
      </c>
      <c r="L485" s="5">
        <v>0.02</v>
      </c>
      <c r="M485" s="5">
        <v>1.52E-2</v>
      </c>
      <c r="N485" s="5">
        <v>0.48</v>
      </c>
      <c r="O485" s="5">
        <v>0.29849999999999999</v>
      </c>
      <c r="P485" s="5">
        <v>0</v>
      </c>
      <c r="Q485" s="5">
        <v>3</v>
      </c>
      <c r="R485" s="5">
        <f>SUM(Append18[[#This Row],[Casual_Rentals]],Append18[[#This Row],[Registered_Rentals]])</f>
        <v>3</v>
      </c>
      <c r="T485" t="str">
        <f t="shared" si="31"/>
        <v>invalid</v>
      </c>
      <c r="U485" t="str">
        <f t="shared" si="30"/>
        <v>January</v>
      </c>
      <c r="V485">
        <f t="shared" si="28"/>
        <v>1.52E-2</v>
      </c>
      <c r="W485" t="str">
        <f t="shared" si="29"/>
        <v>winter</v>
      </c>
    </row>
    <row r="486" spans="1:23" x14ac:dyDescent="0.25">
      <c r="A486" s="5">
        <v>485</v>
      </c>
      <c r="B486" s="6">
        <v>40565</v>
      </c>
      <c r="C486" s="5">
        <v>1</v>
      </c>
      <c r="D486" s="5">
        <v>0</v>
      </c>
      <c r="E486" s="5">
        <v>1</v>
      </c>
      <c r="F486" s="5">
        <v>6</v>
      </c>
      <c r="G486" s="5" t="b">
        <v>0</v>
      </c>
      <c r="H486" s="5">
        <v>6</v>
      </c>
      <c r="I486" s="5" t="s">
        <v>52</v>
      </c>
      <c r="J486" s="5">
        <v>2</v>
      </c>
      <c r="K486" s="5" t="s">
        <v>69</v>
      </c>
      <c r="L486" s="5">
        <v>0.02</v>
      </c>
      <c r="M486" s="5">
        <v>3.0300000000000001E-2</v>
      </c>
      <c r="N486" s="5">
        <v>0.44</v>
      </c>
      <c r="O486" s="5">
        <v>0.22389999999999999</v>
      </c>
      <c r="P486" s="5">
        <v>0</v>
      </c>
      <c r="Q486" s="5">
        <v>2</v>
      </c>
      <c r="R486" s="5">
        <f>SUM(Append18[[#This Row],[Casual_Rentals]],Append18[[#This Row],[Registered_Rentals]])</f>
        <v>2</v>
      </c>
      <c r="T486" t="str">
        <f t="shared" si="31"/>
        <v>invalid</v>
      </c>
      <c r="U486" t="str">
        <f t="shared" si="30"/>
        <v>January</v>
      </c>
      <c r="V486">
        <f t="shared" si="28"/>
        <v>3.0300000000000001E-2</v>
      </c>
      <c r="W486" t="str">
        <f t="shared" si="29"/>
        <v>winter</v>
      </c>
    </row>
    <row r="487" spans="1:23" x14ac:dyDescent="0.25">
      <c r="A487" s="5">
        <v>486</v>
      </c>
      <c r="B487" s="6">
        <v>40565</v>
      </c>
      <c r="C487" s="5">
        <v>1</v>
      </c>
      <c r="D487" s="5">
        <v>0</v>
      </c>
      <c r="E487" s="5">
        <v>1</v>
      </c>
      <c r="F487" s="5">
        <v>7</v>
      </c>
      <c r="G487" s="5" t="b">
        <v>0</v>
      </c>
      <c r="H487" s="5">
        <v>6</v>
      </c>
      <c r="I487" s="5" t="s">
        <v>52</v>
      </c>
      <c r="J487" s="5">
        <v>1</v>
      </c>
      <c r="K487" s="5" t="s">
        <v>68</v>
      </c>
      <c r="L487" s="5">
        <v>0.02</v>
      </c>
      <c r="M487" s="5">
        <v>1.52E-2</v>
      </c>
      <c r="N487" s="5">
        <v>0.44</v>
      </c>
      <c r="O487" s="5">
        <v>0.28360000000000002</v>
      </c>
      <c r="P487" s="5">
        <v>0</v>
      </c>
      <c r="Q487" s="5">
        <v>8</v>
      </c>
      <c r="R487" s="5">
        <f>SUM(Append18[[#This Row],[Casual_Rentals]],Append18[[#This Row],[Registered_Rentals]])</f>
        <v>8</v>
      </c>
      <c r="T487" t="str">
        <f t="shared" si="31"/>
        <v>invalid</v>
      </c>
      <c r="U487" t="str">
        <f t="shared" si="30"/>
        <v>January</v>
      </c>
      <c r="V487">
        <f t="shared" si="28"/>
        <v>1.52E-2</v>
      </c>
      <c r="W487" t="str">
        <f t="shared" si="29"/>
        <v>winter</v>
      </c>
    </row>
    <row r="488" spans="1:23" x14ac:dyDescent="0.25">
      <c r="A488" s="5">
        <v>487</v>
      </c>
      <c r="B488" s="6">
        <v>40565</v>
      </c>
      <c r="C488" s="5">
        <v>1</v>
      </c>
      <c r="D488" s="5">
        <v>0</v>
      </c>
      <c r="E488" s="5">
        <v>1</v>
      </c>
      <c r="F488" s="5">
        <v>8</v>
      </c>
      <c r="G488" s="5" t="b">
        <v>0</v>
      </c>
      <c r="H488" s="5">
        <v>6</v>
      </c>
      <c r="I488" s="5" t="s">
        <v>52</v>
      </c>
      <c r="J488" s="5">
        <v>1</v>
      </c>
      <c r="K488" s="5" t="s">
        <v>68</v>
      </c>
      <c r="L488" s="5">
        <v>0.02</v>
      </c>
      <c r="M488" s="5">
        <v>0</v>
      </c>
      <c r="N488" s="5">
        <v>0.44</v>
      </c>
      <c r="O488" s="5">
        <v>0.32840000000000003</v>
      </c>
      <c r="P488" s="5">
        <v>1</v>
      </c>
      <c r="Q488" s="5">
        <v>26</v>
      </c>
      <c r="R488" s="5">
        <f>SUM(Append18[[#This Row],[Casual_Rentals]],Append18[[#This Row],[Registered_Rentals]])</f>
        <v>27</v>
      </c>
      <c r="T488" t="str">
        <f t="shared" si="31"/>
        <v>invalid</v>
      </c>
      <c r="U488" t="str">
        <f t="shared" si="30"/>
        <v>January</v>
      </c>
      <c r="V488">
        <f t="shared" si="28"/>
        <v>0</v>
      </c>
      <c r="W488" t="str">
        <f t="shared" si="29"/>
        <v>winter</v>
      </c>
    </row>
    <row r="489" spans="1:23" x14ac:dyDescent="0.25">
      <c r="A489" s="5">
        <v>488</v>
      </c>
      <c r="B489" s="6">
        <v>40565</v>
      </c>
      <c r="C489" s="5">
        <v>1</v>
      </c>
      <c r="D489" s="5">
        <v>0</v>
      </c>
      <c r="E489" s="5">
        <v>1</v>
      </c>
      <c r="F489" s="5">
        <v>9</v>
      </c>
      <c r="G489" s="5" t="b">
        <v>0</v>
      </c>
      <c r="H489" s="5">
        <v>6</v>
      </c>
      <c r="I489" s="5" t="s">
        <v>52</v>
      </c>
      <c r="J489" s="5">
        <v>1</v>
      </c>
      <c r="K489" s="5" t="s">
        <v>68</v>
      </c>
      <c r="L489" s="5">
        <v>0.04</v>
      </c>
      <c r="M489" s="5">
        <v>3.0300000000000001E-2</v>
      </c>
      <c r="N489" s="5">
        <v>0.41</v>
      </c>
      <c r="O489" s="5">
        <v>0.25369999999999998</v>
      </c>
      <c r="P489" s="5">
        <v>3</v>
      </c>
      <c r="Q489" s="5">
        <v>37</v>
      </c>
      <c r="R489" s="5">
        <f>SUM(Append18[[#This Row],[Casual_Rentals]],Append18[[#This Row],[Registered_Rentals]])</f>
        <v>40</v>
      </c>
      <c r="T489" t="str">
        <f t="shared" si="31"/>
        <v>invalid</v>
      </c>
      <c r="U489" t="str">
        <f t="shared" si="30"/>
        <v>January</v>
      </c>
      <c r="V489">
        <f t="shared" si="28"/>
        <v>3.0300000000000001E-2</v>
      </c>
      <c r="W489" t="str">
        <f t="shared" si="29"/>
        <v>winter</v>
      </c>
    </row>
    <row r="490" spans="1:23" x14ac:dyDescent="0.25">
      <c r="A490" s="5">
        <v>489</v>
      </c>
      <c r="B490" s="6">
        <v>40565</v>
      </c>
      <c r="C490" s="5">
        <v>1</v>
      </c>
      <c r="D490" s="5">
        <v>0</v>
      </c>
      <c r="E490" s="5">
        <v>1</v>
      </c>
      <c r="F490" s="5">
        <v>10</v>
      </c>
      <c r="G490" s="5" t="b">
        <v>0</v>
      </c>
      <c r="H490" s="5">
        <v>6</v>
      </c>
      <c r="I490" s="5" t="s">
        <v>52</v>
      </c>
      <c r="J490" s="5">
        <v>2</v>
      </c>
      <c r="K490" s="5" t="s">
        <v>69</v>
      </c>
      <c r="L490" s="5">
        <v>0.04</v>
      </c>
      <c r="M490" s="5">
        <v>6.0600000000000001E-2</v>
      </c>
      <c r="N490" s="5">
        <v>0.41</v>
      </c>
      <c r="O490" s="5">
        <v>0.16420000000000001</v>
      </c>
      <c r="P490" s="5">
        <v>3</v>
      </c>
      <c r="Q490" s="5">
        <v>50</v>
      </c>
      <c r="R490" s="5">
        <f>SUM(Append18[[#This Row],[Casual_Rentals]],Append18[[#This Row],[Registered_Rentals]])</f>
        <v>53</v>
      </c>
      <c r="T490" t="str">
        <f t="shared" si="31"/>
        <v>invalid</v>
      </c>
      <c r="U490" t="str">
        <f t="shared" si="30"/>
        <v>January</v>
      </c>
      <c r="V490">
        <f t="shared" si="28"/>
        <v>6.0600000000000001E-2</v>
      </c>
      <c r="W490" t="str">
        <f t="shared" si="29"/>
        <v>winter</v>
      </c>
    </row>
    <row r="491" spans="1:23" x14ac:dyDescent="0.25">
      <c r="A491" s="5">
        <v>490</v>
      </c>
      <c r="B491" s="6">
        <v>40565</v>
      </c>
      <c r="C491" s="5">
        <v>1</v>
      </c>
      <c r="D491" s="5">
        <v>0</v>
      </c>
      <c r="E491" s="5">
        <v>1</v>
      </c>
      <c r="F491" s="5">
        <v>11</v>
      </c>
      <c r="G491" s="5" t="b">
        <v>0</v>
      </c>
      <c r="H491" s="5">
        <v>6</v>
      </c>
      <c r="I491" s="5" t="s">
        <v>52</v>
      </c>
      <c r="J491" s="5">
        <v>2</v>
      </c>
      <c r="K491" s="5" t="s">
        <v>69</v>
      </c>
      <c r="L491" s="5">
        <v>0.06</v>
      </c>
      <c r="M491" s="5">
        <v>7.5800000000000006E-2</v>
      </c>
      <c r="N491" s="5">
        <v>0.38</v>
      </c>
      <c r="O491" s="5">
        <v>0.1343</v>
      </c>
      <c r="P491" s="5">
        <v>4</v>
      </c>
      <c r="Q491" s="5">
        <v>59</v>
      </c>
      <c r="R491" s="5">
        <f>SUM(Append18[[#This Row],[Casual_Rentals]],Append18[[#This Row],[Registered_Rentals]])</f>
        <v>63</v>
      </c>
      <c r="T491" t="str">
        <f t="shared" si="31"/>
        <v>invalid</v>
      </c>
      <c r="U491" t="str">
        <f t="shared" si="30"/>
        <v>January</v>
      </c>
      <c r="V491">
        <f t="shared" si="28"/>
        <v>7.5800000000000006E-2</v>
      </c>
      <c r="W491" t="str">
        <f t="shared" si="29"/>
        <v>winter</v>
      </c>
    </row>
    <row r="492" spans="1:23" x14ac:dyDescent="0.25">
      <c r="A492" s="5">
        <v>491</v>
      </c>
      <c r="B492" s="6">
        <v>40565</v>
      </c>
      <c r="C492" s="5">
        <v>1</v>
      </c>
      <c r="D492" s="5">
        <v>0</v>
      </c>
      <c r="E492" s="5">
        <v>1</v>
      </c>
      <c r="F492" s="5">
        <v>12</v>
      </c>
      <c r="G492" s="5" t="b">
        <v>0</v>
      </c>
      <c r="H492" s="5">
        <v>6</v>
      </c>
      <c r="I492" s="5" t="s">
        <v>52</v>
      </c>
      <c r="J492" s="5">
        <v>2</v>
      </c>
      <c r="K492" s="5" t="s">
        <v>69</v>
      </c>
      <c r="L492" s="5">
        <v>0.06</v>
      </c>
      <c r="M492" s="5">
        <v>0.1061</v>
      </c>
      <c r="N492" s="5">
        <v>0.38</v>
      </c>
      <c r="O492" s="5">
        <v>0.1045</v>
      </c>
      <c r="P492" s="5">
        <v>10</v>
      </c>
      <c r="Q492" s="5">
        <v>60</v>
      </c>
      <c r="R492" s="5">
        <f>SUM(Append18[[#This Row],[Casual_Rentals]],Append18[[#This Row],[Registered_Rentals]])</f>
        <v>70</v>
      </c>
      <c r="T492" t="str">
        <f t="shared" si="31"/>
        <v>invalid</v>
      </c>
      <c r="U492" t="str">
        <f t="shared" si="30"/>
        <v>January</v>
      </c>
      <c r="V492">
        <f t="shared" si="28"/>
        <v>0.1061</v>
      </c>
      <c r="W492" t="str">
        <f t="shared" si="29"/>
        <v>winter</v>
      </c>
    </row>
    <row r="493" spans="1:23" x14ac:dyDescent="0.25">
      <c r="A493" s="5">
        <v>492</v>
      </c>
      <c r="B493" s="6">
        <v>40565</v>
      </c>
      <c r="C493" s="5">
        <v>1</v>
      </c>
      <c r="D493" s="5">
        <v>0</v>
      </c>
      <c r="E493" s="5">
        <v>1</v>
      </c>
      <c r="F493" s="5">
        <v>13</v>
      </c>
      <c r="G493" s="5" t="b">
        <v>0</v>
      </c>
      <c r="H493" s="5">
        <v>6</v>
      </c>
      <c r="I493" s="5" t="s">
        <v>52</v>
      </c>
      <c r="J493" s="5">
        <v>1</v>
      </c>
      <c r="K493" s="5" t="s">
        <v>68</v>
      </c>
      <c r="L493" s="5">
        <v>0.08</v>
      </c>
      <c r="M493" s="5">
        <v>0.16669999999999999</v>
      </c>
      <c r="N493" s="5">
        <v>0.35</v>
      </c>
      <c r="O493" s="5">
        <v>0</v>
      </c>
      <c r="P493" s="5">
        <v>12</v>
      </c>
      <c r="Q493" s="5">
        <v>72</v>
      </c>
      <c r="R493" s="5">
        <f>SUM(Append18[[#This Row],[Casual_Rentals]],Append18[[#This Row],[Registered_Rentals]])</f>
        <v>84</v>
      </c>
      <c r="T493" t="str">
        <f t="shared" si="31"/>
        <v>invalid</v>
      </c>
      <c r="U493" t="str">
        <f t="shared" si="30"/>
        <v>January</v>
      </c>
      <c r="V493">
        <f t="shared" si="28"/>
        <v>0.16669999999999999</v>
      </c>
      <c r="W493" t="str">
        <f t="shared" si="29"/>
        <v>winter</v>
      </c>
    </row>
    <row r="494" spans="1:23" x14ac:dyDescent="0.25">
      <c r="A494" s="5">
        <v>493</v>
      </c>
      <c r="B494" s="6">
        <v>40565</v>
      </c>
      <c r="C494" s="5">
        <v>1</v>
      </c>
      <c r="D494" s="5">
        <v>0</v>
      </c>
      <c r="E494" s="5">
        <v>1</v>
      </c>
      <c r="F494" s="5">
        <v>14</v>
      </c>
      <c r="G494" s="5" t="b">
        <v>0</v>
      </c>
      <c r="H494" s="5">
        <v>6</v>
      </c>
      <c r="I494" s="5" t="s">
        <v>52</v>
      </c>
      <c r="J494" s="5">
        <v>1</v>
      </c>
      <c r="K494" s="5" t="s">
        <v>68</v>
      </c>
      <c r="L494" s="5">
        <v>0.1</v>
      </c>
      <c r="M494" s="5">
        <v>0.13639999999999999</v>
      </c>
      <c r="N494" s="5">
        <v>0.33</v>
      </c>
      <c r="O494" s="5">
        <v>0.1045</v>
      </c>
      <c r="P494" s="5">
        <v>11</v>
      </c>
      <c r="Q494" s="5">
        <v>64</v>
      </c>
      <c r="R494" s="5">
        <f>SUM(Append18[[#This Row],[Casual_Rentals]],Append18[[#This Row],[Registered_Rentals]])</f>
        <v>75</v>
      </c>
      <c r="T494" t="str">
        <f t="shared" si="31"/>
        <v>invalid</v>
      </c>
      <c r="U494" t="str">
        <f t="shared" si="30"/>
        <v>January</v>
      </c>
      <c r="V494">
        <f t="shared" si="28"/>
        <v>0.13639999999999999</v>
      </c>
      <c r="W494" t="str">
        <f t="shared" si="29"/>
        <v>winter</v>
      </c>
    </row>
    <row r="495" spans="1:23" x14ac:dyDescent="0.25">
      <c r="A495" s="5">
        <v>494</v>
      </c>
      <c r="B495" s="6">
        <v>40565</v>
      </c>
      <c r="C495" s="5">
        <v>1</v>
      </c>
      <c r="D495" s="5">
        <v>0</v>
      </c>
      <c r="E495" s="5">
        <v>1</v>
      </c>
      <c r="F495" s="5">
        <v>15</v>
      </c>
      <c r="G495" s="5" t="b">
        <v>0</v>
      </c>
      <c r="H495" s="5">
        <v>6</v>
      </c>
      <c r="I495" s="5" t="s">
        <v>52</v>
      </c>
      <c r="J495" s="5">
        <v>1</v>
      </c>
      <c r="K495" s="5" t="s">
        <v>68</v>
      </c>
      <c r="L495" s="5">
        <v>0.12</v>
      </c>
      <c r="M495" s="5">
        <v>0.1515</v>
      </c>
      <c r="N495" s="5">
        <v>0.28000000000000003</v>
      </c>
      <c r="O495" s="5">
        <v>0</v>
      </c>
      <c r="P495" s="5">
        <v>10</v>
      </c>
      <c r="Q495" s="5">
        <v>93</v>
      </c>
      <c r="R495" s="5">
        <f>SUM(Append18[[#This Row],[Casual_Rentals]],Append18[[#This Row],[Registered_Rentals]])</f>
        <v>103</v>
      </c>
      <c r="T495" t="str">
        <f t="shared" si="31"/>
        <v>invalid</v>
      </c>
      <c r="U495" t="str">
        <f t="shared" si="30"/>
        <v>January</v>
      </c>
      <c r="V495">
        <f t="shared" si="28"/>
        <v>0.1515</v>
      </c>
      <c r="W495" t="str">
        <f t="shared" si="29"/>
        <v>winter</v>
      </c>
    </row>
    <row r="496" spans="1:23" x14ac:dyDescent="0.25">
      <c r="A496" s="5">
        <v>495</v>
      </c>
      <c r="B496" s="6">
        <v>40565</v>
      </c>
      <c r="C496" s="5">
        <v>1</v>
      </c>
      <c r="D496" s="5">
        <v>0</v>
      </c>
      <c r="E496" s="5">
        <v>1</v>
      </c>
      <c r="F496" s="5">
        <v>16</v>
      </c>
      <c r="G496" s="5" t="b">
        <v>0</v>
      </c>
      <c r="H496" s="5">
        <v>6</v>
      </c>
      <c r="I496" s="5" t="s">
        <v>52</v>
      </c>
      <c r="J496" s="5">
        <v>1</v>
      </c>
      <c r="K496" s="5" t="s">
        <v>68</v>
      </c>
      <c r="L496" s="5">
        <v>0.12</v>
      </c>
      <c r="M496" s="5">
        <v>0.13639999999999999</v>
      </c>
      <c r="N496" s="5">
        <v>0.28000000000000003</v>
      </c>
      <c r="O496" s="5">
        <v>0.19400000000000001</v>
      </c>
      <c r="P496" s="5">
        <v>11</v>
      </c>
      <c r="Q496" s="5">
        <v>72</v>
      </c>
      <c r="R496" s="5">
        <f>SUM(Append18[[#This Row],[Casual_Rentals]],Append18[[#This Row],[Registered_Rentals]])</f>
        <v>83</v>
      </c>
      <c r="T496" t="str">
        <f t="shared" si="31"/>
        <v>invalid</v>
      </c>
      <c r="U496" t="str">
        <f t="shared" si="30"/>
        <v>January</v>
      </c>
      <c r="V496">
        <f t="shared" si="28"/>
        <v>0.13639999999999999</v>
      </c>
      <c r="W496" t="str">
        <f t="shared" si="29"/>
        <v>winter</v>
      </c>
    </row>
    <row r="497" spans="1:23" x14ac:dyDescent="0.25">
      <c r="A497" s="5">
        <v>496</v>
      </c>
      <c r="B497" s="6">
        <v>40565</v>
      </c>
      <c r="C497" s="5">
        <v>1</v>
      </c>
      <c r="D497" s="5">
        <v>0</v>
      </c>
      <c r="E497" s="5">
        <v>1</v>
      </c>
      <c r="F497" s="5">
        <v>17</v>
      </c>
      <c r="G497" s="5" t="b">
        <v>0</v>
      </c>
      <c r="H497" s="5">
        <v>6</v>
      </c>
      <c r="I497" s="5" t="s">
        <v>52</v>
      </c>
      <c r="J497" s="5">
        <v>1</v>
      </c>
      <c r="K497" s="5" t="s">
        <v>68</v>
      </c>
      <c r="L497" s="5">
        <v>0.12</v>
      </c>
      <c r="M497" s="5">
        <v>0.19700000000000001</v>
      </c>
      <c r="N497" s="5">
        <v>0.28000000000000003</v>
      </c>
      <c r="O497" s="5">
        <v>0</v>
      </c>
      <c r="P497" s="5">
        <v>8</v>
      </c>
      <c r="Q497" s="5">
        <v>59</v>
      </c>
      <c r="R497" s="5">
        <f>SUM(Append18[[#This Row],[Casual_Rentals]],Append18[[#This Row],[Registered_Rentals]])</f>
        <v>67</v>
      </c>
      <c r="T497" t="str">
        <f t="shared" si="31"/>
        <v>invalid</v>
      </c>
      <c r="U497" t="str">
        <f t="shared" si="30"/>
        <v>January</v>
      </c>
      <c r="V497">
        <f t="shared" si="28"/>
        <v>0.19700000000000001</v>
      </c>
      <c r="W497" t="str">
        <f t="shared" si="29"/>
        <v>winter</v>
      </c>
    </row>
    <row r="498" spans="1:23" x14ac:dyDescent="0.25">
      <c r="A498" s="5">
        <v>497</v>
      </c>
      <c r="B498" s="6">
        <v>40565</v>
      </c>
      <c r="C498" s="5">
        <v>1</v>
      </c>
      <c r="D498" s="5">
        <v>0</v>
      </c>
      <c r="E498" s="5">
        <v>1</v>
      </c>
      <c r="F498" s="5">
        <v>18</v>
      </c>
      <c r="G498" s="5" t="b">
        <v>0</v>
      </c>
      <c r="H498" s="5">
        <v>6</v>
      </c>
      <c r="I498" s="5" t="s">
        <v>52</v>
      </c>
      <c r="J498" s="5">
        <v>1</v>
      </c>
      <c r="K498" s="5" t="s">
        <v>68</v>
      </c>
      <c r="L498" s="5">
        <v>0.08</v>
      </c>
      <c r="M498" s="5">
        <v>9.0899999999999995E-2</v>
      </c>
      <c r="N498" s="5">
        <v>0.35</v>
      </c>
      <c r="O498" s="5">
        <v>0.19400000000000001</v>
      </c>
      <c r="P498" s="5">
        <v>0</v>
      </c>
      <c r="Q498" s="5">
        <v>54</v>
      </c>
      <c r="R498" s="5">
        <f>SUM(Append18[[#This Row],[Casual_Rentals]],Append18[[#This Row],[Registered_Rentals]])</f>
        <v>54</v>
      </c>
      <c r="T498" t="str">
        <f t="shared" si="31"/>
        <v>invalid</v>
      </c>
      <c r="U498" t="str">
        <f t="shared" si="30"/>
        <v>January</v>
      </c>
      <c r="V498">
        <f t="shared" si="28"/>
        <v>9.0899999999999995E-2</v>
      </c>
      <c r="W498" t="str">
        <f t="shared" si="29"/>
        <v>winter</v>
      </c>
    </row>
    <row r="499" spans="1:23" x14ac:dyDescent="0.25">
      <c r="A499" s="5">
        <v>498</v>
      </c>
      <c r="B499" s="6">
        <v>40565</v>
      </c>
      <c r="C499" s="5">
        <v>1</v>
      </c>
      <c r="D499" s="5">
        <v>0</v>
      </c>
      <c r="E499" s="5">
        <v>1</v>
      </c>
      <c r="F499" s="5">
        <v>19</v>
      </c>
      <c r="G499" s="5" t="b">
        <v>0</v>
      </c>
      <c r="H499" s="5">
        <v>6</v>
      </c>
      <c r="I499" s="5" t="s">
        <v>52</v>
      </c>
      <c r="J499" s="5">
        <v>1</v>
      </c>
      <c r="K499" s="5" t="s">
        <v>68</v>
      </c>
      <c r="L499" s="5">
        <v>0.08</v>
      </c>
      <c r="M499" s="5">
        <v>0.1061</v>
      </c>
      <c r="N499" s="5">
        <v>0.35</v>
      </c>
      <c r="O499" s="5">
        <v>0.1343</v>
      </c>
      <c r="P499" s="5">
        <v>6</v>
      </c>
      <c r="Q499" s="5">
        <v>53</v>
      </c>
      <c r="R499" s="5">
        <f>SUM(Append18[[#This Row],[Casual_Rentals]],Append18[[#This Row],[Registered_Rentals]])</f>
        <v>59</v>
      </c>
      <c r="T499" t="str">
        <f t="shared" si="31"/>
        <v>invalid</v>
      </c>
      <c r="U499" t="str">
        <f t="shared" si="30"/>
        <v>January</v>
      </c>
      <c r="V499">
        <f t="shared" si="28"/>
        <v>0.1061</v>
      </c>
      <c r="W499" t="str">
        <f t="shared" si="29"/>
        <v>winter</v>
      </c>
    </row>
    <row r="500" spans="1:23" x14ac:dyDescent="0.25">
      <c r="A500" s="5">
        <v>499</v>
      </c>
      <c r="B500" s="6">
        <v>40565</v>
      </c>
      <c r="C500" s="5">
        <v>1</v>
      </c>
      <c r="D500" s="5">
        <v>0</v>
      </c>
      <c r="E500" s="5">
        <v>1</v>
      </c>
      <c r="F500" s="5">
        <v>20</v>
      </c>
      <c r="G500" s="5" t="b">
        <v>0</v>
      </c>
      <c r="H500" s="5">
        <v>6</v>
      </c>
      <c r="I500" s="5" t="s">
        <v>52</v>
      </c>
      <c r="J500" s="5">
        <v>1</v>
      </c>
      <c r="K500" s="5" t="s">
        <v>68</v>
      </c>
      <c r="L500" s="5">
        <v>0.06</v>
      </c>
      <c r="M500" s="5">
        <v>7.5800000000000006E-2</v>
      </c>
      <c r="N500" s="5">
        <v>0.45</v>
      </c>
      <c r="O500" s="5">
        <v>0.16420000000000001</v>
      </c>
      <c r="P500" s="5">
        <v>1</v>
      </c>
      <c r="Q500" s="5">
        <v>44</v>
      </c>
      <c r="R500" s="5">
        <f>SUM(Append18[[#This Row],[Casual_Rentals]],Append18[[#This Row],[Registered_Rentals]])</f>
        <v>45</v>
      </c>
      <c r="T500" t="str">
        <f t="shared" si="31"/>
        <v>invalid</v>
      </c>
      <c r="U500" t="str">
        <f t="shared" si="30"/>
        <v>January</v>
      </c>
      <c r="V500">
        <f t="shared" si="28"/>
        <v>7.5800000000000006E-2</v>
      </c>
      <c r="W500" t="str">
        <f t="shared" si="29"/>
        <v>winter</v>
      </c>
    </row>
    <row r="501" spans="1:23" x14ac:dyDescent="0.25">
      <c r="A501" s="5">
        <v>500</v>
      </c>
      <c r="B501" s="6">
        <v>40565</v>
      </c>
      <c r="C501" s="5">
        <v>1</v>
      </c>
      <c r="D501" s="5">
        <v>0</v>
      </c>
      <c r="E501" s="5">
        <v>1</v>
      </c>
      <c r="F501" s="5">
        <v>21</v>
      </c>
      <c r="G501" s="5" t="b">
        <v>0</v>
      </c>
      <c r="H501" s="5">
        <v>6</v>
      </c>
      <c r="I501" s="5" t="s">
        <v>52</v>
      </c>
      <c r="J501" s="5">
        <v>1</v>
      </c>
      <c r="K501" s="5" t="s">
        <v>68</v>
      </c>
      <c r="L501" s="5">
        <v>0.06</v>
      </c>
      <c r="M501" s="5">
        <v>0.1061</v>
      </c>
      <c r="N501" s="5">
        <v>0.41</v>
      </c>
      <c r="O501" s="5">
        <v>8.9599999999999999E-2</v>
      </c>
      <c r="P501" s="5">
        <v>0</v>
      </c>
      <c r="Q501" s="5">
        <v>39</v>
      </c>
      <c r="R501" s="5">
        <f>SUM(Append18[[#This Row],[Casual_Rentals]],Append18[[#This Row],[Registered_Rentals]])</f>
        <v>39</v>
      </c>
      <c r="T501" t="str">
        <f t="shared" si="31"/>
        <v>invalid</v>
      </c>
      <c r="U501" t="str">
        <f t="shared" si="30"/>
        <v>January</v>
      </c>
      <c r="V501">
        <f t="shared" si="28"/>
        <v>0.1061</v>
      </c>
      <c r="W501" t="str">
        <f t="shared" si="29"/>
        <v>winter</v>
      </c>
    </row>
    <row r="502" spans="1:23" x14ac:dyDescent="0.25">
      <c r="A502" s="5">
        <v>501</v>
      </c>
      <c r="B502" s="6">
        <v>40565</v>
      </c>
      <c r="C502" s="5">
        <v>1</v>
      </c>
      <c r="D502" s="5">
        <v>0</v>
      </c>
      <c r="E502" s="5">
        <v>1</v>
      </c>
      <c r="F502" s="5">
        <v>22</v>
      </c>
      <c r="G502" s="5" t="b">
        <v>0</v>
      </c>
      <c r="H502" s="5">
        <v>6</v>
      </c>
      <c r="I502" s="5" t="s">
        <v>52</v>
      </c>
      <c r="J502" s="5">
        <v>1</v>
      </c>
      <c r="K502" s="5" t="s">
        <v>68</v>
      </c>
      <c r="L502" s="5">
        <v>0.06</v>
      </c>
      <c r="M502" s="5">
        <v>0.1515</v>
      </c>
      <c r="N502" s="5">
        <v>0.49</v>
      </c>
      <c r="O502" s="5">
        <v>0</v>
      </c>
      <c r="P502" s="5">
        <v>7</v>
      </c>
      <c r="Q502" s="5">
        <v>23</v>
      </c>
      <c r="R502" s="5">
        <f>SUM(Append18[[#This Row],[Casual_Rentals]],Append18[[#This Row],[Registered_Rentals]])</f>
        <v>30</v>
      </c>
      <c r="T502" t="str">
        <f t="shared" si="31"/>
        <v>invalid</v>
      </c>
      <c r="U502" t="str">
        <f t="shared" si="30"/>
        <v>January</v>
      </c>
      <c r="V502">
        <f t="shared" si="28"/>
        <v>0.1515</v>
      </c>
      <c r="W502" t="str">
        <f t="shared" si="29"/>
        <v>winter</v>
      </c>
    </row>
    <row r="503" spans="1:23" x14ac:dyDescent="0.25">
      <c r="A503" s="5">
        <v>502</v>
      </c>
      <c r="B503" s="6">
        <v>40565</v>
      </c>
      <c r="C503" s="5">
        <v>1</v>
      </c>
      <c r="D503" s="5">
        <v>0</v>
      </c>
      <c r="E503" s="5">
        <v>1</v>
      </c>
      <c r="F503" s="5">
        <v>23</v>
      </c>
      <c r="G503" s="5" t="b">
        <v>0</v>
      </c>
      <c r="H503" s="5">
        <v>6</v>
      </c>
      <c r="I503" s="5" t="s">
        <v>52</v>
      </c>
      <c r="J503" s="5">
        <v>1</v>
      </c>
      <c r="K503" s="5" t="s">
        <v>68</v>
      </c>
      <c r="L503" s="5">
        <v>0.04</v>
      </c>
      <c r="M503" s="5">
        <v>7.5800000000000006E-2</v>
      </c>
      <c r="N503" s="5">
        <v>0.56999999999999995</v>
      </c>
      <c r="O503" s="5">
        <v>0.1045</v>
      </c>
      <c r="P503" s="5">
        <v>2</v>
      </c>
      <c r="Q503" s="5">
        <v>31</v>
      </c>
      <c r="R503" s="5">
        <f>SUM(Append18[[#This Row],[Casual_Rentals]],Append18[[#This Row],[Registered_Rentals]])</f>
        <v>33</v>
      </c>
      <c r="T503" t="str">
        <f t="shared" si="31"/>
        <v>invalid</v>
      </c>
      <c r="U503" t="str">
        <f t="shared" si="30"/>
        <v>January</v>
      </c>
      <c r="V503">
        <f t="shared" si="28"/>
        <v>7.5800000000000006E-2</v>
      </c>
      <c r="W503" t="str">
        <f t="shared" si="29"/>
        <v>winter</v>
      </c>
    </row>
    <row r="504" spans="1:23" x14ac:dyDescent="0.25">
      <c r="A504" s="5">
        <v>503</v>
      </c>
      <c r="B504" s="6">
        <v>40566</v>
      </c>
      <c r="C504" s="5">
        <v>1</v>
      </c>
      <c r="D504" s="5">
        <v>0</v>
      </c>
      <c r="E504" s="5">
        <v>1</v>
      </c>
      <c r="F504" s="5">
        <v>0</v>
      </c>
      <c r="G504" s="5" t="b">
        <v>0</v>
      </c>
      <c r="H504" s="5">
        <v>0</v>
      </c>
      <c r="I504" s="5" t="s">
        <v>67</v>
      </c>
      <c r="J504" s="5">
        <v>1</v>
      </c>
      <c r="K504" s="5" t="s">
        <v>68</v>
      </c>
      <c r="L504" s="5">
        <v>0.04</v>
      </c>
      <c r="M504" s="5">
        <v>7.5800000000000006E-2</v>
      </c>
      <c r="N504" s="5">
        <v>0.56999999999999995</v>
      </c>
      <c r="O504" s="5">
        <v>0.1045</v>
      </c>
      <c r="P504" s="5">
        <v>2</v>
      </c>
      <c r="Q504" s="5">
        <v>20</v>
      </c>
      <c r="R504" s="5">
        <f>SUM(Append18[[#This Row],[Casual_Rentals]],Append18[[#This Row],[Registered_Rentals]])</f>
        <v>22</v>
      </c>
      <c r="T504" t="str">
        <f t="shared" si="31"/>
        <v>invalid</v>
      </c>
      <c r="U504" t="str">
        <f t="shared" si="30"/>
        <v>January</v>
      </c>
      <c r="V504">
        <f t="shared" si="28"/>
        <v>7.5800000000000006E-2</v>
      </c>
      <c r="W504" t="str">
        <f t="shared" si="29"/>
        <v>winter</v>
      </c>
    </row>
    <row r="505" spans="1:23" x14ac:dyDescent="0.25">
      <c r="A505" s="5">
        <v>504</v>
      </c>
      <c r="B505" s="6">
        <v>40566</v>
      </c>
      <c r="C505" s="5">
        <v>1</v>
      </c>
      <c r="D505" s="5">
        <v>0</v>
      </c>
      <c r="E505" s="5">
        <v>1</v>
      </c>
      <c r="F505" s="5">
        <v>1</v>
      </c>
      <c r="G505" s="5" t="b">
        <v>0</v>
      </c>
      <c r="H505" s="5">
        <v>0</v>
      </c>
      <c r="I505" s="5" t="s">
        <v>67</v>
      </c>
      <c r="J505" s="5">
        <v>1</v>
      </c>
      <c r="K505" s="5" t="s">
        <v>68</v>
      </c>
      <c r="L505" s="5">
        <v>0.04</v>
      </c>
      <c r="M505" s="5">
        <v>7.5800000000000006E-2</v>
      </c>
      <c r="N505" s="5">
        <v>0.56999999999999995</v>
      </c>
      <c r="O505" s="5">
        <v>0.1045</v>
      </c>
      <c r="P505" s="5">
        <v>1</v>
      </c>
      <c r="Q505" s="5">
        <v>12</v>
      </c>
      <c r="R505" s="5">
        <f>SUM(Append18[[#This Row],[Casual_Rentals]],Append18[[#This Row],[Registered_Rentals]])</f>
        <v>13</v>
      </c>
      <c r="T505" t="str">
        <f t="shared" si="31"/>
        <v>invalid</v>
      </c>
      <c r="U505" t="str">
        <f t="shared" si="30"/>
        <v>January</v>
      </c>
      <c r="V505">
        <f t="shared" si="28"/>
        <v>7.5800000000000006E-2</v>
      </c>
      <c r="W505" t="str">
        <f t="shared" si="29"/>
        <v>winter</v>
      </c>
    </row>
    <row r="506" spans="1:23" x14ac:dyDescent="0.25">
      <c r="A506" s="5">
        <v>505</v>
      </c>
      <c r="B506" s="6">
        <v>40566</v>
      </c>
      <c r="C506" s="5">
        <v>1</v>
      </c>
      <c r="D506" s="5">
        <v>0</v>
      </c>
      <c r="E506" s="5">
        <v>1</v>
      </c>
      <c r="F506" s="5">
        <v>2</v>
      </c>
      <c r="G506" s="5" t="b">
        <v>0</v>
      </c>
      <c r="H506" s="5">
        <v>0</v>
      </c>
      <c r="I506" s="5" t="s">
        <v>67</v>
      </c>
      <c r="J506" s="5">
        <v>1</v>
      </c>
      <c r="K506" s="5" t="s">
        <v>68</v>
      </c>
      <c r="L506" s="5">
        <v>0.02</v>
      </c>
      <c r="M506" s="5">
        <v>6.0600000000000001E-2</v>
      </c>
      <c r="N506" s="5">
        <v>0.62</v>
      </c>
      <c r="O506" s="5">
        <v>0.1343</v>
      </c>
      <c r="P506" s="5">
        <v>3</v>
      </c>
      <c r="Q506" s="5">
        <v>15</v>
      </c>
      <c r="R506" s="5">
        <f>SUM(Append18[[#This Row],[Casual_Rentals]],Append18[[#This Row],[Registered_Rentals]])</f>
        <v>18</v>
      </c>
      <c r="T506" t="str">
        <f t="shared" si="31"/>
        <v>invalid</v>
      </c>
      <c r="U506" t="str">
        <f t="shared" si="30"/>
        <v>January</v>
      </c>
      <c r="V506">
        <f t="shared" si="28"/>
        <v>6.0600000000000001E-2</v>
      </c>
      <c r="W506" t="str">
        <f t="shared" si="29"/>
        <v>winter</v>
      </c>
    </row>
    <row r="507" spans="1:23" x14ac:dyDescent="0.25">
      <c r="A507" s="5">
        <v>506</v>
      </c>
      <c r="B507" s="6">
        <v>40566</v>
      </c>
      <c r="C507" s="5">
        <v>1</v>
      </c>
      <c r="D507" s="5">
        <v>0</v>
      </c>
      <c r="E507" s="5">
        <v>1</v>
      </c>
      <c r="F507" s="5">
        <v>3</v>
      </c>
      <c r="G507" s="5" t="b">
        <v>0</v>
      </c>
      <c r="H507" s="5">
        <v>0</v>
      </c>
      <c r="I507" s="5" t="s">
        <v>67</v>
      </c>
      <c r="J507" s="5">
        <v>1</v>
      </c>
      <c r="K507" s="5" t="s">
        <v>68</v>
      </c>
      <c r="L507" s="5">
        <v>0.02</v>
      </c>
      <c r="M507" s="5">
        <v>6.0600000000000001E-2</v>
      </c>
      <c r="N507" s="5">
        <v>0.62</v>
      </c>
      <c r="O507" s="5">
        <v>0.1343</v>
      </c>
      <c r="P507" s="5">
        <v>1</v>
      </c>
      <c r="Q507" s="5">
        <v>4</v>
      </c>
      <c r="R507" s="5">
        <f>SUM(Append18[[#This Row],[Casual_Rentals]],Append18[[#This Row],[Registered_Rentals]])</f>
        <v>5</v>
      </c>
      <c r="T507" t="str">
        <f t="shared" si="31"/>
        <v>invalid</v>
      </c>
      <c r="U507" t="str">
        <f t="shared" si="30"/>
        <v>January</v>
      </c>
      <c r="V507">
        <f t="shared" si="28"/>
        <v>6.0600000000000001E-2</v>
      </c>
      <c r="W507" t="str">
        <f t="shared" si="29"/>
        <v>winter</v>
      </c>
    </row>
    <row r="508" spans="1:23" x14ac:dyDescent="0.25">
      <c r="A508" s="5">
        <v>507</v>
      </c>
      <c r="B508" s="6">
        <v>40566</v>
      </c>
      <c r="C508" s="5">
        <v>1</v>
      </c>
      <c r="D508" s="5">
        <v>0</v>
      </c>
      <c r="E508" s="5">
        <v>1</v>
      </c>
      <c r="F508" s="5">
        <v>5</v>
      </c>
      <c r="G508" s="5" t="b">
        <v>0</v>
      </c>
      <c r="H508" s="5">
        <v>0</v>
      </c>
      <c r="I508" s="5" t="s">
        <v>67</v>
      </c>
      <c r="J508" s="5">
        <v>2</v>
      </c>
      <c r="K508" s="5" t="s">
        <v>69</v>
      </c>
      <c r="L508" s="5">
        <v>0.04</v>
      </c>
      <c r="M508" s="5">
        <v>7.5800000000000006E-2</v>
      </c>
      <c r="N508" s="5">
        <v>0.56999999999999995</v>
      </c>
      <c r="O508" s="5">
        <v>0.1045</v>
      </c>
      <c r="P508" s="5">
        <v>0</v>
      </c>
      <c r="Q508" s="5">
        <v>3</v>
      </c>
      <c r="R508" s="5">
        <f>SUM(Append18[[#This Row],[Casual_Rentals]],Append18[[#This Row],[Registered_Rentals]])</f>
        <v>3</v>
      </c>
      <c r="T508" t="str">
        <f t="shared" si="31"/>
        <v>invalid</v>
      </c>
      <c r="U508" t="str">
        <f t="shared" si="30"/>
        <v>January</v>
      </c>
      <c r="V508">
        <f t="shared" si="28"/>
        <v>7.5800000000000006E-2</v>
      </c>
      <c r="W508" t="str">
        <f t="shared" si="29"/>
        <v>winter</v>
      </c>
    </row>
    <row r="509" spans="1:23" x14ac:dyDescent="0.25">
      <c r="A509" s="5">
        <v>508</v>
      </c>
      <c r="B509" s="6">
        <v>40566</v>
      </c>
      <c r="C509" s="5">
        <v>1</v>
      </c>
      <c r="D509" s="5">
        <v>0</v>
      </c>
      <c r="E509" s="5">
        <v>1</v>
      </c>
      <c r="F509" s="5">
        <v>6</v>
      </c>
      <c r="G509" s="5" t="b">
        <v>0</v>
      </c>
      <c r="H509" s="5">
        <v>0</v>
      </c>
      <c r="I509" s="5" t="s">
        <v>67</v>
      </c>
      <c r="J509" s="5">
        <v>2</v>
      </c>
      <c r="K509" s="5" t="s">
        <v>69</v>
      </c>
      <c r="L509" s="5">
        <v>0.04</v>
      </c>
      <c r="M509" s="5">
        <v>7.5800000000000006E-2</v>
      </c>
      <c r="N509" s="5">
        <v>0.56999999999999995</v>
      </c>
      <c r="O509" s="5">
        <v>0.1045</v>
      </c>
      <c r="P509" s="5">
        <v>0</v>
      </c>
      <c r="Q509" s="5">
        <v>1</v>
      </c>
      <c r="R509" s="5">
        <f>SUM(Append18[[#This Row],[Casual_Rentals]],Append18[[#This Row],[Registered_Rentals]])</f>
        <v>1</v>
      </c>
      <c r="T509" t="str">
        <f t="shared" si="31"/>
        <v>invalid</v>
      </c>
      <c r="U509" t="str">
        <f t="shared" si="30"/>
        <v>January</v>
      </c>
      <c r="V509">
        <f t="shared" si="28"/>
        <v>7.5800000000000006E-2</v>
      </c>
      <c r="W509" t="str">
        <f t="shared" si="29"/>
        <v>winter</v>
      </c>
    </row>
    <row r="510" spans="1:23" x14ac:dyDescent="0.25">
      <c r="A510" s="5">
        <v>509</v>
      </c>
      <c r="B510" s="6">
        <v>40566</v>
      </c>
      <c r="C510" s="5">
        <v>1</v>
      </c>
      <c r="D510" s="5">
        <v>0</v>
      </c>
      <c r="E510" s="5">
        <v>1</v>
      </c>
      <c r="F510" s="5">
        <v>7</v>
      </c>
      <c r="G510" s="5" t="b">
        <v>0</v>
      </c>
      <c r="H510" s="5">
        <v>0</v>
      </c>
      <c r="I510" s="5" t="s">
        <v>67</v>
      </c>
      <c r="J510" s="5">
        <v>1</v>
      </c>
      <c r="K510" s="5" t="s">
        <v>68</v>
      </c>
      <c r="L510" s="5">
        <v>0.08</v>
      </c>
      <c r="M510" s="5">
        <v>0.1061</v>
      </c>
      <c r="N510" s="5">
        <v>0.57999999999999996</v>
      </c>
      <c r="O510" s="5">
        <v>0.16420000000000001</v>
      </c>
      <c r="P510" s="5">
        <v>1</v>
      </c>
      <c r="Q510" s="5">
        <v>1</v>
      </c>
      <c r="R510" s="5">
        <f>SUM(Append18[[#This Row],[Casual_Rentals]],Append18[[#This Row],[Registered_Rentals]])</f>
        <v>2</v>
      </c>
      <c r="T510" t="str">
        <f t="shared" si="31"/>
        <v>invalid</v>
      </c>
      <c r="U510" t="str">
        <f t="shared" si="30"/>
        <v>January</v>
      </c>
      <c r="V510">
        <f t="shared" si="28"/>
        <v>0.1061</v>
      </c>
      <c r="W510" t="str">
        <f t="shared" si="29"/>
        <v>winter</v>
      </c>
    </row>
    <row r="511" spans="1:23" x14ac:dyDescent="0.25">
      <c r="A511" s="5">
        <v>510</v>
      </c>
      <c r="B511" s="6">
        <v>40566</v>
      </c>
      <c r="C511" s="5">
        <v>1</v>
      </c>
      <c r="D511" s="5">
        <v>0</v>
      </c>
      <c r="E511" s="5">
        <v>1</v>
      </c>
      <c r="F511" s="5">
        <v>8</v>
      </c>
      <c r="G511" s="5" t="b">
        <v>0</v>
      </c>
      <c r="H511" s="5">
        <v>0</v>
      </c>
      <c r="I511" s="5" t="s">
        <v>67</v>
      </c>
      <c r="J511" s="5">
        <v>1</v>
      </c>
      <c r="K511" s="5" t="s">
        <v>68</v>
      </c>
      <c r="L511" s="5">
        <v>0.06</v>
      </c>
      <c r="M511" s="5">
        <v>7.5800000000000006E-2</v>
      </c>
      <c r="N511" s="5">
        <v>0.62</v>
      </c>
      <c r="O511" s="5">
        <v>0.16420000000000001</v>
      </c>
      <c r="P511" s="5">
        <v>2</v>
      </c>
      <c r="Q511" s="5">
        <v>17</v>
      </c>
      <c r="R511" s="5">
        <f>SUM(Append18[[#This Row],[Casual_Rentals]],Append18[[#This Row],[Registered_Rentals]])</f>
        <v>19</v>
      </c>
      <c r="T511" t="str">
        <f t="shared" si="31"/>
        <v>invalid</v>
      </c>
      <c r="U511" t="str">
        <f t="shared" si="30"/>
        <v>January</v>
      </c>
      <c r="V511">
        <f t="shared" si="28"/>
        <v>7.5800000000000006E-2</v>
      </c>
      <c r="W511" t="str">
        <f t="shared" si="29"/>
        <v>winter</v>
      </c>
    </row>
    <row r="512" spans="1:23" x14ac:dyDescent="0.25">
      <c r="A512" s="5">
        <v>511</v>
      </c>
      <c r="B512" s="6">
        <v>40566</v>
      </c>
      <c r="C512" s="5">
        <v>1</v>
      </c>
      <c r="D512" s="5">
        <v>0</v>
      </c>
      <c r="E512" s="5">
        <v>1</v>
      </c>
      <c r="F512" s="5">
        <v>9</v>
      </c>
      <c r="G512" s="5" t="b">
        <v>0</v>
      </c>
      <c r="H512" s="5">
        <v>0</v>
      </c>
      <c r="I512" s="5" t="s">
        <v>67</v>
      </c>
      <c r="J512" s="5">
        <v>1</v>
      </c>
      <c r="K512" s="5" t="s">
        <v>68</v>
      </c>
      <c r="L512" s="5">
        <v>0.1</v>
      </c>
      <c r="M512" s="5">
        <v>7.5800000000000006E-2</v>
      </c>
      <c r="N512" s="5">
        <v>0.54</v>
      </c>
      <c r="O512" s="5">
        <v>0.35820000000000002</v>
      </c>
      <c r="P512" s="5">
        <v>3</v>
      </c>
      <c r="Q512" s="5">
        <v>25</v>
      </c>
      <c r="R512" s="5">
        <f>SUM(Append18[[#This Row],[Casual_Rentals]],Append18[[#This Row],[Registered_Rentals]])</f>
        <v>28</v>
      </c>
      <c r="T512" t="str">
        <f t="shared" si="31"/>
        <v>invalid</v>
      </c>
      <c r="U512" t="str">
        <f t="shared" si="30"/>
        <v>January</v>
      </c>
      <c r="V512">
        <f t="shared" si="28"/>
        <v>7.5800000000000006E-2</v>
      </c>
      <c r="W512" t="str">
        <f t="shared" si="29"/>
        <v>winter</v>
      </c>
    </row>
    <row r="513" spans="1:23" x14ac:dyDescent="0.25">
      <c r="A513" s="5">
        <v>512</v>
      </c>
      <c r="B513" s="6">
        <v>40566</v>
      </c>
      <c r="C513" s="5">
        <v>1</v>
      </c>
      <c r="D513" s="5">
        <v>0</v>
      </c>
      <c r="E513" s="5">
        <v>1</v>
      </c>
      <c r="F513" s="5">
        <v>10</v>
      </c>
      <c r="G513" s="5" t="b">
        <v>0</v>
      </c>
      <c r="H513" s="5">
        <v>0</v>
      </c>
      <c r="I513" s="5" t="s">
        <v>67</v>
      </c>
      <c r="J513" s="5">
        <v>1</v>
      </c>
      <c r="K513" s="5" t="s">
        <v>68</v>
      </c>
      <c r="L513" s="5">
        <v>0.14000000000000001</v>
      </c>
      <c r="M513" s="5">
        <v>0.1061</v>
      </c>
      <c r="N513" s="5">
        <v>0.46</v>
      </c>
      <c r="O513" s="5">
        <v>0.3881</v>
      </c>
      <c r="P513" s="5">
        <v>7</v>
      </c>
      <c r="Q513" s="5">
        <v>51</v>
      </c>
      <c r="R513" s="5">
        <f>SUM(Append18[[#This Row],[Casual_Rentals]],Append18[[#This Row],[Registered_Rentals]])</f>
        <v>58</v>
      </c>
      <c r="T513" t="str">
        <f t="shared" si="31"/>
        <v>invalid</v>
      </c>
      <c r="U513" t="str">
        <f t="shared" si="30"/>
        <v>January</v>
      </c>
      <c r="V513">
        <f t="shared" si="28"/>
        <v>0.1061</v>
      </c>
      <c r="W513" t="str">
        <f t="shared" si="29"/>
        <v>winter</v>
      </c>
    </row>
    <row r="514" spans="1:23" x14ac:dyDescent="0.25">
      <c r="A514" s="5">
        <v>513</v>
      </c>
      <c r="B514" s="6">
        <v>40566</v>
      </c>
      <c r="C514" s="5">
        <v>1</v>
      </c>
      <c r="D514" s="5">
        <v>0</v>
      </c>
      <c r="E514" s="5">
        <v>1</v>
      </c>
      <c r="F514" s="5">
        <v>11</v>
      </c>
      <c r="G514" s="5" t="b">
        <v>0</v>
      </c>
      <c r="H514" s="5">
        <v>0</v>
      </c>
      <c r="I514" s="5" t="s">
        <v>67</v>
      </c>
      <c r="J514" s="5">
        <v>1</v>
      </c>
      <c r="K514" s="5" t="s">
        <v>68</v>
      </c>
      <c r="L514" s="5">
        <v>0.14000000000000001</v>
      </c>
      <c r="M514" s="5">
        <v>0.13639999999999999</v>
      </c>
      <c r="N514" s="5">
        <v>0.43</v>
      </c>
      <c r="O514" s="5">
        <v>0.22389999999999999</v>
      </c>
      <c r="P514" s="5">
        <v>22</v>
      </c>
      <c r="Q514" s="5">
        <v>77</v>
      </c>
      <c r="R514" s="5">
        <f>SUM(Append18[[#This Row],[Casual_Rentals]],Append18[[#This Row],[Registered_Rentals]])</f>
        <v>99</v>
      </c>
      <c r="T514" t="str">
        <f t="shared" si="31"/>
        <v>invalid</v>
      </c>
      <c r="U514" t="str">
        <f t="shared" si="30"/>
        <v>January</v>
      </c>
      <c r="V514">
        <f t="shared" si="28"/>
        <v>0.13639999999999999</v>
      </c>
      <c r="W514" t="str">
        <f t="shared" si="29"/>
        <v>winter</v>
      </c>
    </row>
    <row r="515" spans="1:23" x14ac:dyDescent="0.25">
      <c r="A515" s="5">
        <v>514</v>
      </c>
      <c r="B515" s="6">
        <v>40566</v>
      </c>
      <c r="C515" s="5">
        <v>1</v>
      </c>
      <c r="D515" s="5">
        <v>0</v>
      </c>
      <c r="E515" s="5">
        <v>1</v>
      </c>
      <c r="F515" s="5">
        <v>12</v>
      </c>
      <c r="G515" s="5" t="b">
        <v>0</v>
      </c>
      <c r="H515" s="5">
        <v>0</v>
      </c>
      <c r="I515" s="5" t="s">
        <v>67</v>
      </c>
      <c r="J515" s="5">
        <v>1</v>
      </c>
      <c r="K515" s="5" t="s">
        <v>68</v>
      </c>
      <c r="L515" s="5">
        <v>0.16</v>
      </c>
      <c r="M515" s="5">
        <v>0.1212</v>
      </c>
      <c r="N515" s="5">
        <v>0.37</v>
      </c>
      <c r="O515" s="5">
        <v>0.4627</v>
      </c>
      <c r="P515" s="5">
        <v>24</v>
      </c>
      <c r="Q515" s="5">
        <v>92</v>
      </c>
      <c r="R515" s="5">
        <f>SUM(Append18[[#This Row],[Casual_Rentals]],Append18[[#This Row],[Registered_Rentals]])</f>
        <v>116</v>
      </c>
      <c r="T515" t="str">
        <f t="shared" si="31"/>
        <v>invalid</v>
      </c>
      <c r="U515" t="str">
        <f t="shared" si="30"/>
        <v>January</v>
      </c>
      <c r="V515">
        <f t="shared" ref="V515:V578" si="32">IF(M515="",M514,M515)</f>
        <v>0.1212</v>
      </c>
      <c r="W515" t="str">
        <f t="shared" ref="W515:W578" si="33">IF(C515=1,"winter",("invalid"))</f>
        <v>winter</v>
      </c>
    </row>
    <row r="516" spans="1:23" x14ac:dyDescent="0.25">
      <c r="A516" s="5">
        <v>515</v>
      </c>
      <c r="B516" s="6">
        <v>40566</v>
      </c>
      <c r="C516" s="5">
        <v>1</v>
      </c>
      <c r="D516" s="5">
        <v>0</v>
      </c>
      <c r="E516" s="5">
        <v>1</v>
      </c>
      <c r="F516" s="5">
        <v>13</v>
      </c>
      <c r="G516" s="5" t="b">
        <v>0</v>
      </c>
      <c r="H516" s="5">
        <v>0</v>
      </c>
      <c r="I516" s="5" t="s">
        <v>67</v>
      </c>
      <c r="J516" s="5">
        <v>1</v>
      </c>
      <c r="K516" s="5" t="s">
        <v>68</v>
      </c>
      <c r="L516" s="5">
        <v>0.14000000000000001</v>
      </c>
      <c r="M516" s="5">
        <v>0.1061</v>
      </c>
      <c r="N516" s="5">
        <v>0.33</v>
      </c>
      <c r="O516" s="5">
        <v>0.3881</v>
      </c>
      <c r="P516" s="5">
        <v>12</v>
      </c>
      <c r="Q516" s="5">
        <v>75</v>
      </c>
      <c r="R516" s="5">
        <f>SUM(Append18[[#This Row],[Casual_Rentals]],Append18[[#This Row],[Registered_Rentals]])</f>
        <v>87</v>
      </c>
      <c r="T516" t="str">
        <f t="shared" si="31"/>
        <v>invalid</v>
      </c>
      <c r="U516" t="str">
        <f t="shared" si="30"/>
        <v>January</v>
      </c>
      <c r="V516">
        <f t="shared" si="32"/>
        <v>0.1061</v>
      </c>
      <c r="W516" t="str">
        <f t="shared" si="33"/>
        <v>winter</v>
      </c>
    </row>
    <row r="517" spans="1:23" x14ac:dyDescent="0.25">
      <c r="A517" s="5">
        <v>516</v>
      </c>
      <c r="B517" s="6">
        <v>40566</v>
      </c>
      <c r="C517" s="5">
        <v>1</v>
      </c>
      <c r="D517" s="5">
        <v>0</v>
      </c>
      <c r="E517" s="5">
        <v>1</v>
      </c>
      <c r="F517" s="5">
        <v>14</v>
      </c>
      <c r="G517" s="5" t="b">
        <v>0</v>
      </c>
      <c r="H517" s="5">
        <v>0</v>
      </c>
      <c r="I517" s="5" t="s">
        <v>67</v>
      </c>
      <c r="J517" s="5">
        <v>1</v>
      </c>
      <c r="K517" s="5" t="s">
        <v>68</v>
      </c>
      <c r="L517" s="5">
        <v>0.16</v>
      </c>
      <c r="M517" s="5">
        <v>0.13639999999999999</v>
      </c>
      <c r="N517" s="5">
        <v>0.28000000000000003</v>
      </c>
      <c r="O517" s="5">
        <v>0.35820000000000002</v>
      </c>
      <c r="P517" s="5">
        <v>17</v>
      </c>
      <c r="Q517" s="5">
        <v>93</v>
      </c>
      <c r="R517" s="5">
        <f>SUM(Append18[[#This Row],[Casual_Rentals]],Append18[[#This Row],[Registered_Rentals]])</f>
        <v>110</v>
      </c>
      <c r="T517" t="str">
        <f t="shared" si="31"/>
        <v>invalid</v>
      </c>
      <c r="U517" t="str">
        <f t="shared" si="30"/>
        <v>January</v>
      </c>
      <c r="V517">
        <f t="shared" si="32"/>
        <v>0.13639999999999999</v>
      </c>
      <c r="W517" t="str">
        <f t="shared" si="33"/>
        <v>winter</v>
      </c>
    </row>
    <row r="518" spans="1:23" x14ac:dyDescent="0.25">
      <c r="A518" s="5">
        <v>517</v>
      </c>
      <c r="B518" s="6">
        <v>40566</v>
      </c>
      <c r="C518" s="5">
        <v>1</v>
      </c>
      <c r="D518" s="5">
        <v>0</v>
      </c>
      <c r="E518" s="5">
        <v>1</v>
      </c>
      <c r="F518" s="5">
        <v>15</v>
      </c>
      <c r="G518" s="5" t="b">
        <v>0</v>
      </c>
      <c r="H518" s="5">
        <v>0</v>
      </c>
      <c r="I518" s="5" t="s">
        <v>67</v>
      </c>
      <c r="J518" s="5">
        <v>1</v>
      </c>
      <c r="K518" s="5" t="s">
        <v>68</v>
      </c>
      <c r="L518" s="5">
        <v>0.16</v>
      </c>
      <c r="M518" s="5">
        <v>0.13639999999999999</v>
      </c>
      <c r="N518" s="5">
        <v>0.28000000000000003</v>
      </c>
      <c r="O518" s="5">
        <v>0.35820000000000002</v>
      </c>
      <c r="P518" s="5">
        <v>13</v>
      </c>
      <c r="Q518" s="5">
        <v>64</v>
      </c>
      <c r="R518" s="5">
        <f>SUM(Append18[[#This Row],[Casual_Rentals]],Append18[[#This Row],[Registered_Rentals]])</f>
        <v>77</v>
      </c>
      <c r="T518" t="str">
        <f t="shared" si="31"/>
        <v>invalid</v>
      </c>
      <c r="U518" t="str">
        <f t="shared" si="30"/>
        <v>January</v>
      </c>
      <c r="V518">
        <f t="shared" si="32"/>
        <v>0.13639999999999999</v>
      </c>
      <c r="W518" t="str">
        <f t="shared" si="33"/>
        <v>winter</v>
      </c>
    </row>
    <row r="519" spans="1:23" x14ac:dyDescent="0.25">
      <c r="A519" s="5">
        <v>518</v>
      </c>
      <c r="B519" s="6">
        <v>40566</v>
      </c>
      <c r="C519" s="5">
        <v>1</v>
      </c>
      <c r="D519" s="5">
        <v>0</v>
      </c>
      <c r="E519" s="5">
        <v>1</v>
      </c>
      <c r="F519" s="5">
        <v>16</v>
      </c>
      <c r="G519" s="5" t="b">
        <v>0</v>
      </c>
      <c r="H519" s="5">
        <v>0</v>
      </c>
      <c r="I519" s="5" t="s">
        <v>67</v>
      </c>
      <c r="J519" s="5">
        <v>1</v>
      </c>
      <c r="K519" s="5" t="s">
        <v>68</v>
      </c>
      <c r="L519" s="5">
        <v>0.16</v>
      </c>
      <c r="M519" s="5">
        <v>0.13639999999999999</v>
      </c>
      <c r="N519" s="5">
        <v>0.26</v>
      </c>
      <c r="O519" s="5">
        <v>0.32840000000000003</v>
      </c>
      <c r="P519" s="5">
        <v>9</v>
      </c>
      <c r="Q519" s="5">
        <v>56</v>
      </c>
      <c r="R519" s="5">
        <f>SUM(Append18[[#This Row],[Casual_Rentals]],Append18[[#This Row],[Registered_Rentals]])</f>
        <v>65</v>
      </c>
      <c r="T519" t="str">
        <f t="shared" si="31"/>
        <v>invalid</v>
      </c>
      <c r="U519" t="str">
        <f t="shared" si="30"/>
        <v>January</v>
      </c>
      <c r="V519">
        <f t="shared" si="32"/>
        <v>0.13639999999999999</v>
      </c>
      <c r="W519" t="str">
        <f t="shared" si="33"/>
        <v>winter</v>
      </c>
    </row>
    <row r="520" spans="1:23" x14ac:dyDescent="0.25">
      <c r="A520" s="5">
        <v>519</v>
      </c>
      <c r="B520" s="6">
        <v>40566</v>
      </c>
      <c r="C520" s="5">
        <v>1</v>
      </c>
      <c r="D520" s="5">
        <v>0</v>
      </c>
      <c r="E520" s="5">
        <v>1</v>
      </c>
      <c r="F520" s="5">
        <v>17</v>
      </c>
      <c r="G520" s="5" t="b">
        <v>0</v>
      </c>
      <c r="H520" s="5">
        <v>0</v>
      </c>
      <c r="I520" s="5" t="s">
        <v>67</v>
      </c>
      <c r="J520" s="5">
        <v>1</v>
      </c>
      <c r="K520" s="5" t="s">
        <v>68</v>
      </c>
      <c r="L520" s="5">
        <v>0.14000000000000001</v>
      </c>
      <c r="M520" s="5">
        <v>0.1061</v>
      </c>
      <c r="N520" s="5">
        <v>0.26</v>
      </c>
      <c r="O520" s="5">
        <v>0.3881</v>
      </c>
      <c r="P520" s="5">
        <v>5</v>
      </c>
      <c r="Q520" s="5">
        <v>50</v>
      </c>
      <c r="R520" s="5">
        <f>SUM(Append18[[#This Row],[Casual_Rentals]],Append18[[#This Row],[Registered_Rentals]])</f>
        <v>55</v>
      </c>
      <c r="T520" t="str">
        <f t="shared" si="31"/>
        <v>invalid</v>
      </c>
      <c r="U520" t="str">
        <f t="shared" si="30"/>
        <v>January</v>
      </c>
      <c r="V520">
        <f t="shared" si="32"/>
        <v>0.1061</v>
      </c>
      <c r="W520" t="str">
        <f t="shared" si="33"/>
        <v>winter</v>
      </c>
    </row>
    <row r="521" spans="1:23" x14ac:dyDescent="0.25">
      <c r="A521" s="5">
        <v>520</v>
      </c>
      <c r="B521" s="6">
        <v>40566</v>
      </c>
      <c r="C521" s="5">
        <v>1</v>
      </c>
      <c r="D521" s="5">
        <v>0</v>
      </c>
      <c r="E521" s="5">
        <v>1</v>
      </c>
      <c r="F521" s="5">
        <v>18</v>
      </c>
      <c r="G521" s="5" t="b">
        <v>0</v>
      </c>
      <c r="H521" s="5">
        <v>0</v>
      </c>
      <c r="I521" s="5" t="s">
        <v>67</v>
      </c>
      <c r="J521" s="5">
        <v>1</v>
      </c>
      <c r="K521" s="5" t="s">
        <v>68</v>
      </c>
      <c r="L521" s="5">
        <v>0.12</v>
      </c>
      <c r="M521" s="5">
        <v>0.1212</v>
      </c>
      <c r="N521" s="5">
        <v>0.3</v>
      </c>
      <c r="O521" s="5">
        <v>0.25369999999999998</v>
      </c>
      <c r="P521" s="5">
        <v>5</v>
      </c>
      <c r="Q521" s="5">
        <v>44</v>
      </c>
      <c r="R521" s="5">
        <f>SUM(Append18[[#This Row],[Casual_Rentals]],Append18[[#This Row],[Registered_Rentals]])</f>
        <v>49</v>
      </c>
      <c r="T521" t="str">
        <f t="shared" si="31"/>
        <v>invalid</v>
      </c>
      <c r="U521" t="str">
        <f t="shared" si="30"/>
        <v>January</v>
      </c>
      <c r="V521">
        <f t="shared" si="32"/>
        <v>0.1212</v>
      </c>
      <c r="W521" t="str">
        <f t="shared" si="33"/>
        <v>winter</v>
      </c>
    </row>
    <row r="522" spans="1:23" x14ac:dyDescent="0.25">
      <c r="A522" s="5">
        <v>521</v>
      </c>
      <c r="B522" s="6">
        <v>40566</v>
      </c>
      <c r="C522" s="5">
        <v>1</v>
      </c>
      <c r="D522" s="5">
        <v>0</v>
      </c>
      <c r="E522" s="5">
        <v>1</v>
      </c>
      <c r="F522" s="5">
        <v>19</v>
      </c>
      <c r="G522" s="5" t="b">
        <v>0</v>
      </c>
      <c r="H522" s="5">
        <v>0</v>
      </c>
      <c r="I522" s="5" t="s">
        <v>67</v>
      </c>
      <c r="J522" s="5">
        <v>1</v>
      </c>
      <c r="K522" s="5" t="s">
        <v>68</v>
      </c>
      <c r="L522" s="5">
        <v>0.12</v>
      </c>
      <c r="M522" s="5">
        <v>0.1212</v>
      </c>
      <c r="N522" s="5">
        <v>0.3</v>
      </c>
      <c r="O522" s="5">
        <v>0.28360000000000002</v>
      </c>
      <c r="P522" s="5">
        <v>5</v>
      </c>
      <c r="Q522" s="5">
        <v>45</v>
      </c>
      <c r="R522" s="5">
        <f>SUM(Append18[[#This Row],[Casual_Rentals]],Append18[[#This Row],[Registered_Rentals]])</f>
        <v>50</v>
      </c>
      <c r="T522" t="str">
        <f t="shared" si="31"/>
        <v>invalid</v>
      </c>
      <c r="U522" t="str">
        <f t="shared" si="30"/>
        <v>January</v>
      </c>
      <c r="V522">
        <f t="shared" si="32"/>
        <v>0.1212</v>
      </c>
      <c r="W522" t="str">
        <f t="shared" si="33"/>
        <v>winter</v>
      </c>
    </row>
    <row r="523" spans="1:23" x14ac:dyDescent="0.25">
      <c r="A523" s="5">
        <v>522</v>
      </c>
      <c r="B523" s="6">
        <v>40566</v>
      </c>
      <c r="C523" s="5">
        <v>1</v>
      </c>
      <c r="D523" s="5">
        <v>0</v>
      </c>
      <c r="E523" s="5">
        <v>1</v>
      </c>
      <c r="F523" s="5">
        <v>20</v>
      </c>
      <c r="G523" s="5" t="b">
        <v>0</v>
      </c>
      <c r="H523" s="5">
        <v>0</v>
      </c>
      <c r="I523" s="5" t="s">
        <v>67</v>
      </c>
      <c r="J523" s="5">
        <v>1</v>
      </c>
      <c r="K523" s="5" t="s">
        <v>68</v>
      </c>
      <c r="L523" s="5">
        <v>0.1</v>
      </c>
      <c r="M523" s="5">
        <v>0.1061</v>
      </c>
      <c r="N523" s="5">
        <v>0.36</v>
      </c>
      <c r="O523" s="5">
        <v>0.25369999999999998</v>
      </c>
      <c r="P523" s="5">
        <v>4</v>
      </c>
      <c r="Q523" s="5">
        <v>31</v>
      </c>
      <c r="R523" s="5">
        <f>SUM(Append18[[#This Row],[Casual_Rentals]],Append18[[#This Row],[Registered_Rentals]])</f>
        <v>35</v>
      </c>
      <c r="T523" t="str">
        <f t="shared" si="31"/>
        <v>invalid</v>
      </c>
      <c r="U523" t="str">
        <f t="shared" si="30"/>
        <v>January</v>
      </c>
      <c r="V523">
        <f t="shared" si="32"/>
        <v>0.1061</v>
      </c>
      <c r="W523" t="str">
        <f t="shared" si="33"/>
        <v>winter</v>
      </c>
    </row>
    <row r="524" spans="1:23" x14ac:dyDescent="0.25">
      <c r="A524" s="5">
        <v>523</v>
      </c>
      <c r="B524" s="6">
        <v>40566</v>
      </c>
      <c r="C524" s="5">
        <v>1</v>
      </c>
      <c r="D524" s="5">
        <v>0</v>
      </c>
      <c r="E524" s="5">
        <v>1</v>
      </c>
      <c r="F524" s="5">
        <v>21</v>
      </c>
      <c r="G524" s="5" t="b">
        <v>0</v>
      </c>
      <c r="H524" s="5">
        <v>0</v>
      </c>
      <c r="I524" s="5" t="s">
        <v>67</v>
      </c>
      <c r="J524" s="5">
        <v>1</v>
      </c>
      <c r="K524" s="5" t="s">
        <v>68</v>
      </c>
      <c r="L524" s="5">
        <v>0.1</v>
      </c>
      <c r="M524" s="5">
        <v>0.1061</v>
      </c>
      <c r="N524" s="5">
        <v>0.36</v>
      </c>
      <c r="O524" s="5">
        <v>0.19400000000000001</v>
      </c>
      <c r="P524" s="5">
        <v>5</v>
      </c>
      <c r="Q524" s="5">
        <v>20</v>
      </c>
      <c r="R524" s="5">
        <f>SUM(Append18[[#This Row],[Casual_Rentals]],Append18[[#This Row],[Registered_Rentals]])</f>
        <v>25</v>
      </c>
      <c r="T524" t="str">
        <f t="shared" si="31"/>
        <v>invalid</v>
      </c>
      <c r="U524" t="str">
        <f t="shared" ref="U524:U587" si="34">IF(E515=1,"January",IF(E515=2,"February",("invalid")))</f>
        <v>January</v>
      </c>
      <c r="V524">
        <f t="shared" si="32"/>
        <v>0.1061</v>
      </c>
      <c r="W524" t="str">
        <f t="shared" si="33"/>
        <v>winter</v>
      </c>
    </row>
    <row r="525" spans="1:23" x14ac:dyDescent="0.25">
      <c r="A525" s="5">
        <v>524</v>
      </c>
      <c r="B525" s="6">
        <v>40566</v>
      </c>
      <c r="C525" s="5">
        <v>1</v>
      </c>
      <c r="D525" s="5">
        <v>0</v>
      </c>
      <c r="E525" s="5">
        <v>1</v>
      </c>
      <c r="F525" s="5">
        <v>22</v>
      </c>
      <c r="G525" s="5" t="b">
        <v>0</v>
      </c>
      <c r="H525" s="5">
        <v>0</v>
      </c>
      <c r="I525" s="5" t="s">
        <v>67</v>
      </c>
      <c r="J525" s="5">
        <v>1</v>
      </c>
      <c r="K525" s="5" t="s">
        <v>68</v>
      </c>
      <c r="L525" s="5">
        <v>0.08</v>
      </c>
      <c r="M525" s="5">
        <v>9.0899999999999995E-2</v>
      </c>
      <c r="N525" s="5">
        <v>0.38</v>
      </c>
      <c r="O525" s="5">
        <v>0.19400000000000001</v>
      </c>
      <c r="P525" s="5">
        <v>5</v>
      </c>
      <c r="Q525" s="5">
        <v>23</v>
      </c>
      <c r="R525" s="5">
        <f>SUM(Append18[[#This Row],[Casual_Rentals]],Append18[[#This Row],[Registered_Rentals]])</f>
        <v>28</v>
      </c>
      <c r="T525" t="str">
        <f t="shared" si="31"/>
        <v>invalid</v>
      </c>
      <c r="U525" t="str">
        <f t="shared" si="34"/>
        <v>January</v>
      </c>
      <c r="V525">
        <f t="shared" si="32"/>
        <v>9.0899999999999995E-2</v>
      </c>
      <c r="W525" t="str">
        <f t="shared" si="33"/>
        <v>winter</v>
      </c>
    </row>
    <row r="526" spans="1:23" x14ac:dyDescent="0.25">
      <c r="A526" s="5">
        <v>525</v>
      </c>
      <c r="B526" s="6">
        <v>40566</v>
      </c>
      <c r="C526" s="5">
        <v>1</v>
      </c>
      <c r="D526" s="5">
        <v>0</v>
      </c>
      <c r="E526" s="5">
        <v>1</v>
      </c>
      <c r="F526" s="5">
        <v>23</v>
      </c>
      <c r="G526" s="5" t="b">
        <v>0</v>
      </c>
      <c r="H526" s="5">
        <v>0</v>
      </c>
      <c r="I526" s="5" t="s">
        <v>67</v>
      </c>
      <c r="J526" s="5">
        <v>1</v>
      </c>
      <c r="K526" s="5" t="s">
        <v>68</v>
      </c>
      <c r="L526" s="5">
        <v>0.06</v>
      </c>
      <c r="M526" s="5">
        <v>6.0600000000000001E-2</v>
      </c>
      <c r="N526" s="5">
        <v>0.41</v>
      </c>
      <c r="O526" s="5">
        <v>0.22389999999999999</v>
      </c>
      <c r="P526" s="5">
        <v>4</v>
      </c>
      <c r="Q526" s="5">
        <v>17</v>
      </c>
      <c r="R526" s="5">
        <f>SUM(Append18[[#This Row],[Casual_Rentals]],Append18[[#This Row],[Registered_Rentals]])</f>
        <v>21</v>
      </c>
      <c r="T526" t="str">
        <f t="shared" si="31"/>
        <v>invalid</v>
      </c>
      <c r="U526" t="str">
        <f t="shared" si="34"/>
        <v>January</v>
      </c>
      <c r="V526">
        <f t="shared" si="32"/>
        <v>6.0600000000000001E-2</v>
      </c>
      <c r="W526" t="str">
        <f t="shared" si="33"/>
        <v>winter</v>
      </c>
    </row>
    <row r="527" spans="1:23" x14ac:dyDescent="0.25">
      <c r="A527" s="5">
        <v>526</v>
      </c>
      <c r="B527" s="6">
        <v>40567</v>
      </c>
      <c r="C527" s="5">
        <v>1</v>
      </c>
      <c r="D527" s="5">
        <v>0</v>
      </c>
      <c r="E527" s="5">
        <v>1</v>
      </c>
      <c r="F527" s="5">
        <v>0</v>
      </c>
      <c r="G527" s="5" t="b">
        <v>0</v>
      </c>
      <c r="H527" s="5">
        <v>1</v>
      </c>
      <c r="I527" s="5" t="s">
        <v>47</v>
      </c>
      <c r="J527" s="5">
        <v>1</v>
      </c>
      <c r="K527" s="5" t="s">
        <v>68</v>
      </c>
      <c r="L527" s="5">
        <v>0.06</v>
      </c>
      <c r="M527" s="5">
        <v>6.0600000000000001E-2</v>
      </c>
      <c r="N527" s="5">
        <v>0.41</v>
      </c>
      <c r="O527" s="5">
        <v>0.19400000000000001</v>
      </c>
      <c r="P527" s="5">
        <v>0</v>
      </c>
      <c r="Q527" s="5">
        <v>7</v>
      </c>
      <c r="R527" s="5">
        <f>SUM(Append18[[#This Row],[Casual_Rentals]],Append18[[#This Row],[Registered_Rentals]])</f>
        <v>7</v>
      </c>
      <c r="T527" t="str">
        <f t="shared" si="31"/>
        <v>invalid</v>
      </c>
      <c r="U527" t="str">
        <f t="shared" si="34"/>
        <v>January</v>
      </c>
      <c r="V527">
        <f t="shared" si="32"/>
        <v>6.0600000000000001E-2</v>
      </c>
      <c r="W527" t="str">
        <f t="shared" si="33"/>
        <v>winter</v>
      </c>
    </row>
    <row r="528" spans="1:23" x14ac:dyDescent="0.25">
      <c r="A528" s="5">
        <v>527</v>
      </c>
      <c r="B528" s="6">
        <v>40567</v>
      </c>
      <c r="C528" s="5">
        <v>1</v>
      </c>
      <c r="D528" s="5">
        <v>0</v>
      </c>
      <c r="E528" s="5">
        <v>1</v>
      </c>
      <c r="F528" s="5">
        <v>1</v>
      </c>
      <c r="G528" s="5" t="b">
        <v>0</v>
      </c>
      <c r="H528" s="5">
        <v>1</v>
      </c>
      <c r="I528" s="5" t="s">
        <v>47</v>
      </c>
      <c r="J528" s="5">
        <v>1</v>
      </c>
      <c r="K528" s="5" t="s">
        <v>68</v>
      </c>
      <c r="L528" s="5">
        <v>0.04</v>
      </c>
      <c r="M528" s="5">
        <v>4.5499999999999999E-2</v>
      </c>
      <c r="N528" s="5">
        <v>0.45</v>
      </c>
      <c r="O528" s="5">
        <v>0.19400000000000001</v>
      </c>
      <c r="P528" s="5">
        <v>0</v>
      </c>
      <c r="Q528" s="5">
        <v>1</v>
      </c>
      <c r="R528" s="5">
        <f>SUM(Append18[[#This Row],[Casual_Rentals]],Append18[[#This Row],[Registered_Rentals]])</f>
        <v>1</v>
      </c>
      <c r="T528" t="str">
        <f t="shared" si="31"/>
        <v>invalid</v>
      </c>
      <c r="U528" t="str">
        <f t="shared" si="34"/>
        <v>January</v>
      </c>
      <c r="V528">
        <f t="shared" si="32"/>
        <v>4.5499999999999999E-2</v>
      </c>
      <c r="W528" t="str">
        <f t="shared" si="33"/>
        <v>winter</v>
      </c>
    </row>
    <row r="529" spans="1:23" x14ac:dyDescent="0.25">
      <c r="A529" s="5">
        <v>528</v>
      </c>
      <c r="B529" s="6">
        <v>40567</v>
      </c>
      <c r="C529" s="5">
        <v>1</v>
      </c>
      <c r="D529" s="5">
        <v>0</v>
      </c>
      <c r="E529" s="5">
        <v>1</v>
      </c>
      <c r="F529" s="5">
        <v>3</v>
      </c>
      <c r="G529" s="5" t="b">
        <v>0</v>
      </c>
      <c r="H529" s="5">
        <v>1</v>
      </c>
      <c r="I529" s="5" t="s">
        <v>47</v>
      </c>
      <c r="J529" s="5">
        <v>1</v>
      </c>
      <c r="K529" s="5" t="s">
        <v>68</v>
      </c>
      <c r="L529" s="5">
        <v>0.04</v>
      </c>
      <c r="M529" s="5">
        <v>3.0300000000000001E-2</v>
      </c>
      <c r="N529" s="5">
        <v>0.45</v>
      </c>
      <c r="O529" s="5">
        <v>0.25369999999999998</v>
      </c>
      <c r="P529" s="5">
        <v>0</v>
      </c>
      <c r="Q529" s="5">
        <v>1</v>
      </c>
      <c r="R529" s="5">
        <f>SUM(Append18[[#This Row],[Casual_Rentals]],Append18[[#This Row],[Registered_Rentals]])</f>
        <v>1</v>
      </c>
      <c r="T529" t="str">
        <f t="shared" ref="T529:T592" si="35">IF(K515=1,"Clear",IF(K515=2,"Cloudy",IF(K515=3,"Light Rain",IF(K515=4,"Heavy Rain",("invalid")))))</f>
        <v>invalid</v>
      </c>
      <c r="U529" t="str">
        <f t="shared" si="34"/>
        <v>January</v>
      </c>
      <c r="V529">
        <f t="shared" si="32"/>
        <v>3.0300000000000001E-2</v>
      </c>
      <c r="W529" t="str">
        <f t="shared" si="33"/>
        <v>winter</v>
      </c>
    </row>
    <row r="530" spans="1:23" x14ac:dyDescent="0.25">
      <c r="A530" s="5">
        <v>529</v>
      </c>
      <c r="B530" s="6">
        <v>40567</v>
      </c>
      <c r="C530" s="5">
        <v>1</v>
      </c>
      <c r="D530" s="5">
        <v>0</v>
      </c>
      <c r="E530" s="5">
        <v>1</v>
      </c>
      <c r="F530" s="5">
        <v>4</v>
      </c>
      <c r="G530" s="5" t="b">
        <v>0</v>
      </c>
      <c r="H530" s="5">
        <v>1</v>
      </c>
      <c r="I530" s="5" t="s">
        <v>47</v>
      </c>
      <c r="J530" s="5">
        <v>1</v>
      </c>
      <c r="K530" s="5" t="s">
        <v>68</v>
      </c>
      <c r="L530" s="5">
        <v>0.02</v>
      </c>
      <c r="M530" s="5">
        <v>6.0600000000000001E-2</v>
      </c>
      <c r="N530" s="5">
        <v>0.48</v>
      </c>
      <c r="O530" s="5">
        <v>0.1343</v>
      </c>
      <c r="P530" s="5">
        <v>0</v>
      </c>
      <c r="Q530" s="5">
        <v>1</v>
      </c>
      <c r="R530" s="5">
        <f>SUM(Append18[[#This Row],[Casual_Rentals]],Append18[[#This Row],[Registered_Rentals]])</f>
        <v>1</v>
      </c>
      <c r="T530" t="str">
        <f t="shared" si="35"/>
        <v>invalid</v>
      </c>
      <c r="U530" t="str">
        <f t="shared" si="34"/>
        <v>January</v>
      </c>
      <c r="V530">
        <f t="shared" si="32"/>
        <v>6.0600000000000001E-2</v>
      </c>
      <c r="W530" t="str">
        <f t="shared" si="33"/>
        <v>winter</v>
      </c>
    </row>
    <row r="531" spans="1:23" x14ac:dyDescent="0.25">
      <c r="A531" s="5">
        <v>530</v>
      </c>
      <c r="B531" s="6">
        <v>40567</v>
      </c>
      <c r="C531" s="5">
        <v>1</v>
      </c>
      <c r="D531" s="5">
        <v>0</v>
      </c>
      <c r="E531" s="5">
        <v>1</v>
      </c>
      <c r="F531" s="5">
        <v>5</v>
      </c>
      <c r="G531" s="5" t="b">
        <v>0</v>
      </c>
      <c r="H531" s="5">
        <v>1</v>
      </c>
      <c r="I531" s="5" t="s">
        <v>47</v>
      </c>
      <c r="J531" s="5">
        <v>1</v>
      </c>
      <c r="K531" s="5" t="s">
        <v>68</v>
      </c>
      <c r="L531" s="5">
        <v>0.02</v>
      </c>
      <c r="M531" s="5">
        <v>6.0600000000000001E-2</v>
      </c>
      <c r="N531" s="5">
        <v>0.48</v>
      </c>
      <c r="O531" s="5">
        <v>0.1343</v>
      </c>
      <c r="P531" s="5">
        <v>0</v>
      </c>
      <c r="Q531" s="5">
        <v>5</v>
      </c>
      <c r="R531" s="5">
        <f>SUM(Append18[[#This Row],[Casual_Rentals]],Append18[[#This Row],[Registered_Rentals]])</f>
        <v>5</v>
      </c>
      <c r="T531" t="str">
        <f t="shared" si="35"/>
        <v>invalid</v>
      </c>
      <c r="U531" t="str">
        <f t="shared" si="34"/>
        <v>January</v>
      </c>
      <c r="V531">
        <f t="shared" si="32"/>
        <v>6.0600000000000001E-2</v>
      </c>
      <c r="W531" t="str">
        <f t="shared" si="33"/>
        <v>winter</v>
      </c>
    </row>
    <row r="532" spans="1:23" x14ac:dyDescent="0.25">
      <c r="A532" s="5">
        <v>531</v>
      </c>
      <c r="B532" s="6">
        <v>40567</v>
      </c>
      <c r="C532" s="5">
        <v>1</v>
      </c>
      <c r="D532" s="5">
        <v>0</v>
      </c>
      <c r="E532" s="5">
        <v>1</v>
      </c>
      <c r="F532" s="5">
        <v>6</v>
      </c>
      <c r="G532" s="5" t="b">
        <v>0</v>
      </c>
      <c r="H532" s="5">
        <v>1</v>
      </c>
      <c r="I532" s="5" t="s">
        <v>47</v>
      </c>
      <c r="J532" s="5">
        <v>1</v>
      </c>
      <c r="K532" s="5" t="s">
        <v>68</v>
      </c>
      <c r="L532" s="5">
        <v>0.02</v>
      </c>
      <c r="M532" s="5">
        <v>7.5800000000000006E-2</v>
      </c>
      <c r="N532" s="5">
        <v>0.48</v>
      </c>
      <c r="O532" s="5">
        <v>8.9599999999999999E-2</v>
      </c>
      <c r="P532" s="5">
        <v>0</v>
      </c>
      <c r="Q532" s="5">
        <v>15</v>
      </c>
      <c r="R532" s="5">
        <f>SUM(Append18[[#This Row],[Casual_Rentals]],Append18[[#This Row],[Registered_Rentals]])</f>
        <v>15</v>
      </c>
      <c r="T532" t="str">
        <f t="shared" si="35"/>
        <v>invalid</v>
      </c>
      <c r="U532" t="str">
        <f t="shared" si="34"/>
        <v>January</v>
      </c>
      <c r="V532">
        <f t="shared" si="32"/>
        <v>7.5800000000000006E-2</v>
      </c>
      <c r="W532" t="str">
        <f t="shared" si="33"/>
        <v>winter</v>
      </c>
    </row>
    <row r="533" spans="1:23" x14ac:dyDescent="0.25">
      <c r="A533" s="5">
        <v>532</v>
      </c>
      <c r="B533" s="6">
        <v>40567</v>
      </c>
      <c r="C533" s="5">
        <v>1</v>
      </c>
      <c r="D533" s="5">
        <v>0</v>
      </c>
      <c r="E533" s="5">
        <v>1</v>
      </c>
      <c r="F533" s="5">
        <v>7</v>
      </c>
      <c r="G533" s="5" t="b">
        <v>0</v>
      </c>
      <c r="H533" s="5">
        <v>1</v>
      </c>
      <c r="I533" s="5" t="s">
        <v>47</v>
      </c>
      <c r="J533" s="5">
        <v>1</v>
      </c>
      <c r="K533" s="5" t="s">
        <v>68</v>
      </c>
      <c r="L533" s="5">
        <v>0.02</v>
      </c>
      <c r="M533" s="5">
        <v>0.1212</v>
      </c>
      <c r="N533" s="5">
        <v>0.48</v>
      </c>
      <c r="O533" s="5">
        <v>0</v>
      </c>
      <c r="P533" s="5">
        <v>5</v>
      </c>
      <c r="Q533" s="5">
        <v>79</v>
      </c>
      <c r="R533" s="5">
        <f>SUM(Append18[[#This Row],[Casual_Rentals]],Append18[[#This Row],[Registered_Rentals]])</f>
        <v>84</v>
      </c>
      <c r="T533" t="str">
        <f t="shared" si="35"/>
        <v>invalid</v>
      </c>
      <c r="U533" t="str">
        <f t="shared" si="34"/>
        <v>January</v>
      </c>
      <c r="V533">
        <f t="shared" si="32"/>
        <v>0.1212</v>
      </c>
      <c r="W533" t="str">
        <f t="shared" si="33"/>
        <v>winter</v>
      </c>
    </row>
    <row r="534" spans="1:23" x14ac:dyDescent="0.25">
      <c r="A534" s="5">
        <v>533</v>
      </c>
      <c r="B534" s="6">
        <v>40567</v>
      </c>
      <c r="C534" s="5">
        <v>1</v>
      </c>
      <c r="D534" s="5">
        <v>0</v>
      </c>
      <c r="E534" s="5">
        <v>1</v>
      </c>
      <c r="F534" s="5">
        <v>8</v>
      </c>
      <c r="G534" s="5" t="b">
        <v>0</v>
      </c>
      <c r="H534" s="5">
        <v>1</v>
      </c>
      <c r="I534" s="5" t="s">
        <v>47</v>
      </c>
      <c r="J534" s="5">
        <v>1</v>
      </c>
      <c r="K534" s="5" t="s">
        <v>68</v>
      </c>
      <c r="L534" s="5">
        <v>0.04</v>
      </c>
      <c r="M534" s="5">
        <v>0.13639999999999999</v>
      </c>
      <c r="N534" s="5">
        <v>0.49</v>
      </c>
      <c r="O534" s="5">
        <v>0</v>
      </c>
      <c r="P534" s="5">
        <v>6</v>
      </c>
      <c r="Q534" s="5">
        <v>171</v>
      </c>
      <c r="R534" s="5">
        <f>SUM(Append18[[#This Row],[Casual_Rentals]],Append18[[#This Row],[Registered_Rentals]])</f>
        <v>177</v>
      </c>
      <c r="T534" t="str">
        <f t="shared" si="35"/>
        <v>invalid</v>
      </c>
      <c r="U534" t="str">
        <f t="shared" si="34"/>
        <v>January</v>
      </c>
      <c r="V534">
        <f t="shared" si="32"/>
        <v>0.13639999999999999</v>
      </c>
      <c r="W534" t="str">
        <f t="shared" si="33"/>
        <v>winter</v>
      </c>
    </row>
    <row r="535" spans="1:23" x14ac:dyDescent="0.25">
      <c r="A535" s="5">
        <v>534</v>
      </c>
      <c r="B535" s="6">
        <v>40567</v>
      </c>
      <c r="C535" s="5">
        <v>1</v>
      </c>
      <c r="D535" s="5">
        <v>0</v>
      </c>
      <c r="E535" s="5">
        <v>1</v>
      </c>
      <c r="F535" s="5">
        <v>9</v>
      </c>
      <c r="G535" s="5" t="b">
        <v>0</v>
      </c>
      <c r="H535" s="5">
        <v>1</v>
      </c>
      <c r="I535" s="5" t="s">
        <v>47</v>
      </c>
      <c r="J535" s="5">
        <v>1</v>
      </c>
      <c r="K535" s="5" t="s">
        <v>68</v>
      </c>
      <c r="L535" s="5">
        <v>0.06</v>
      </c>
      <c r="M535" s="5">
        <v>0.1515</v>
      </c>
      <c r="N535" s="5">
        <v>0.41</v>
      </c>
      <c r="O535" s="5">
        <v>0</v>
      </c>
      <c r="P535" s="5">
        <v>4</v>
      </c>
      <c r="Q535" s="5">
        <v>98</v>
      </c>
      <c r="R535" s="5">
        <f>SUM(Append18[[#This Row],[Casual_Rentals]],Append18[[#This Row],[Registered_Rentals]])</f>
        <v>102</v>
      </c>
      <c r="T535" t="str">
        <f t="shared" si="35"/>
        <v>invalid</v>
      </c>
      <c r="U535" t="str">
        <f t="shared" si="34"/>
        <v>January</v>
      </c>
      <c r="V535">
        <f t="shared" si="32"/>
        <v>0.1515</v>
      </c>
      <c r="W535" t="str">
        <f t="shared" si="33"/>
        <v>winter</v>
      </c>
    </row>
    <row r="536" spans="1:23" x14ac:dyDescent="0.25">
      <c r="A536" s="5">
        <v>535</v>
      </c>
      <c r="B536" s="6">
        <v>40567</v>
      </c>
      <c r="C536" s="5">
        <v>1</v>
      </c>
      <c r="D536" s="5">
        <v>0</v>
      </c>
      <c r="E536" s="5">
        <v>1</v>
      </c>
      <c r="F536" s="5">
        <v>10</v>
      </c>
      <c r="G536" s="5" t="b">
        <v>0</v>
      </c>
      <c r="H536" s="5">
        <v>1</v>
      </c>
      <c r="I536" s="5" t="s">
        <v>47</v>
      </c>
      <c r="J536" s="5">
        <v>1</v>
      </c>
      <c r="K536" s="5" t="s">
        <v>68</v>
      </c>
      <c r="L536" s="5">
        <v>0.1</v>
      </c>
      <c r="M536" s="5">
        <v>0.13639999999999999</v>
      </c>
      <c r="N536" s="5">
        <v>0.42</v>
      </c>
      <c r="O536" s="5">
        <v>0</v>
      </c>
      <c r="P536" s="5">
        <v>6</v>
      </c>
      <c r="Q536" s="5">
        <v>34</v>
      </c>
      <c r="R536" s="5">
        <f>SUM(Append18[[#This Row],[Casual_Rentals]],Append18[[#This Row],[Registered_Rentals]])</f>
        <v>40</v>
      </c>
      <c r="T536" t="str">
        <f t="shared" si="35"/>
        <v>invalid</v>
      </c>
      <c r="U536" t="str">
        <f t="shared" si="34"/>
        <v>January</v>
      </c>
      <c r="V536">
        <f t="shared" si="32"/>
        <v>0.13639999999999999</v>
      </c>
      <c r="W536" t="str">
        <f t="shared" si="33"/>
        <v>winter</v>
      </c>
    </row>
    <row r="537" spans="1:23" x14ac:dyDescent="0.25">
      <c r="A537" s="5">
        <v>536</v>
      </c>
      <c r="B537" s="6">
        <v>40567</v>
      </c>
      <c r="C537" s="5">
        <v>1</v>
      </c>
      <c r="D537" s="5">
        <v>0</v>
      </c>
      <c r="E537" s="5">
        <v>1</v>
      </c>
      <c r="F537" s="5">
        <v>11</v>
      </c>
      <c r="G537" s="5" t="b">
        <v>0</v>
      </c>
      <c r="H537" s="5">
        <v>1</v>
      </c>
      <c r="I537" s="5" t="s">
        <v>47</v>
      </c>
      <c r="J537" s="5">
        <v>1</v>
      </c>
      <c r="K537" s="5" t="s">
        <v>68</v>
      </c>
      <c r="L537" s="5">
        <v>0.1</v>
      </c>
      <c r="M537" s="5">
        <v>0.1212</v>
      </c>
      <c r="N537" s="5">
        <v>0.46</v>
      </c>
      <c r="O537" s="5">
        <v>0.1343</v>
      </c>
      <c r="P537" s="5">
        <v>3</v>
      </c>
      <c r="Q537" s="5">
        <v>43</v>
      </c>
      <c r="R537" s="5">
        <f>SUM(Append18[[#This Row],[Casual_Rentals]],Append18[[#This Row],[Registered_Rentals]])</f>
        <v>46</v>
      </c>
      <c r="T537" t="str">
        <f t="shared" si="35"/>
        <v>invalid</v>
      </c>
      <c r="U537" t="str">
        <f t="shared" si="34"/>
        <v>January</v>
      </c>
      <c r="V537">
        <f t="shared" si="32"/>
        <v>0.1212</v>
      </c>
      <c r="W537" t="str">
        <f t="shared" si="33"/>
        <v>winter</v>
      </c>
    </row>
    <row r="538" spans="1:23" x14ac:dyDescent="0.25">
      <c r="A538" s="5">
        <v>537</v>
      </c>
      <c r="B538" s="6">
        <v>40567</v>
      </c>
      <c r="C538" s="5">
        <v>1</v>
      </c>
      <c r="D538" s="5">
        <v>0</v>
      </c>
      <c r="E538" s="5">
        <v>1</v>
      </c>
      <c r="F538" s="5">
        <v>12</v>
      </c>
      <c r="G538" s="5" t="b">
        <v>0</v>
      </c>
      <c r="H538" s="5">
        <v>1</v>
      </c>
      <c r="I538" s="5" t="s">
        <v>47</v>
      </c>
      <c r="J538" s="5">
        <v>2</v>
      </c>
      <c r="K538" s="5" t="s">
        <v>69</v>
      </c>
      <c r="L538" s="5">
        <v>0.12</v>
      </c>
      <c r="M538" s="5">
        <v>0.13639999999999999</v>
      </c>
      <c r="N538" s="5">
        <v>0.42</v>
      </c>
      <c r="O538" s="5">
        <v>0.19400000000000001</v>
      </c>
      <c r="P538" s="5">
        <v>11</v>
      </c>
      <c r="Q538" s="5">
        <v>52</v>
      </c>
      <c r="R538" s="5">
        <f>SUM(Append18[[#This Row],[Casual_Rentals]],Append18[[#This Row],[Registered_Rentals]])</f>
        <v>63</v>
      </c>
      <c r="T538" t="str">
        <f t="shared" si="35"/>
        <v>invalid</v>
      </c>
      <c r="U538" t="str">
        <f t="shared" si="34"/>
        <v>January</v>
      </c>
      <c r="V538">
        <f t="shared" si="32"/>
        <v>0.13639999999999999</v>
      </c>
      <c r="W538" t="str">
        <f t="shared" si="33"/>
        <v>winter</v>
      </c>
    </row>
    <row r="539" spans="1:23" x14ac:dyDescent="0.25">
      <c r="A539" s="5">
        <v>538</v>
      </c>
      <c r="B539" s="6">
        <v>40567</v>
      </c>
      <c r="C539" s="5">
        <v>1</v>
      </c>
      <c r="D539" s="5">
        <v>0</v>
      </c>
      <c r="E539" s="5">
        <v>1</v>
      </c>
      <c r="F539" s="5">
        <v>13</v>
      </c>
      <c r="G539" s="5" t="b">
        <v>0</v>
      </c>
      <c r="H539" s="5">
        <v>1</v>
      </c>
      <c r="I539" s="5" t="s">
        <v>47</v>
      </c>
      <c r="J539" s="5">
        <v>2</v>
      </c>
      <c r="K539" s="5" t="s">
        <v>69</v>
      </c>
      <c r="L539" s="5">
        <v>0.14000000000000001</v>
      </c>
      <c r="M539" s="5">
        <v>0.13639999999999999</v>
      </c>
      <c r="N539" s="5">
        <v>0.43</v>
      </c>
      <c r="O539" s="5">
        <v>0.22389999999999999</v>
      </c>
      <c r="P539" s="5">
        <v>6</v>
      </c>
      <c r="Q539" s="5">
        <v>54</v>
      </c>
      <c r="R539" s="5">
        <f>SUM(Append18[[#This Row],[Casual_Rentals]],Append18[[#This Row],[Registered_Rentals]])</f>
        <v>60</v>
      </c>
      <c r="T539" t="str">
        <f t="shared" si="35"/>
        <v>invalid</v>
      </c>
      <c r="U539" t="str">
        <f t="shared" si="34"/>
        <v>January</v>
      </c>
      <c r="V539">
        <f t="shared" si="32"/>
        <v>0.13639999999999999</v>
      </c>
      <c r="W539" t="str">
        <f t="shared" si="33"/>
        <v>winter</v>
      </c>
    </row>
    <row r="540" spans="1:23" x14ac:dyDescent="0.25">
      <c r="A540" s="5">
        <v>539</v>
      </c>
      <c r="B540" s="6">
        <v>40567</v>
      </c>
      <c r="C540" s="5">
        <v>1</v>
      </c>
      <c r="D540" s="5">
        <v>0</v>
      </c>
      <c r="E540" s="5">
        <v>1</v>
      </c>
      <c r="F540" s="5">
        <v>14</v>
      </c>
      <c r="G540" s="5" t="b">
        <v>0</v>
      </c>
      <c r="H540" s="5">
        <v>1</v>
      </c>
      <c r="I540" s="5" t="s">
        <v>47</v>
      </c>
      <c r="J540" s="5">
        <v>2</v>
      </c>
      <c r="K540" s="5" t="s">
        <v>69</v>
      </c>
      <c r="L540" s="5">
        <v>0.14000000000000001</v>
      </c>
      <c r="M540" s="5">
        <v>0.13639999999999999</v>
      </c>
      <c r="N540" s="5">
        <v>0.46</v>
      </c>
      <c r="O540" s="5">
        <v>0.22389999999999999</v>
      </c>
      <c r="P540" s="5">
        <v>2</v>
      </c>
      <c r="Q540" s="5">
        <v>43</v>
      </c>
      <c r="R540" s="5">
        <f>SUM(Append18[[#This Row],[Casual_Rentals]],Append18[[#This Row],[Registered_Rentals]])</f>
        <v>45</v>
      </c>
      <c r="T540" t="str">
        <f t="shared" si="35"/>
        <v>invalid</v>
      </c>
      <c r="U540" t="str">
        <f t="shared" si="34"/>
        <v>January</v>
      </c>
      <c r="V540">
        <f t="shared" si="32"/>
        <v>0.13639999999999999</v>
      </c>
      <c r="W540" t="str">
        <f t="shared" si="33"/>
        <v>winter</v>
      </c>
    </row>
    <row r="541" spans="1:23" x14ac:dyDescent="0.25">
      <c r="A541" s="5">
        <v>540</v>
      </c>
      <c r="B541" s="6">
        <v>40567</v>
      </c>
      <c r="C541" s="5">
        <v>1</v>
      </c>
      <c r="D541" s="5">
        <v>0</v>
      </c>
      <c r="E541" s="5">
        <v>1</v>
      </c>
      <c r="F541" s="5">
        <v>15</v>
      </c>
      <c r="G541" s="5" t="b">
        <v>0</v>
      </c>
      <c r="H541" s="5">
        <v>1</v>
      </c>
      <c r="I541" s="5" t="s">
        <v>47</v>
      </c>
      <c r="J541" s="5">
        <v>1</v>
      </c>
      <c r="K541" s="5" t="s">
        <v>68</v>
      </c>
      <c r="L541" s="5">
        <v>0.16</v>
      </c>
      <c r="M541" s="5">
        <v>0.16669999999999999</v>
      </c>
      <c r="N541" s="5">
        <v>0.4</v>
      </c>
      <c r="O541" s="5">
        <v>0.16420000000000001</v>
      </c>
      <c r="P541" s="5">
        <v>7</v>
      </c>
      <c r="Q541" s="5">
        <v>50</v>
      </c>
      <c r="R541" s="5">
        <f>SUM(Append18[[#This Row],[Casual_Rentals]],Append18[[#This Row],[Registered_Rentals]])</f>
        <v>57</v>
      </c>
      <c r="T541" t="str">
        <f t="shared" si="35"/>
        <v>invalid</v>
      </c>
      <c r="U541" t="str">
        <f t="shared" si="34"/>
        <v>January</v>
      </c>
      <c r="V541">
        <f t="shared" si="32"/>
        <v>0.16669999999999999</v>
      </c>
      <c r="W541" t="str">
        <f t="shared" si="33"/>
        <v>winter</v>
      </c>
    </row>
    <row r="542" spans="1:23" x14ac:dyDescent="0.25">
      <c r="A542" s="5">
        <v>541</v>
      </c>
      <c r="B542" s="6">
        <v>40567</v>
      </c>
      <c r="C542" s="5">
        <v>1</v>
      </c>
      <c r="D542" s="5">
        <v>0</v>
      </c>
      <c r="E542" s="5">
        <v>1</v>
      </c>
      <c r="F542" s="5">
        <v>16</v>
      </c>
      <c r="G542" s="5" t="b">
        <v>0</v>
      </c>
      <c r="H542" s="5">
        <v>1</v>
      </c>
      <c r="I542" s="5" t="s">
        <v>47</v>
      </c>
      <c r="J542" s="5">
        <v>1</v>
      </c>
      <c r="K542" s="5" t="s">
        <v>68</v>
      </c>
      <c r="L542" s="5">
        <v>0.16</v>
      </c>
      <c r="M542" s="5">
        <v>0.1515</v>
      </c>
      <c r="N542" s="5">
        <v>0.47</v>
      </c>
      <c r="O542" s="5">
        <v>0.25369999999999998</v>
      </c>
      <c r="P542" s="5">
        <v>4</v>
      </c>
      <c r="Q542" s="5">
        <v>66</v>
      </c>
      <c r="R542" s="5">
        <f>SUM(Append18[[#This Row],[Casual_Rentals]],Append18[[#This Row],[Registered_Rentals]])</f>
        <v>70</v>
      </c>
      <c r="T542" t="str">
        <f t="shared" si="35"/>
        <v>invalid</v>
      </c>
      <c r="U542" t="str">
        <f t="shared" si="34"/>
        <v>January</v>
      </c>
      <c r="V542">
        <f t="shared" si="32"/>
        <v>0.1515</v>
      </c>
      <c r="W542" t="str">
        <f t="shared" si="33"/>
        <v>winter</v>
      </c>
    </row>
    <row r="543" spans="1:23" x14ac:dyDescent="0.25">
      <c r="A543" s="5">
        <v>542</v>
      </c>
      <c r="B543" s="6">
        <v>40567</v>
      </c>
      <c r="C543" s="5">
        <v>1</v>
      </c>
      <c r="D543" s="5">
        <v>0</v>
      </c>
      <c r="E543" s="5">
        <v>1</v>
      </c>
      <c r="F543" s="5">
        <v>17</v>
      </c>
      <c r="G543" s="5" t="b">
        <v>0</v>
      </c>
      <c r="H543" s="5">
        <v>1</v>
      </c>
      <c r="I543" s="5" t="s">
        <v>47</v>
      </c>
      <c r="J543" s="5">
        <v>1</v>
      </c>
      <c r="K543" s="5" t="s">
        <v>68</v>
      </c>
      <c r="L543" s="5">
        <v>0.14000000000000001</v>
      </c>
      <c r="M543" s="5">
        <v>0.1212</v>
      </c>
      <c r="N543" s="5">
        <v>0.5</v>
      </c>
      <c r="O543" s="5">
        <v>0.25369999999999998</v>
      </c>
      <c r="P543" s="5">
        <v>6</v>
      </c>
      <c r="Q543" s="5">
        <v>178</v>
      </c>
      <c r="R543" s="5">
        <f>SUM(Append18[[#This Row],[Casual_Rentals]],Append18[[#This Row],[Registered_Rentals]])</f>
        <v>184</v>
      </c>
      <c r="T543" t="str">
        <f t="shared" si="35"/>
        <v>invalid</v>
      </c>
      <c r="U543" t="str">
        <f t="shared" si="34"/>
        <v>January</v>
      </c>
      <c r="V543">
        <f t="shared" si="32"/>
        <v>0.1212</v>
      </c>
      <c r="W543" t="str">
        <f t="shared" si="33"/>
        <v>winter</v>
      </c>
    </row>
    <row r="544" spans="1:23" x14ac:dyDescent="0.25">
      <c r="A544" s="5">
        <v>543</v>
      </c>
      <c r="B544" s="6">
        <v>40567</v>
      </c>
      <c r="C544" s="5">
        <v>1</v>
      </c>
      <c r="D544" s="5">
        <v>0</v>
      </c>
      <c r="E544" s="5">
        <v>1</v>
      </c>
      <c r="F544" s="5">
        <v>18</v>
      </c>
      <c r="G544" s="5" t="b">
        <v>0</v>
      </c>
      <c r="H544" s="5">
        <v>1</v>
      </c>
      <c r="I544" s="5" t="s">
        <v>47</v>
      </c>
      <c r="J544" s="5">
        <v>1</v>
      </c>
      <c r="K544" s="5" t="s">
        <v>68</v>
      </c>
      <c r="L544" s="5">
        <v>0.14000000000000001</v>
      </c>
      <c r="M544" s="5">
        <v>0.13639999999999999</v>
      </c>
      <c r="N544" s="5">
        <v>0.59</v>
      </c>
      <c r="O544" s="5">
        <v>0.19400000000000001</v>
      </c>
      <c r="P544" s="5">
        <v>8</v>
      </c>
      <c r="Q544" s="5">
        <v>145</v>
      </c>
      <c r="R544" s="5">
        <f>SUM(Append18[[#This Row],[Casual_Rentals]],Append18[[#This Row],[Registered_Rentals]])</f>
        <v>153</v>
      </c>
      <c r="T544" t="str">
        <f t="shared" si="35"/>
        <v>invalid</v>
      </c>
      <c r="U544" t="str">
        <f t="shared" si="34"/>
        <v>January</v>
      </c>
      <c r="V544">
        <f t="shared" si="32"/>
        <v>0.13639999999999999</v>
      </c>
      <c r="W544" t="str">
        <f t="shared" si="33"/>
        <v>winter</v>
      </c>
    </row>
    <row r="545" spans="1:23" x14ac:dyDescent="0.25">
      <c r="A545" s="5">
        <v>544</v>
      </c>
      <c r="B545" s="6">
        <v>40567</v>
      </c>
      <c r="C545" s="5">
        <v>1</v>
      </c>
      <c r="D545" s="5">
        <v>0</v>
      </c>
      <c r="E545" s="5">
        <v>1</v>
      </c>
      <c r="F545" s="5">
        <v>19</v>
      </c>
      <c r="G545" s="5" t="b">
        <v>0</v>
      </c>
      <c r="H545" s="5">
        <v>1</v>
      </c>
      <c r="I545" s="5" t="s">
        <v>47</v>
      </c>
      <c r="J545" s="5">
        <v>1</v>
      </c>
      <c r="K545" s="5" t="s">
        <v>68</v>
      </c>
      <c r="L545" s="5">
        <v>0.14000000000000001</v>
      </c>
      <c r="M545" s="5">
        <v>0.1515</v>
      </c>
      <c r="N545" s="5">
        <v>0.54</v>
      </c>
      <c r="O545" s="5">
        <v>0.16420000000000001</v>
      </c>
      <c r="P545" s="5">
        <v>5</v>
      </c>
      <c r="Q545" s="5">
        <v>101</v>
      </c>
      <c r="R545" s="5">
        <f>SUM(Append18[[#This Row],[Casual_Rentals]],Append18[[#This Row],[Registered_Rentals]])</f>
        <v>106</v>
      </c>
      <c r="T545" t="str">
        <f t="shared" si="35"/>
        <v>invalid</v>
      </c>
      <c r="U545" t="str">
        <f t="shared" si="34"/>
        <v>January</v>
      </c>
      <c r="V545">
        <f t="shared" si="32"/>
        <v>0.1515</v>
      </c>
      <c r="W545" t="str">
        <f t="shared" si="33"/>
        <v>winter</v>
      </c>
    </row>
    <row r="546" spans="1:23" x14ac:dyDescent="0.25">
      <c r="A546" s="5">
        <v>545</v>
      </c>
      <c r="B546" s="6">
        <v>40567</v>
      </c>
      <c r="C546" s="5">
        <v>1</v>
      </c>
      <c r="D546" s="5">
        <v>0</v>
      </c>
      <c r="E546" s="5">
        <v>1</v>
      </c>
      <c r="F546" s="5">
        <v>20</v>
      </c>
      <c r="G546" s="5" t="b">
        <v>0</v>
      </c>
      <c r="H546" s="5">
        <v>1</v>
      </c>
      <c r="I546" s="5" t="s">
        <v>47</v>
      </c>
      <c r="J546" s="5">
        <v>1</v>
      </c>
      <c r="K546" s="5" t="s">
        <v>68</v>
      </c>
      <c r="L546" s="5">
        <v>0.14000000000000001</v>
      </c>
      <c r="M546" s="5">
        <v>0.13639999999999999</v>
      </c>
      <c r="N546" s="5">
        <v>0.59</v>
      </c>
      <c r="O546" s="5">
        <v>0.19400000000000001</v>
      </c>
      <c r="P546" s="5">
        <v>1</v>
      </c>
      <c r="Q546" s="5">
        <v>80</v>
      </c>
      <c r="R546" s="5">
        <f>SUM(Append18[[#This Row],[Casual_Rentals]],Append18[[#This Row],[Registered_Rentals]])</f>
        <v>81</v>
      </c>
      <c r="T546" t="str">
        <f t="shared" si="35"/>
        <v>invalid</v>
      </c>
      <c r="U546" t="str">
        <f t="shared" si="34"/>
        <v>January</v>
      </c>
      <c r="V546">
        <f t="shared" si="32"/>
        <v>0.13639999999999999</v>
      </c>
      <c r="W546" t="str">
        <f t="shared" si="33"/>
        <v>winter</v>
      </c>
    </row>
    <row r="547" spans="1:23" x14ac:dyDescent="0.25">
      <c r="A547" s="5">
        <v>546</v>
      </c>
      <c r="B547" s="6">
        <v>40567</v>
      </c>
      <c r="C547" s="5">
        <v>1</v>
      </c>
      <c r="D547" s="5">
        <v>0</v>
      </c>
      <c r="E547" s="5">
        <v>1</v>
      </c>
      <c r="F547" s="5">
        <v>21</v>
      </c>
      <c r="G547" s="5" t="b">
        <v>0</v>
      </c>
      <c r="H547" s="5">
        <v>1</v>
      </c>
      <c r="I547" s="5" t="s">
        <v>47</v>
      </c>
      <c r="J547" s="5">
        <v>1</v>
      </c>
      <c r="K547" s="5" t="s">
        <v>68</v>
      </c>
      <c r="L547" s="5">
        <v>0.14000000000000001</v>
      </c>
      <c r="M547" s="5">
        <v>0.1515</v>
      </c>
      <c r="N547" s="5">
        <v>0.63</v>
      </c>
      <c r="O547" s="5">
        <v>0.16420000000000001</v>
      </c>
      <c r="P547" s="5">
        <v>6</v>
      </c>
      <c r="Q547" s="5">
        <v>53</v>
      </c>
      <c r="R547" s="5">
        <f>SUM(Append18[[#This Row],[Casual_Rentals]],Append18[[#This Row],[Registered_Rentals]])</f>
        <v>59</v>
      </c>
      <c r="T547" t="str">
        <f t="shared" si="35"/>
        <v>invalid</v>
      </c>
      <c r="U547" t="str">
        <f t="shared" si="34"/>
        <v>January</v>
      </c>
      <c r="V547">
        <f t="shared" si="32"/>
        <v>0.1515</v>
      </c>
      <c r="W547" t="str">
        <f t="shared" si="33"/>
        <v>winter</v>
      </c>
    </row>
    <row r="548" spans="1:23" x14ac:dyDescent="0.25">
      <c r="A548" s="5">
        <v>547</v>
      </c>
      <c r="B548" s="6">
        <v>40567</v>
      </c>
      <c r="C548" s="5">
        <v>1</v>
      </c>
      <c r="D548" s="5">
        <v>0</v>
      </c>
      <c r="E548" s="5">
        <v>1</v>
      </c>
      <c r="F548" s="5">
        <v>22</v>
      </c>
      <c r="G548" s="5" t="b">
        <v>0</v>
      </c>
      <c r="H548" s="5">
        <v>1</v>
      </c>
      <c r="I548" s="5" t="s">
        <v>47</v>
      </c>
      <c r="J548" s="5">
        <v>2</v>
      </c>
      <c r="K548" s="5" t="s">
        <v>69</v>
      </c>
      <c r="L548" s="5">
        <v>0.14000000000000001</v>
      </c>
      <c r="M548" s="5">
        <v>0.13639999999999999</v>
      </c>
      <c r="N548" s="5">
        <v>0.63</v>
      </c>
      <c r="O548" s="5">
        <v>0.22389999999999999</v>
      </c>
      <c r="P548" s="5">
        <v>3</v>
      </c>
      <c r="Q548" s="5">
        <v>32</v>
      </c>
      <c r="R548" s="5">
        <f>SUM(Append18[[#This Row],[Casual_Rentals]],Append18[[#This Row],[Registered_Rentals]])</f>
        <v>35</v>
      </c>
      <c r="T548" t="str">
        <f t="shared" si="35"/>
        <v>invalid</v>
      </c>
      <c r="U548" t="str">
        <f t="shared" si="34"/>
        <v>January</v>
      </c>
      <c r="V548">
        <f t="shared" si="32"/>
        <v>0.13639999999999999</v>
      </c>
      <c r="W548" t="str">
        <f t="shared" si="33"/>
        <v>winter</v>
      </c>
    </row>
    <row r="549" spans="1:23" x14ac:dyDescent="0.25">
      <c r="A549" s="5">
        <v>548</v>
      </c>
      <c r="B549" s="6">
        <v>40567</v>
      </c>
      <c r="C549" s="5">
        <v>1</v>
      </c>
      <c r="D549" s="5">
        <v>0</v>
      </c>
      <c r="E549" s="5">
        <v>1</v>
      </c>
      <c r="F549" s="5">
        <v>23</v>
      </c>
      <c r="G549" s="5" t="b">
        <v>0</v>
      </c>
      <c r="H549" s="5">
        <v>1</v>
      </c>
      <c r="I549" s="5" t="s">
        <v>47</v>
      </c>
      <c r="J549" s="5">
        <v>2</v>
      </c>
      <c r="K549" s="5" t="s">
        <v>69</v>
      </c>
      <c r="L549" s="5">
        <v>0.16</v>
      </c>
      <c r="M549" s="5">
        <v>0.1515</v>
      </c>
      <c r="N549" s="5">
        <v>0.64</v>
      </c>
      <c r="O549" s="5">
        <v>0.25369999999999998</v>
      </c>
      <c r="P549" s="5">
        <v>3</v>
      </c>
      <c r="Q549" s="5">
        <v>21</v>
      </c>
      <c r="R549" s="5">
        <f>SUM(Append18[[#This Row],[Casual_Rentals]],Append18[[#This Row],[Registered_Rentals]])</f>
        <v>24</v>
      </c>
      <c r="T549" t="str">
        <f t="shared" si="35"/>
        <v>invalid</v>
      </c>
      <c r="U549" t="str">
        <f t="shared" si="34"/>
        <v>January</v>
      </c>
      <c r="V549">
        <f t="shared" si="32"/>
        <v>0.1515</v>
      </c>
      <c r="W549" t="str">
        <f t="shared" si="33"/>
        <v>winter</v>
      </c>
    </row>
    <row r="550" spans="1:23" x14ac:dyDescent="0.25">
      <c r="A550" s="5">
        <v>549</v>
      </c>
      <c r="B550" s="6">
        <v>40568</v>
      </c>
      <c r="C550" s="5">
        <v>1</v>
      </c>
      <c r="D550" s="5">
        <v>0</v>
      </c>
      <c r="E550" s="5">
        <v>1</v>
      </c>
      <c r="F550" s="5">
        <v>0</v>
      </c>
      <c r="G550" s="5" t="b">
        <v>0</v>
      </c>
      <c r="H550" s="5">
        <v>2</v>
      </c>
      <c r="I550" s="5" t="s">
        <v>48</v>
      </c>
      <c r="J550" s="5">
        <v>2</v>
      </c>
      <c r="K550" s="5" t="s">
        <v>69</v>
      </c>
      <c r="L550" s="5">
        <v>0.16</v>
      </c>
      <c r="M550" s="5">
        <v>0.13639999999999999</v>
      </c>
      <c r="N550" s="5">
        <v>0.69</v>
      </c>
      <c r="O550" s="5">
        <v>0.28360000000000002</v>
      </c>
      <c r="P550" s="5">
        <v>3</v>
      </c>
      <c r="Q550" s="5">
        <v>6</v>
      </c>
      <c r="R550" s="5">
        <f>SUM(Append18[[#This Row],[Casual_Rentals]],Append18[[#This Row],[Registered_Rentals]])</f>
        <v>9</v>
      </c>
      <c r="T550" t="str">
        <f t="shared" si="35"/>
        <v>invalid</v>
      </c>
      <c r="U550" t="str">
        <f t="shared" si="34"/>
        <v>January</v>
      </c>
      <c r="V550">
        <f t="shared" si="32"/>
        <v>0.13639999999999999</v>
      </c>
      <c r="W550" t="str">
        <f t="shared" si="33"/>
        <v>winter</v>
      </c>
    </row>
    <row r="551" spans="1:23" x14ac:dyDescent="0.25">
      <c r="A551" s="5">
        <v>550</v>
      </c>
      <c r="B551" s="6">
        <v>40568</v>
      </c>
      <c r="C551" s="5">
        <v>1</v>
      </c>
      <c r="D551" s="5">
        <v>0</v>
      </c>
      <c r="E551" s="5">
        <v>1</v>
      </c>
      <c r="F551" s="5">
        <v>1</v>
      </c>
      <c r="G551" s="5" t="b">
        <v>0</v>
      </c>
      <c r="H551" s="5">
        <v>2</v>
      </c>
      <c r="I551" s="5" t="s">
        <v>48</v>
      </c>
      <c r="J551" s="5">
        <v>2</v>
      </c>
      <c r="K551" s="5" t="s">
        <v>69</v>
      </c>
      <c r="L551" s="5">
        <v>0.16</v>
      </c>
      <c r="M551" s="5">
        <v>0.16669999999999999</v>
      </c>
      <c r="N551" s="5">
        <v>0.69</v>
      </c>
      <c r="O551" s="5">
        <v>0.16420000000000001</v>
      </c>
      <c r="P551" s="5">
        <v>0</v>
      </c>
      <c r="Q551" s="5">
        <v>5</v>
      </c>
      <c r="R551" s="5">
        <f>SUM(Append18[[#This Row],[Casual_Rentals]],Append18[[#This Row],[Registered_Rentals]])</f>
        <v>5</v>
      </c>
      <c r="T551" t="str">
        <f t="shared" si="35"/>
        <v>invalid</v>
      </c>
      <c r="U551" t="str">
        <f t="shared" si="34"/>
        <v>January</v>
      </c>
      <c r="V551">
        <f t="shared" si="32"/>
        <v>0.16669999999999999</v>
      </c>
      <c r="W551" t="str">
        <f t="shared" si="33"/>
        <v>winter</v>
      </c>
    </row>
    <row r="552" spans="1:23" x14ac:dyDescent="0.25">
      <c r="A552" s="5">
        <v>551</v>
      </c>
      <c r="B552" s="6">
        <v>40568</v>
      </c>
      <c r="C552" s="5">
        <v>1</v>
      </c>
      <c r="D552" s="5">
        <v>0</v>
      </c>
      <c r="E552" s="5">
        <v>1</v>
      </c>
      <c r="F552" s="5">
        <v>2</v>
      </c>
      <c r="G552" s="5" t="b">
        <v>0</v>
      </c>
      <c r="H552" s="5">
        <v>2</v>
      </c>
      <c r="I552" s="5" t="s">
        <v>48</v>
      </c>
      <c r="J552" s="5">
        <v>1</v>
      </c>
      <c r="K552" s="5" t="s">
        <v>68</v>
      </c>
      <c r="L552" s="5">
        <v>0.16</v>
      </c>
      <c r="M552" s="5">
        <v>0.1515</v>
      </c>
      <c r="N552" s="5">
        <v>0.69</v>
      </c>
      <c r="O552" s="5">
        <v>0.22389999999999999</v>
      </c>
      <c r="P552" s="5">
        <v>0</v>
      </c>
      <c r="Q552" s="5">
        <v>2</v>
      </c>
      <c r="R552" s="5">
        <f>SUM(Append18[[#This Row],[Casual_Rentals]],Append18[[#This Row],[Registered_Rentals]])</f>
        <v>2</v>
      </c>
      <c r="T552" t="str">
        <f t="shared" si="35"/>
        <v>invalid</v>
      </c>
      <c r="U552" t="str">
        <f t="shared" si="34"/>
        <v>January</v>
      </c>
      <c r="V552">
        <f t="shared" si="32"/>
        <v>0.1515</v>
      </c>
      <c r="W552" t="str">
        <f t="shared" si="33"/>
        <v>winter</v>
      </c>
    </row>
    <row r="553" spans="1:23" x14ac:dyDescent="0.25">
      <c r="A553" s="5">
        <v>552</v>
      </c>
      <c r="B553" s="6">
        <v>40568</v>
      </c>
      <c r="C553" s="5">
        <v>1</v>
      </c>
      <c r="D553" s="5">
        <v>0</v>
      </c>
      <c r="E553" s="5">
        <v>1</v>
      </c>
      <c r="F553" s="5">
        <v>4</v>
      </c>
      <c r="G553" s="5" t="b">
        <v>0</v>
      </c>
      <c r="H553" s="5">
        <v>2</v>
      </c>
      <c r="I553" s="5" t="s">
        <v>48</v>
      </c>
      <c r="J553" s="5">
        <v>1</v>
      </c>
      <c r="K553" s="5" t="s">
        <v>68</v>
      </c>
      <c r="L553" s="5">
        <v>0.14000000000000001</v>
      </c>
      <c r="M553" s="5">
        <v>0.16669999999999999</v>
      </c>
      <c r="N553" s="5">
        <v>0.74</v>
      </c>
      <c r="O553" s="5">
        <v>0.1045</v>
      </c>
      <c r="P553" s="5">
        <v>0</v>
      </c>
      <c r="Q553" s="5">
        <v>1</v>
      </c>
      <c r="R553" s="5">
        <f>SUM(Append18[[#This Row],[Casual_Rentals]],Append18[[#This Row],[Registered_Rentals]])</f>
        <v>1</v>
      </c>
      <c r="T553" t="str">
        <f t="shared" si="35"/>
        <v>invalid</v>
      </c>
      <c r="U553" t="str">
        <f t="shared" si="34"/>
        <v>January</v>
      </c>
      <c r="V553">
        <f t="shared" si="32"/>
        <v>0.16669999999999999</v>
      </c>
      <c r="W553" t="str">
        <f t="shared" si="33"/>
        <v>winter</v>
      </c>
    </row>
    <row r="554" spans="1:23" x14ac:dyDescent="0.25">
      <c r="A554" s="5">
        <v>553</v>
      </c>
      <c r="B554" s="6">
        <v>40568</v>
      </c>
      <c r="C554" s="5">
        <v>1</v>
      </c>
      <c r="D554" s="5">
        <v>0</v>
      </c>
      <c r="E554" s="5">
        <v>1</v>
      </c>
      <c r="F554" s="5">
        <v>5</v>
      </c>
      <c r="G554" s="5" t="b">
        <v>0</v>
      </c>
      <c r="H554" s="5">
        <v>2</v>
      </c>
      <c r="I554" s="5" t="s">
        <v>48</v>
      </c>
      <c r="J554" s="5">
        <v>1</v>
      </c>
      <c r="K554" s="5" t="s">
        <v>68</v>
      </c>
      <c r="L554" s="5">
        <v>0.14000000000000001</v>
      </c>
      <c r="M554" s="5">
        <v>0.13639999999999999</v>
      </c>
      <c r="N554" s="5">
        <v>0.74</v>
      </c>
      <c r="O554" s="5">
        <v>0.22389999999999999</v>
      </c>
      <c r="P554" s="5">
        <v>0</v>
      </c>
      <c r="Q554" s="5">
        <v>9</v>
      </c>
      <c r="R554" s="5">
        <f>SUM(Append18[[#This Row],[Casual_Rentals]],Append18[[#This Row],[Registered_Rentals]])</f>
        <v>9</v>
      </c>
      <c r="T554" t="str">
        <f t="shared" si="35"/>
        <v>invalid</v>
      </c>
      <c r="U554" t="str">
        <f t="shared" si="34"/>
        <v>January</v>
      </c>
      <c r="V554">
        <f t="shared" si="32"/>
        <v>0.13639999999999999</v>
      </c>
      <c r="W554" t="str">
        <f t="shared" si="33"/>
        <v>winter</v>
      </c>
    </row>
    <row r="555" spans="1:23" x14ac:dyDescent="0.25">
      <c r="A555" s="5">
        <v>554</v>
      </c>
      <c r="B555" s="6">
        <v>40568</v>
      </c>
      <c r="C555" s="5">
        <v>1</v>
      </c>
      <c r="D555" s="5">
        <v>0</v>
      </c>
      <c r="E555" s="5">
        <v>1</v>
      </c>
      <c r="F555" s="5">
        <v>6</v>
      </c>
      <c r="G555" s="5" t="b">
        <v>0</v>
      </c>
      <c r="H555" s="5">
        <v>2</v>
      </c>
      <c r="I555" s="5" t="s">
        <v>48</v>
      </c>
      <c r="J555" s="5">
        <v>1</v>
      </c>
      <c r="K555" s="5" t="s">
        <v>68</v>
      </c>
      <c r="L555" s="5">
        <v>0.16</v>
      </c>
      <c r="M555" s="5">
        <v>0.18179999999999999</v>
      </c>
      <c r="N555" s="5">
        <v>0.74</v>
      </c>
      <c r="O555" s="5">
        <v>0.1045</v>
      </c>
      <c r="P555" s="5">
        <v>1</v>
      </c>
      <c r="Q555" s="5">
        <v>35</v>
      </c>
      <c r="R555" s="5">
        <f>SUM(Append18[[#This Row],[Casual_Rentals]],Append18[[#This Row],[Registered_Rentals]])</f>
        <v>36</v>
      </c>
      <c r="T555" t="str">
        <f t="shared" si="35"/>
        <v>invalid</v>
      </c>
      <c r="U555" t="str">
        <f t="shared" si="34"/>
        <v>January</v>
      </c>
      <c r="V555">
        <f t="shared" si="32"/>
        <v>0.18179999999999999</v>
      </c>
      <c r="W555" t="str">
        <f t="shared" si="33"/>
        <v>winter</v>
      </c>
    </row>
    <row r="556" spans="1:23" x14ac:dyDescent="0.25">
      <c r="A556" s="5">
        <v>555</v>
      </c>
      <c r="B556" s="6">
        <v>40568</v>
      </c>
      <c r="C556" s="5">
        <v>1</v>
      </c>
      <c r="D556" s="5">
        <v>0</v>
      </c>
      <c r="E556" s="5">
        <v>1</v>
      </c>
      <c r="F556" s="5">
        <v>7</v>
      </c>
      <c r="G556" s="5" t="b">
        <v>0</v>
      </c>
      <c r="H556" s="5">
        <v>2</v>
      </c>
      <c r="I556" s="5" t="s">
        <v>48</v>
      </c>
      <c r="J556" s="5">
        <v>1</v>
      </c>
      <c r="K556" s="5" t="s">
        <v>68</v>
      </c>
      <c r="L556" s="5">
        <v>0.16</v>
      </c>
      <c r="M556" s="5">
        <v>0.1515</v>
      </c>
      <c r="N556" s="5">
        <v>0.74</v>
      </c>
      <c r="O556" s="5">
        <v>0.22389999999999999</v>
      </c>
      <c r="P556" s="5">
        <v>5</v>
      </c>
      <c r="Q556" s="5">
        <v>103</v>
      </c>
      <c r="R556" s="5">
        <f>SUM(Append18[[#This Row],[Casual_Rentals]],Append18[[#This Row],[Registered_Rentals]])</f>
        <v>108</v>
      </c>
      <c r="T556" t="str">
        <f t="shared" si="35"/>
        <v>invalid</v>
      </c>
      <c r="U556" t="str">
        <f t="shared" si="34"/>
        <v>January</v>
      </c>
      <c r="V556">
        <f t="shared" si="32"/>
        <v>0.1515</v>
      </c>
      <c r="W556" t="str">
        <f t="shared" si="33"/>
        <v>winter</v>
      </c>
    </row>
    <row r="557" spans="1:23" x14ac:dyDescent="0.25">
      <c r="A557" s="5">
        <v>556</v>
      </c>
      <c r="B557" s="6">
        <v>40568</v>
      </c>
      <c r="C557" s="5">
        <v>1</v>
      </c>
      <c r="D557" s="5">
        <v>0</v>
      </c>
      <c r="E557" s="5">
        <v>1</v>
      </c>
      <c r="F557" s="5">
        <v>8</v>
      </c>
      <c r="G557" s="5" t="b">
        <v>0</v>
      </c>
      <c r="H557" s="5">
        <v>2</v>
      </c>
      <c r="I557" s="5" t="s">
        <v>48</v>
      </c>
      <c r="J557" s="5">
        <v>2</v>
      </c>
      <c r="K557" s="5" t="s">
        <v>69</v>
      </c>
      <c r="L557" s="5">
        <v>0.16</v>
      </c>
      <c r="M557" s="5">
        <v>0.18179999999999999</v>
      </c>
      <c r="N557" s="5">
        <v>0.74</v>
      </c>
      <c r="O557" s="5">
        <v>0.1343</v>
      </c>
      <c r="P557" s="5">
        <v>5</v>
      </c>
      <c r="Q557" s="5">
        <v>233</v>
      </c>
      <c r="R557" s="5">
        <f>SUM(Append18[[#This Row],[Casual_Rentals]],Append18[[#This Row],[Registered_Rentals]])</f>
        <v>238</v>
      </c>
      <c r="T557" t="str">
        <f t="shared" si="35"/>
        <v>invalid</v>
      </c>
      <c r="U557" t="str">
        <f t="shared" si="34"/>
        <v>January</v>
      </c>
      <c r="V557">
        <f t="shared" si="32"/>
        <v>0.18179999999999999</v>
      </c>
      <c r="W557" t="str">
        <f t="shared" si="33"/>
        <v>winter</v>
      </c>
    </row>
    <row r="558" spans="1:23" x14ac:dyDescent="0.25">
      <c r="A558" s="5">
        <v>557</v>
      </c>
      <c r="B558" s="6">
        <v>40568</v>
      </c>
      <c r="C558" s="5">
        <v>1</v>
      </c>
      <c r="D558" s="5">
        <v>0</v>
      </c>
      <c r="E558" s="5">
        <v>1</v>
      </c>
      <c r="F558" s="5">
        <v>9</v>
      </c>
      <c r="G558" s="5" t="b">
        <v>0</v>
      </c>
      <c r="H558" s="5">
        <v>2</v>
      </c>
      <c r="I558" s="5" t="s">
        <v>48</v>
      </c>
      <c r="J558" s="5">
        <v>2</v>
      </c>
      <c r="K558" s="5" t="s">
        <v>69</v>
      </c>
      <c r="L558" s="5">
        <v>0.2</v>
      </c>
      <c r="M558" s="5">
        <v>0.2273</v>
      </c>
      <c r="N558" s="5">
        <v>0.64</v>
      </c>
      <c r="O558" s="5">
        <v>8.9599999999999999E-2</v>
      </c>
      <c r="P558" s="5">
        <v>10</v>
      </c>
      <c r="Q558" s="5">
        <v>134</v>
      </c>
      <c r="R558" s="5">
        <f>SUM(Append18[[#This Row],[Casual_Rentals]],Append18[[#This Row],[Registered_Rentals]])</f>
        <v>144</v>
      </c>
      <c r="T558" t="str">
        <f t="shared" si="35"/>
        <v>invalid</v>
      </c>
      <c r="U558" t="str">
        <f t="shared" si="34"/>
        <v>January</v>
      </c>
      <c r="V558">
        <f t="shared" si="32"/>
        <v>0.2273</v>
      </c>
      <c r="W558" t="str">
        <f t="shared" si="33"/>
        <v>winter</v>
      </c>
    </row>
    <row r="559" spans="1:23" x14ac:dyDescent="0.25">
      <c r="A559" s="5">
        <v>558</v>
      </c>
      <c r="B559" s="6">
        <v>40568</v>
      </c>
      <c r="C559" s="5">
        <v>1</v>
      </c>
      <c r="D559" s="5">
        <v>0</v>
      </c>
      <c r="E559" s="5">
        <v>1</v>
      </c>
      <c r="F559" s="5">
        <v>10</v>
      </c>
      <c r="G559" s="5" t="b">
        <v>0</v>
      </c>
      <c r="H559" s="5">
        <v>2</v>
      </c>
      <c r="I559" s="5" t="s">
        <v>48</v>
      </c>
      <c r="J559" s="5">
        <v>2</v>
      </c>
      <c r="K559" s="5" t="s">
        <v>69</v>
      </c>
      <c r="L559" s="5">
        <v>0.22</v>
      </c>
      <c r="M559" s="5">
        <v>0.2424</v>
      </c>
      <c r="N559" s="5">
        <v>0.6</v>
      </c>
      <c r="O559" s="5">
        <v>0.1045</v>
      </c>
      <c r="P559" s="5">
        <v>6</v>
      </c>
      <c r="Q559" s="5">
        <v>49</v>
      </c>
      <c r="R559" s="5">
        <f>SUM(Append18[[#This Row],[Casual_Rentals]],Append18[[#This Row],[Registered_Rentals]])</f>
        <v>55</v>
      </c>
      <c r="T559" t="str">
        <f t="shared" si="35"/>
        <v>invalid</v>
      </c>
      <c r="U559" t="str">
        <f t="shared" si="34"/>
        <v>January</v>
      </c>
      <c r="V559">
        <f t="shared" si="32"/>
        <v>0.2424</v>
      </c>
      <c r="W559" t="str">
        <f t="shared" si="33"/>
        <v>winter</v>
      </c>
    </row>
    <row r="560" spans="1:23" x14ac:dyDescent="0.25">
      <c r="A560" s="5">
        <v>559</v>
      </c>
      <c r="B560" s="6">
        <v>40568</v>
      </c>
      <c r="C560" s="5">
        <v>1</v>
      </c>
      <c r="D560" s="5">
        <v>0</v>
      </c>
      <c r="E560" s="5">
        <v>1</v>
      </c>
      <c r="F560" s="5">
        <v>11</v>
      </c>
      <c r="G560" s="5" t="b">
        <v>0</v>
      </c>
      <c r="H560" s="5">
        <v>2</v>
      </c>
      <c r="I560" s="5" t="s">
        <v>48</v>
      </c>
      <c r="J560" s="5">
        <v>2</v>
      </c>
      <c r="K560" s="5" t="s">
        <v>69</v>
      </c>
      <c r="L560" s="5">
        <v>0.24</v>
      </c>
      <c r="M560" s="5">
        <v>0.2424</v>
      </c>
      <c r="N560" s="5">
        <v>0.6</v>
      </c>
      <c r="O560" s="5">
        <v>0.1343</v>
      </c>
      <c r="P560" s="5">
        <v>6</v>
      </c>
      <c r="Q560" s="5">
        <v>55</v>
      </c>
      <c r="R560" s="5">
        <f>SUM(Append18[[#This Row],[Casual_Rentals]],Append18[[#This Row],[Registered_Rentals]])</f>
        <v>61</v>
      </c>
      <c r="T560" t="str">
        <f t="shared" si="35"/>
        <v>invalid</v>
      </c>
      <c r="U560" t="str">
        <f t="shared" si="34"/>
        <v>January</v>
      </c>
      <c r="V560">
        <f t="shared" si="32"/>
        <v>0.2424</v>
      </c>
      <c r="W560" t="str">
        <f t="shared" si="33"/>
        <v>winter</v>
      </c>
    </row>
    <row r="561" spans="1:23" x14ac:dyDescent="0.25">
      <c r="A561" s="5">
        <v>560</v>
      </c>
      <c r="B561" s="6">
        <v>40568</v>
      </c>
      <c r="C561" s="5">
        <v>1</v>
      </c>
      <c r="D561" s="5">
        <v>0</v>
      </c>
      <c r="E561" s="5">
        <v>1</v>
      </c>
      <c r="F561" s="5">
        <v>12</v>
      </c>
      <c r="G561" s="5" t="b">
        <v>0</v>
      </c>
      <c r="H561" s="5">
        <v>2</v>
      </c>
      <c r="I561" s="5" t="s">
        <v>48</v>
      </c>
      <c r="J561" s="5">
        <v>2</v>
      </c>
      <c r="K561" s="5" t="s">
        <v>69</v>
      </c>
      <c r="L561" s="5">
        <v>0.26</v>
      </c>
      <c r="M561" s="5">
        <v>0.28789999999999999</v>
      </c>
      <c r="N561" s="5">
        <v>0.56000000000000005</v>
      </c>
      <c r="O561" s="5">
        <v>8.9599999999999999E-2</v>
      </c>
      <c r="P561" s="5">
        <v>21</v>
      </c>
      <c r="Q561" s="5">
        <v>85</v>
      </c>
      <c r="R561" s="5">
        <f>SUM(Append18[[#This Row],[Casual_Rentals]],Append18[[#This Row],[Registered_Rentals]])</f>
        <v>106</v>
      </c>
      <c r="T561" t="str">
        <f t="shared" si="35"/>
        <v>invalid</v>
      </c>
      <c r="U561" t="str">
        <f t="shared" si="34"/>
        <v>January</v>
      </c>
      <c r="V561">
        <f t="shared" si="32"/>
        <v>0.28789999999999999</v>
      </c>
      <c r="W561" t="str">
        <f t="shared" si="33"/>
        <v>winter</v>
      </c>
    </row>
    <row r="562" spans="1:23" x14ac:dyDescent="0.25">
      <c r="A562" s="5">
        <v>561</v>
      </c>
      <c r="B562" s="6">
        <v>40568</v>
      </c>
      <c r="C562" s="5">
        <v>1</v>
      </c>
      <c r="D562" s="5">
        <v>0</v>
      </c>
      <c r="E562" s="5">
        <v>1</v>
      </c>
      <c r="F562" s="5">
        <v>13</v>
      </c>
      <c r="G562" s="5" t="b">
        <v>0</v>
      </c>
      <c r="H562" s="5">
        <v>2</v>
      </c>
      <c r="I562" s="5" t="s">
        <v>48</v>
      </c>
      <c r="J562" s="5">
        <v>2</v>
      </c>
      <c r="K562" s="5" t="s">
        <v>69</v>
      </c>
      <c r="L562" s="5">
        <v>0.26</v>
      </c>
      <c r="M562" s="5">
        <v>0.2727</v>
      </c>
      <c r="N562" s="5">
        <v>0.56000000000000005</v>
      </c>
      <c r="O562" s="5">
        <v>0.1343</v>
      </c>
      <c r="P562" s="5">
        <v>21</v>
      </c>
      <c r="Q562" s="5">
        <v>72</v>
      </c>
      <c r="R562" s="5">
        <f>SUM(Append18[[#This Row],[Casual_Rentals]],Append18[[#This Row],[Registered_Rentals]])</f>
        <v>93</v>
      </c>
      <c r="T562" t="str">
        <f t="shared" si="35"/>
        <v>invalid</v>
      </c>
      <c r="U562" t="str">
        <f t="shared" si="34"/>
        <v>January</v>
      </c>
      <c r="V562">
        <f t="shared" si="32"/>
        <v>0.2727</v>
      </c>
      <c r="W562" t="str">
        <f t="shared" si="33"/>
        <v>winter</v>
      </c>
    </row>
    <row r="563" spans="1:23" x14ac:dyDescent="0.25">
      <c r="A563" s="5">
        <v>562</v>
      </c>
      <c r="B563" s="6">
        <v>40568</v>
      </c>
      <c r="C563" s="5">
        <v>1</v>
      </c>
      <c r="D563" s="5">
        <v>0</v>
      </c>
      <c r="E563" s="5">
        <v>1</v>
      </c>
      <c r="F563" s="5">
        <v>14</v>
      </c>
      <c r="G563" s="5" t="b">
        <v>0</v>
      </c>
      <c r="H563" s="5">
        <v>2</v>
      </c>
      <c r="I563" s="5" t="s">
        <v>48</v>
      </c>
      <c r="J563" s="5">
        <v>2</v>
      </c>
      <c r="K563" s="5" t="s">
        <v>69</v>
      </c>
      <c r="L563" s="5">
        <v>0.3</v>
      </c>
      <c r="M563" s="5">
        <v>0.33329999999999999</v>
      </c>
      <c r="N563" s="5">
        <v>0.45</v>
      </c>
      <c r="O563" s="5">
        <v>0</v>
      </c>
      <c r="P563" s="5">
        <v>11</v>
      </c>
      <c r="Q563" s="5">
        <v>57</v>
      </c>
      <c r="R563" s="5">
        <f>SUM(Append18[[#This Row],[Casual_Rentals]],Append18[[#This Row],[Registered_Rentals]])</f>
        <v>68</v>
      </c>
      <c r="T563" t="str">
        <f t="shared" si="35"/>
        <v>invalid</v>
      </c>
      <c r="U563" t="str">
        <f t="shared" si="34"/>
        <v>January</v>
      </c>
      <c r="V563">
        <f t="shared" si="32"/>
        <v>0.33329999999999999</v>
      </c>
      <c r="W563" t="str">
        <f t="shared" si="33"/>
        <v>winter</v>
      </c>
    </row>
    <row r="564" spans="1:23" x14ac:dyDescent="0.25">
      <c r="A564" s="5">
        <v>563</v>
      </c>
      <c r="B564" s="6">
        <v>40568</v>
      </c>
      <c r="C564" s="5">
        <v>1</v>
      </c>
      <c r="D564" s="5">
        <v>0</v>
      </c>
      <c r="E564" s="5">
        <v>1</v>
      </c>
      <c r="F564" s="5">
        <v>15</v>
      </c>
      <c r="G564" s="5" t="b">
        <v>0</v>
      </c>
      <c r="H564" s="5">
        <v>2</v>
      </c>
      <c r="I564" s="5" t="s">
        <v>48</v>
      </c>
      <c r="J564" s="5">
        <v>2</v>
      </c>
      <c r="K564" s="5" t="s">
        <v>69</v>
      </c>
      <c r="L564" s="5">
        <v>0.32</v>
      </c>
      <c r="M564" s="5">
        <v>0.34849999999999998</v>
      </c>
      <c r="N564" s="5">
        <v>0.42</v>
      </c>
      <c r="O564" s="5">
        <v>0</v>
      </c>
      <c r="P564" s="5">
        <v>21</v>
      </c>
      <c r="Q564" s="5">
        <v>63</v>
      </c>
      <c r="R564" s="5">
        <f>SUM(Append18[[#This Row],[Casual_Rentals]],Append18[[#This Row],[Registered_Rentals]])</f>
        <v>84</v>
      </c>
      <c r="T564" t="str">
        <f t="shared" si="35"/>
        <v>invalid</v>
      </c>
      <c r="U564" t="str">
        <f t="shared" si="34"/>
        <v>January</v>
      </c>
      <c r="V564">
        <f t="shared" si="32"/>
        <v>0.34849999999999998</v>
      </c>
      <c r="W564" t="str">
        <f t="shared" si="33"/>
        <v>winter</v>
      </c>
    </row>
    <row r="565" spans="1:23" x14ac:dyDescent="0.25">
      <c r="A565" s="5">
        <v>564</v>
      </c>
      <c r="B565" s="6">
        <v>40568</v>
      </c>
      <c r="C565" s="5">
        <v>1</v>
      </c>
      <c r="D565" s="5">
        <v>0</v>
      </c>
      <c r="E565" s="5">
        <v>1</v>
      </c>
      <c r="F565" s="5">
        <v>16</v>
      </c>
      <c r="G565" s="5" t="b">
        <v>0</v>
      </c>
      <c r="H565" s="5">
        <v>2</v>
      </c>
      <c r="I565" s="5" t="s">
        <v>48</v>
      </c>
      <c r="J565" s="5">
        <v>2</v>
      </c>
      <c r="K565" s="5" t="s">
        <v>69</v>
      </c>
      <c r="L565" s="5">
        <v>0.32</v>
      </c>
      <c r="M565" s="5">
        <v>0.34849999999999998</v>
      </c>
      <c r="N565" s="5">
        <v>0.42</v>
      </c>
      <c r="O565" s="5">
        <v>0</v>
      </c>
      <c r="P565" s="5">
        <v>14</v>
      </c>
      <c r="Q565" s="5">
        <v>102</v>
      </c>
      <c r="R565" s="5">
        <f>SUM(Append18[[#This Row],[Casual_Rentals]],Append18[[#This Row],[Registered_Rentals]])</f>
        <v>116</v>
      </c>
      <c r="T565" t="str">
        <f t="shared" si="35"/>
        <v>invalid</v>
      </c>
      <c r="U565" t="str">
        <f t="shared" si="34"/>
        <v>January</v>
      </c>
      <c r="V565">
        <f t="shared" si="32"/>
        <v>0.34849999999999998</v>
      </c>
      <c r="W565" t="str">
        <f t="shared" si="33"/>
        <v>winter</v>
      </c>
    </row>
    <row r="566" spans="1:23" x14ac:dyDescent="0.25">
      <c r="A566" s="5">
        <v>565</v>
      </c>
      <c r="B566" s="6">
        <v>40568</v>
      </c>
      <c r="C566" s="5">
        <v>1</v>
      </c>
      <c r="D566" s="5">
        <v>0</v>
      </c>
      <c r="E566" s="5">
        <v>1</v>
      </c>
      <c r="F566" s="5">
        <v>17</v>
      </c>
      <c r="G566" s="5" t="b">
        <v>0</v>
      </c>
      <c r="H566" s="5">
        <v>2</v>
      </c>
      <c r="I566" s="5" t="s">
        <v>48</v>
      </c>
      <c r="J566" s="5">
        <v>1</v>
      </c>
      <c r="K566" s="5" t="s">
        <v>68</v>
      </c>
      <c r="L566" s="5">
        <v>0.3</v>
      </c>
      <c r="M566" s="5">
        <v>0.33329999999999999</v>
      </c>
      <c r="N566" s="5">
        <v>0.45</v>
      </c>
      <c r="O566" s="5">
        <v>0</v>
      </c>
      <c r="P566" s="5">
        <v>14</v>
      </c>
      <c r="Q566" s="5">
        <v>208</v>
      </c>
      <c r="R566" s="5">
        <f>SUM(Append18[[#This Row],[Casual_Rentals]],Append18[[#This Row],[Registered_Rentals]])</f>
        <v>222</v>
      </c>
      <c r="T566" t="str">
        <f t="shared" si="35"/>
        <v>invalid</v>
      </c>
      <c r="U566" t="str">
        <f t="shared" si="34"/>
        <v>January</v>
      </c>
      <c r="V566">
        <f t="shared" si="32"/>
        <v>0.33329999999999999</v>
      </c>
      <c r="W566" t="str">
        <f t="shared" si="33"/>
        <v>winter</v>
      </c>
    </row>
    <row r="567" spans="1:23" x14ac:dyDescent="0.25">
      <c r="A567" s="5">
        <v>566</v>
      </c>
      <c r="B567" s="6">
        <v>40568</v>
      </c>
      <c r="C567" s="5">
        <v>1</v>
      </c>
      <c r="D567" s="5">
        <v>0</v>
      </c>
      <c r="E567" s="5">
        <v>1</v>
      </c>
      <c r="F567" s="5">
        <v>18</v>
      </c>
      <c r="G567" s="5" t="b">
        <v>0</v>
      </c>
      <c r="H567" s="5">
        <v>2</v>
      </c>
      <c r="I567" s="5" t="s">
        <v>48</v>
      </c>
      <c r="J567" s="5">
        <v>2</v>
      </c>
      <c r="K567" s="5" t="s">
        <v>69</v>
      </c>
      <c r="L567" s="5">
        <v>0.3</v>
      </c>
      <c r="M567" s="5">
        <v>0.31819999999999998</v>
      </c>
      <c r="N567" s="5">
        <v>0.49</v>
      </c>
      <c r="O567" s="5">
        <v>8.9599999999999999E-2</v>
      </c>
      <c r="P567" s="5">
        <v>7</v>
      </c>
      <c r="Q567" s="5">
        <v>218</v>
      </c>
      <c r="R567" s="5">
        <f>SUM(Append18[[#This Row],[Casual_Rentals]],Append18[[#This Row],[Registered_Rentals]])</f>
        <v>225</v>
      </c>
      <c r="T567" t="str">
        <f t="shared" si="35"/>
        <v>invalid</v>
      </c>
      <c r="U567" t="str">
        <f t="shared" si="34"/>
        <v>January</v>
      </c>
      <c r="V567">
        <f t="shared" si="32"/>
        <v>0.31819999999999998</v>
      </c>
      <c r="W567" t="str">
        <f t="shared" si="33"/>
        <v>winter</v>
      </c>
    </row>
    <row r="568" spans="1:23" x14ac:dyDescent="0.25">
      <c r="A568" s="5">
        <v>567</v>
      </c>
      <c r="B568" s="6">
        <v>40568</v>
      </c>
      <c r="C568" s="5">
        <v>1</v>
      </c>
      <c r="D568" s="5">
        <v>0</v>
      </c>
      <c r="E568" s="5">
        <v>1</v>
      </c>
      <c r="F568" s="5">
        <v>19</v>
      </c>
      <c r="G568" s="5" t="b">
        <v>0</v>
      </c>
      <c r="H568" s="5">
        <v>2</v>
      </c>
      <c r="I568" s="5" t="s">
        <v>48</v>
      </c>
      <c r="J568" s="5">
        <v>2</v>
      </c>
      <c r="K568" s="5" t="s">
        <v>69</v>
      </c>
      <c r="L568" s="5">
        <v>0.26</v>
      </c>
      <c r="M568" s="5">
        <v>0.2576</v>
      </c>
      <c r="N568" s="5">
        <v>0.65</v>
      </c>
      <c r="O568" s="5">
        <v>0.16420000000000001</v>
      </c>
      <c r="P568" s="5">
        <v>13</v>
      </c>
      <c r="Q568" s="5">
        <v>133</v>
      </c>
      <c r="R568" s="5">
        <f>SUM(Append18[[#This Row],[Casual_Rentals]],Append18[[#This Row],[Registered_Rentals]])</f>
        <v>146</v>
      </c>
      <c r="T568" t="str">
        <f t="shared" si="35"/>
        <v>invalid</v>
      </c>
      <c r="U568" t="str">
        <f t="shared" si="34"/>
        <v>January</v>
      </c>
      <c r="V568">
        <f t="shared" si="32"/>
        <v>0.2576</v>
      </c>
      <c r="W568" t="str">
        <f t="shared" si="33"/>
        <v>winter</v>
      </c>
    </row>
    <row r="569" spans="1:23" x14ac:dyDescent="0.25">
      <c r="A569" s="5">
        <v>568</v>
      </c>
      <c r="B569" s="6">
        <v>40568</v>
      </c>
      <c r="C569" s="5">
        <v>1</v>
      </c>
      <c r="D569" s="5">
        <v>0</v>
      </c>
      <c r="E569" s="5">
        <v>1</v>
      </c>
      <c r="F569" s="5">
        <v>20</v>
      </c>
      <c r="G569" s="5" t="b">
        <v>0</v>
      </c>
      <c r="H569" s="5">
        <v>2</v>
      </c>
      <c r="I569" s="5" t="s">
        <v>48</v>
      </c>
      <c r="J569" s="5">
        <v>1</v>
      </c>
      <c r="K569" s="5" t="s">
        <v>68</v>
      </c>
      <c r="L569" s="5">
        <v>0.24</v>
      </c>
      <c r="M569" s="5">
        <v>0.2273</v>
      </c>
      <c r="N569" s="5">
        <v>0.65</v>
      </c>
      <c r="O569" s="5">
        <v>0.19400000000000001</v>
      </c>
      <c r="P569" s="5">
        <v>16</v>
      </c>
      <c r="Q569" s="5">
        <v>103</v>
      </c>
      <c r="R569" s="5">
        <f>SUM(Append18[[#This Row],[Casual_Rentals]],Append18[[#This Row],[Registered_Rentals]])</f>
        <v>119</v>
      </c>
      <c r="T569" t="str">
        <f t="shared" si="35"/>
        <v>invalid</v>
      </c>
      <c r="U569" t="str">
        <f t="shared" si="34"/>
        <v>January</v>
      </c>
      <c r="V569">
        <f t="shared" si="32"/>
        <v>0.2273</v>
      </c>
      <c r="W569" t="str">
        <f t="shared" si="33"/>
        <v>winter</v>
      </c>
    </row>
    <row r="570" spans="1:23" x14ac:dyDescent="0.25">
      <c r="A570" s="5">
        <v>569</v>
      </c>
      <c r="B570" s="6">
        <v>40568</v>
      </c>
      <c r="C570" s="5">
        <v>1</v>
      </c>
      <c r="D570" s="5">
        <v>0</v>
      </c>
      <c r="E570" s="5">
        <v>1</v>
      </c>
      <c r="F570" s="5">
        <v>21</v>
      </c>
      <c r="G570" s="5" t="b">
        <v>0</v>
      </c>
      <c r="H570" s="5">
        <v>2</v>
      </c>
      <c r="I570" s="5" t="s">
        <v>48</v>
      </c>
      <c r="J570" s="5">
        <v>1</v>
      </c>
      <c r="K570" s="5" t="s">
        <v>68</v>
      </c>
      <c r="L570" s="5">
        <v>0.24</v>
      </c>
      <c r="M570" s="5">
        <v>0.2273</v>
      </c>
      <c r="N570" s="5">
        <v>0.65</v>
      </c>
      <c r="O570" s="5">
        <v>0.19400000000000001</v>
      </c>
      <c r="P570" s="5">
        <v>5</v>
      </c>
      <c r="Q570" s="5">
        <v>40</v>
      </c>
      <c r="R570" s="5">
        <f>SUM(Append18[[#This Row],[Casual_Rentals]],Append18[[#This Row],[Registered_Rentals]])</f>
        <v>45</v>
      </c>
      <c r="T570" t="str">
        <f t="shared" si="35"/>
        <v>invalid</v>
      </c>
      <c r="U570" t="str">
        <f t="shared" si="34"/>
        <v>January</v>
      </c>
      <c r="V570">
        <f t="shared" si="32"/>
        <v>0.2273</v>
      </c>
      <c r="W570" t="str">
        <f t="shared" si="33"/>
        <v>winter</v>
      </c>
    </row>
    <row r="571" spans="1:23" x14ac:dyDescent="0.25">
      <c r="A571" s="5">
        <v>570</v>
      </c>
      <c r="B571" s="6">
        <v>40568</v>
      </c>
      <c r="C571" s="5">
        <v>1</v>
      </c>
      <c r="D571" s="5">
        <v>0</v>
      </c>
      <c r="E571" s="5">
        <v>1</v>
      </c>
      <c r="F571" s="5">
        <v>22</v>
      </c>
      <c r="G571" s="5" t="b">
        <v>0</v>
      </c>
      <c r="H571" s="5">
        <v>2</v>
      </c>
      <c r="I571" s="5" t="s">
        <v>48</v>
      </c>
      <c r="J571" s="5">
        <v>1</v>
      </c>
      <c r="K571" s="5" t="s">
        <v>68</v>
      </c>
      <c r="L571" s="5">
        <v>0.22</v>
      </c>
      <c r="M571" s="5">
        <v>0.2273</v>
      </c>
      <c r="N571" s="5">
        <v>0.64</v>
      </c>
      <c r="O571" s="5">
        <v>0.16420000000000001</v>
      </c>
      <c r="P571" s="5">
        <v>4</v>
      </c>
      <c r="Q571" s="5">
        <v>49</v>
      </c>
      <c r="R571" s="5">
        <f>SUM(Append18[[#This Row],[Casual_Rentals]],Append18[[#This Row],[Registered_Rentals]])</f>
        <v>53</v>
      </c>
      <c r="T571" t="str">
        <f t="shared" si="35"/>
        <v>invalid</v>
      </c>
      <c r="U571" t="str">
        <f t="shared" si="34"/>
        <v>January</v>
      </c>
      <c r="V571">
        <f t="shared" si="32"/>
        <v>0.2273</v>
      </c>
      <c r="W571" t="str">
        <f t="shared" si="33"/>
        <v>winter</v>
      </c>
    </row>
    <row r="572" spans="1:23" x14ac:dyDescent="0.25">
      <c r="A572" s="5">
        <v>571</v>
      </c>
      <c r="B572" s="6">
        <v>40568</v>
      </c>
      <c r="C572" s="5">
        <v>1</v>
      </c>
      <c r="D572" s="5">
        <v>0</v>
      </c>
      <c r="E572" s="5">
        <v>1</v>
      </c>
      <c r="F572" s="5">
        <v>23</v>
      </c>
      <c r="G572" s="5" t="b">
        <v>0</v>
      </c>
      <c r="H572" s="5">
        <v>2</v>
      </c>
      <c r="I572" s="5" t="s">
        <v>48</v>
      </c>
      <c r="J572" s="5">
        <v>2</v>
      </c>
      <c r="K572" s="5" t="s">
        <v>69</v>
      </c>
      <c r="L572" s="5">
        <v>0.22</v>
      </c>
      <c r="M572" s="5">
        <v>0.2273</v>
      </c>
      <c r="N572" s="5">
        <v>0.64</v>
      </c>
      <c r="O572" s="5">
        <v>0.16420000000000001</v>
      </c>
      <c r="P572" s="5">
        <v>3</v>
      </c>
      <c r="Q572" s="5">
        <v>37</v>
      </c>
      <c r="R572" s="5">
        <f>SUM(Append18[[#This Row],[Casual_Rentals]],Append18[[#This Row],[Registered_Rentals]])</f>
        <v>40</v>
      </c>
      <c r="T572" t="str">
        <f t="shared" si="35"/>
        <v>invalid</v>
      </c>
      <c r="U572" t="str">
        <f t="shared" si="34"/>
        <v>January</v>
      </c>
      <c r="V572">
        <f t="shared" si="32"/>
        <v>0.2273</v>
      </c>
      <c r="W572" t="str">
        <f t="shared" si="33"/>
        <v>winter</v>
      </c>
    </row>
    <row r="573" spans="1:23" x14ac:dyDescent="0.25">
      <c r="A573" s="5">
        <v>572</v>
      </c>
      <c r="B573" s="6">
        <v>40569</v>
      </c>
      <c r="C573" s="5">
        <v>1</v>
      </c>
      <c r="D573" s="5">
        <v>0</v>
      </c>
      <c r="E573" s="5">
        <v>1</v>
      </c>
      <c r="F573" s="5">
        <v>0</v>
      </c>
      <c r="G573" s="5" t="b">
        <v>0</v>
      </c>
      <c r="H573" s="5">
        <v>3</v>
      </c>
      <c r="I573" s="5" t="s">
        <v>49</v>
      </c>
      <c r="J573" s="5">
        <v>2</v>
      </c>
      <c r="K573" s="5" t="s">
        <v>69</v>
      </c>
      <c r="L573" s="5">
        <v>0.22</v>
      </c>
      <c r="M573" s="5">
        <v>0.2273</v>
      </c>
      <c r="N573" s="5">
        <v>0.69</v>
      </c>
      <c r="O573" s="5">
        <v>0.1343</v>
      </c>
      <c r="P573" s="5">
        <v>3</v>
      </c>
      <c r="Q573" s="5">
        <v>14</v>
      </c>
      <c r="R573" s="5">
        <f>SUM(Append18[[#This Row],[Casual_Rentals]],Append18[[#This Row],[Registered_Rentals]])</f>
        <v>17</v>
      </c>
      <c r="T573" t="str">
        <f t="shared" si="35"/>
        <v>invalid</v>
      </c>
      <c r="U573" t="str">
        <f t="shared" si="34"/>
        <v>January</v>
      </c>
      <c r="V573">
        <f t="shared" si="32"/>
        <v>0.2273</v>
      </c>
      <c r="W573" t="str">
        <f t="shared" si="33"/>
        <v>winter</v>
      </c>
    </row>
    <row r="574" spans="1:23" x14ac:dyDescent="0.25">
      <c r="A574" s="5">
        <v>573</v>
      </c>
      <c r="B574" s="6">
        <v>40569</v>
      </c>
      <c r="C574" s="5">
        <v>1</v>
      </c>
      <c r="D574" s="5">
        <v>0</v>
      </c>
      <c r="E574" s="5">
        <v>1</v>
      </c>
      <c r="F574" s="5">
        <v>1</v>
      </c>
      <c r="G574" s="5" t="b">
        <v>0</v>
      </c>
      <c r="H574" s="5">
        <v>3</v>
      </c>
      <c r="I574" s="5" t="s">
        <v>49</v>
      </c>
      <c r="J574" s="5">
        <v>2</v>
      </c>
      <c r="K574" s="5" t="s">
        <v>69</v>
      </c>
      <c r="L574" s="5">
        <v>0.24</v>
      </c>
      <c r="M574" s="5">
        <v>0.2424</v>
      </c>
      <c r="N574" s="5">
        <v>0.65</v>
      </c>
      <c r="O574" s="5">
        <v>0.1343</v>
      </c>
      <c r="P574" s="5">
        <v>0</v>
      </c>
      <c r="Q574" s="5">
        <v>5</v>
      </c>
      <c r="R574" s="5">
        <f>SUM(Append18[[#This Row],[Casual_Rentals]],Append18[[#This Row],[Registered_Rentals]])</f>
        <v>5</v>
      </c>
      <c r="T574" t="str">
        <f t="shared" si="35"/>
        <v>invalid</v>
      </c>
      <c r="U574" t="str">
        <f t="shared" si="34"/>
        <v>January</v>
      </c>
      <c r="V574">
        <f t="shared" si="32"/>
        <v>0.2424</v>
      </c>
      <c r="W574" t="str">
        <f t="shared" si="33"/>
        <v>winter</v>
      </c>
    </row>
    <row r="575" spans="1:23" x14ac:dyDescent="0.25">
      <c r="A575" s="5">
        <v>574</v>
      </c>
      <c r="B575" s="6">
        <v>40569</v>
      </c>
      <c r="C575" s="5">
        <v>1</v>
      </c>
      <c r="D575" s="5">
        <v>0</v>
      </c>
      <c r="E575" s="5">
        <v>1</v>
      </c>
      <c r="F575" s="5">
        <v>2</v>
      </c>
      <c r="G575" s="5" t="b">
        <v>0</v>
      </c>
      <c r="H575" s="5">
        <v>3</v>
      </c>
      <c r="I575" s="5" t="s">
        <v>49</v>
      </c>
      <c r="J575" s="5">
        <v>3</v>
      </c>
      <c r="K575" s="5" t="s">
        <v>70</v>
      </c>
      <c r="L575" s="5">
        <v>0.22</v>
      </c>
      <c r="M575" s="5">
        <v>0.2273</v>
      </c>
      <c r="N575" s="5">
        <v>0.69</v>
      </c>
      <c r="O575" s="5">
        <v>0.19400000000000001</v>
      </c>
      <c r="P575" s="5">
        <v>3</v>
      </c>
      <c r="Q575" s="5">
        <v>7</v>
      </c>
      <c r="R575" s="5">
        <f>SUM(Append18[[#This Row],[Casual_Rentals]],Append18[[#This Row],[Registered_Rentals]])</f>
        <v>10</v>
      </c>
      <c r="T575" t="str">
        <f t="shared" si="35"/>
        <v>invalid</v>
      </c>
      <c r="U575" t="str">
        <f t="shared" si="34"/>
        <v>January</v>
      </c>
      <c r="V575">
        <f t="shared" si="32"/>
        <v>0.2273</v>
      </c>
      <c r="W575" t="str">
        <f t="shared" si="33"/>
        <v>winter</v>
      </c>
    </row>
    <row r="576" spans="1:23" x14ac:dyDescent="0.25">
      <c r="A576" s="5">
        <v>575</v>
      </c>
      <c r="B576" s="6">
        <v>40569</v>
      </c>
      <c r="C576" s="5">
        <v>1</v>
      </c>
      <c r="D576" s="5">
        <v>0</v>
      </c>
      <c r="E576" s="5">
        <v>1</v>
      </c>
      <c r="F576" s="5">
        <v>5</v>
      </c>
      <c r="G576" s="5" t="b">
        <v>0</v>
      </c>
      <c r="H576" s="5">
        <v>3</v>
      </c>
      <c r="I576" s="5" t="s">
        <v>49</v>
      </c>
      <c r="J576" s="5">
        <v>3</v>
      </c>
      <c r="K576" s="5" t="s">
        <v>70</v>
      </c>
      <c r="L576" s="5">
        <v>0.2</v>
      </c>
      <c r="M576" s="5">
        <v>0.18179999999999999</v>
      </c>
      <c r="N576" s="5">
        <v>0.86</v>
      </c>
      <c r="O576" s="5">
        <v>0.28360000000000002</v>
      </c>
      <c r="P576" s="5">
        <v>0</v>
      </c>
      <c r="Q576" s="5">
        <v>1</v>
      </c>
      <c r="R576" s="5">
        <f>SUM(Append18[[#This Row],[Casual_Rentals]],Append18[[#This Row],[Registered_Rentals]])</f>
        <v>1</v>
      </c>
      <c r="T576" t="str">
        <f t="shared" si="35"/>
        <v>invalid</v>
      </c>
      <c r="U576" t="str">
        <f t="shared" si="34"/>
        <v>January</v>
      </c>
      <c r="V576">
        <f t="shared" si="32"/>
        <v>0.18179999999999999</v>
      </c>
      <c r="W576" t="str">
        <f t="shared" si="33"/>
        <v>winter</v>
      </c>
    </row>
    <row r="577" spans="1:23" x14ac:dyDescent="0.25">
      <c r="A577" s="5">
        <v>576</v>
      </c>
      <c r="B577" s="6">
        <v>40569</v>
      </c>
      <c r="C577" s="5">
        <v>1</v>
      </c>
      <c r="D577" s="5">
        <v>0</v>
      </c>
      <c r="E577" s="5">
        <v>1</v>
      </c>
      <c r="F577" s="5">
        <v>6</v>
      </c>
      <c r="G577" s="5" t="b">
        <v>0</v>
      </c>
      <c r="H577" s="5">
        <v>3</v>
      </c>
      <c r="I577" s="5" t="s">
        <v>49</v>
      </c>
      <c r="J577" s="5">
        <v>3</v>
      </c>
      <c r="K577" s="5" t="s">
        <v>70</v>
      </c>
      <c r="L577" s="5">
        <v>0.2</v>
      </c>
      <c r="M577" s="5">
        <v>0.18179999999999999</v>
      </c>
      <c r="N577" s="5">
        <v>0.86</v>
      </c>
      <c r="O577" s="5">
        <v>0.28360000000000002</v>
      </c>
      <c r="P577" s="5">
        <v>0</v>
      </c>
      <c r="Q577" s="5">
        <v>8</v>
      </c>
      <c r="R577" s="5">
        <f>SUM(Append18[[#This Row],[Casual_Rentals]],Append18[[#This Row],[Registered_Rentals]])</f>
        <v>8</v>
      </c>
      <c r="T577" t="str">
        <f t="shared" si="35"/>
        <v>invalid</v>
      </c>
      <c r="U577" t="str">
        <f t="shared" si="34"/>
        <v>January</v>
      </c>
      <c r="V577">
        <f t="shared" si="32"/>
        <v>0.18179999999999999</v>
      </c>
      <c r="W577" t="str">
        <f t="shared" si="33"/>
        <v>winter</v>
      </c>
    </row>
    <row r="578" spans="1:23" x14ac:dyDescent="0.25">
      <c r="A578" s="5">
        <v>577</v>
      </c>
      <c r="B578" s="6">
        <v>40569</v>
      </c>
      <c r="C578" s="5">
        <v>1</v>
      </c>
      <c r="D578" s="5">
        <v>0</v>
      </c>
      <c r="E578" s="5">
        <v>1</v>
      </c>
      <c r="F578" s="5">
        <v>7</v>
      </c>
      <c r="G578" s="5" t="b">
        <v>0</v>
      </c>
      <c r="H578" s="5">
        <v>3</v>
      </c>
      <c r="I578" s="5" t="s">
        <v>49</v>
      </c>
      <c r="J578" s="5">
        <v>3</v>
      </c>
      <c r="K578" s="5" t="s">
        <v>70</v>
      </c>
      <c r="L578" s="5">
        <v>0.22</v>
      </c>
      <c r="M578" s="5">
        <v>0.21210000000000001</v>
      </c>
      <c r="N578" s="5">
        <v>0.87</v>
      </c>
      <c r="O578" s="5">
        <v>0.29849999999999999</v>
      </c>
      <c r="P578" s="5">
        <v>1</v>
      </c>
      <c r="Q578" s="5">
        <v>29</v>
      </c>
      <c r="R578" s="5">
        <f>SUM(Append18[[#This Row],[Casual_Rentals]],Append18[[#This Row],[Registered_Rentals]])</f>
        <v>30</v>
      </c>
      <c r="T578" t="str">
        <f t="shared" si="35"/>
        <v>invalid</v>
      </c>
      <c r="U578" t="str">
        <f t="shared" si="34"/>
        <v>January</v>
      </c>
      <c r="V578">
        <f t="shared" si="32"/>
        <v>0.21210000000000001</v>
      </c>
      <c r="W578" t="str">
        <f t="shared" si="33"/>
        <v>winter</v>
      </c>
    </row>
    <row r="579" spans="1:23" x14ac:dyDescent="0.25">
      <c r="A579" s="5">
        <v>578</v>
      </c>
      <c r="B579" s="6">
        <v>40569</v>
      </c>
      <c r="C579" s="5">
        <v>1</v>
      </c>
      <c r="D579" s="5">
        <v>0</v>
      </c>
      <c r="E579" s="5">
        <v>1</v>
      </c>
      <c r="F579" s="5">
        <v>8</v>
      </c>
      <c r="G579" s="5" t="b">
        <v>0</v>
      </c>
      <c r="H579" s="5">
        <v>3</v>
      </c>
      <c r="I579" s="5" t="s">
        <v>49</v>
      </c>
      <c r="J579" s="5">
        <v>3</v>
      </c>
      <c r="K579" s="5" t="s">
        <v>70</v>
      </c>
      <c r="L579" s="5">
        <v>0.22</v>
      </c>
      <c r="M579" s="5">
        <v>0.21210000000000001</v>
      </c>
      <c r="N579" s="5">
        <v>0.87</v>
      </c>
      <c r="O579" s="5">
        <v>0.29849999999999999</v>
      </c>
      <c r="P579" s="5">
        <v>3</v>
      </c>
      <c r="Q579" s="5">
        <v>69</v>
      </c>
      <c r="R579" s="5">
        <f>SUM(Append18[[#This Row],[Casual_Rentals]],Append18[[#This Row],[Registered_Rentals]])</f>
        <v>72</v>
      </c>
      <c r="T579" t="str">
        <f t="shared" si="35"/>
        <v>invalid</v>
      </c>
      <c r="U579" t="str">
        <f t="shared" si="34"/>
        <v>January</v>
      </c>
      <c r="V579">
        <f t="shared" ref="V579:V642" si="36">IF(M579="",M578,M579)</f>
        <v>0.21210000000000001</v>
      </c>
      <c r="W579" t="str">
        <f t="shared" ref="W579:W642" si="37">IF(C579=1,"winter",("invalid"))</f>
        <v>winter</v>
      </c>
    </row>
    <row r="580" spans="1:23" x14ac:dyDescent="0.25">
      <c r="A580" s="5">
        <v>579</v>
      </c>
      <c r="B580" s="6">
        <v>40569</v>
      </c>
      <c r="C580" s="5">
        <v>1</v>
      </c>
      <c r="D580" s="5">
        <v>0</v>
      </c>
      <c r="E580" s="5">
        <v>1</v>
      </c>
      <c r="F580" s="5">
        <v>9</v>
      </c>
      <c r="G580" s="5" t="b">
        <v>0</v>
      </c>
      <c r="H580" s="5">
        <v>3</v>
      </c>
      <c r="I580" s="5" t="s">
        <v>49</v>
      </c>
      <c r="J580" s="5">
        <v>3</v>
      </c>
      <c r="K580" s="5" t="s">
        <v>70</v>
      </c>
      <c r="L580" s="5">
        <v>0.22</v>
      </c>
      <c r="M580" s="5">
        <v>0.21210000000000001</v>
      </c>
      <c r="N580" s="5">
        <v>0.87</v>
      </c>
      <c r="O580" s="5">
        <v>0.29849999999999999</v>
      </c>
      <c r="P580" s="5">
        <v>3</v>
      </c>
      <c r="Q580" s="5">
        <v>55</v>
      </c>
      <c r="R580" s="5">
        <f>SUM(Append18[[#This Row],[Casual_Rentals]],Append18[[#This Row],[Registered_Rentals]])</f>
        <v>58</v>
      </c>
      <c r="T580" t="str">
        <f t="shared" si="35"/>
        <v>invalid</v>
      </c>
      <c r="U580" t="str">
        <f t="shared" si="34"/>
        <v>January</v>
      </c>
      <c r="V580">
        <f t="shared" si="36"/>
        <v>0.21210000000000001</v>
      </c>
      <c r="W580" t="str">
        <f t="shared" si="37"/>
        <v>winter</v>
      </c>
    </row>
    <row r="581" spans="1:23" x14ac:dyDescent="0.25">
      <c r="A581" s="5">
        <v>580</v>
      </c>
      <c r="B581" s="6">
        <v>40569</v>
      </c>
      <c r="C581" s="5">
        <v>1</v>
      </c>
      <c r="D581" s="5">
        <v>0</v>
      </c>
      <c r="E581" s="5">
        <v>1</v>
      </c>
      <c r="F581" s="5">
        <v>10</v>
      </c>
      <c r="G581" s="5" t="b">
        <v>0</v>
      </c>
      <c r="H581" s="5">
        <v>3</v>
      </c>
      <c r="I581" s="5" t="s">
        <v>49</v>
      </c>
      <c r="J581" s="5">
        <v>3</v>
      </c>
      <c r="K581" s="5" t="s">
        <v>70</v>
      </c>
      <c r="L581" s="5">
        <v>0.22</v>
      </c>
      <c r="M581" s="5">
        <v>0.21210000000000001</v>
      </c>
      <c r="N581" s="5">
        <v>0.93</v>
      </c>
      <c r="O581" s="5">
        <v>0.28360000000000002</v>
      </c>
      <c r="P581" s="5">
        <v>2</v>
      </c>
      <c r="Q581" s="5">
        <v>26</v>
      </c>
      <c r="R581" s="5">
        <f>SUM(Append18[[#This Row],[Casual_Rentals]],Append18[[#This Row],[Registered_Rentals]])</f>
        <v>28</v>
      </c>
      <c r="T581" t="str">
        <f t="shared" si="35"/>
        <v>invalid</v>
      </c>
      <c r="U581" t="str">
        <f t="shared" si="34"/>
        <v>January</v>
      </c>
      <c r="V581">
        <f t="shared" si="36"/>
        <v>0.21210000000000001</v>
      </c>
      <c r="W581" t="str">
        <f t="shared" si="37"/>
        <v>winter</v>
      </c>
    </row>
    <row r="582" spans="1:23" x14ac:dyDescent="0.25">
      <c r="A582" s="5">
        <v>581</v>
      </c>
      <c r="B582" s="6">
        <v>40569</v>
      </c>
      <c r="C582" s="5">
        <v>1</v>
      </c>
      <c r="D582" s="5">
        <v>0</v>
      </c>
      <c r="E582" s="5">
        <v>1</v>
      </c>
      <c r="F582" s="5">
        <v>11</v>
      </c>
      <c r="G582" s="5" t="b">
        <v>0</v>
      </c>
      <c r="H582" s="5">
        <v>3</v>
      </c>
      <c r="I582" s="5" t="s">
        <v>49</v>
      </c>
      <c r="J582" s="5">
        <v>3</v>
      </c>
      <c r="K582" s="5" t="s">
        <v>70</v>
      </c>
      <c r="L582" s="5">
        <v>0.22</v>
      </c>
      <c r="M582" s="5">
        <v>0.19700000000000001</v>
      </c>
      <c r="N582" s="5">
        <v>0.93</v>
      </c>
      <c r="O582" s="5">
        <v>0.32840000000000003</v>
      </c>
      <c r="P582" s="5">
        <v>6</v>
      </c>
      <c r="Q582" s="5">
        <v>35</v>
      </c>
      <c r="R582" s="5">
        <f>SUM(Append18[[#This Row],[Casual_Rentals]],Append18[[#This Row],[Registered_Rentals]])</f>
        <v>41</v>
      </c>
      <c r="T582" t="str">
        <f t="shared" si="35"/>
        <v>invalid</v>
      </c>
      <c r="U582" t="str">
        <f t="shared" si="34"/>
        <v>January</v>
      </c>
      <c r="V582">
        <f t="shared" si="36"/>
        <v>0.19700000000000001</v>
      </c>
      <c r="W582" t="str">
        <f t="shared" si="37"/>
        <v>winter</v>
      </c>
    </row>
    <row r="583" spans="1:23" x14ac:dyDescent="0.25">
      <c r="A583" s="5">
        <v>582</v>
      </c>
      <c r="B583" s="6">
        <v>40569</v>
      </c>
      <c r="C583" s="5">
        <v>1</v>
      </c>
      <c r="D583" s="5">
        <v>0</v>
      </c>
      <c r="E583" s="5">
        <v>1</v>
      </c>
      <c r="F583" s="5">
        <v>12</v>
      </c>
      <c r="G583" s="5" t="b">
        <v>0</v>
      </c>
      <c r="H583" s="5">
        <v>3</v>
      </c>
      <c r="I583" s="5" t="s">
        <v>49</v>
      </c>
      <c r="J583" s="5">
        <v>3</v>
      </c>
      <c r="K583" s="5" t="s">
        <v>70</v>
      </c>
      <c r="L583" s="5">
        <v>0.22</v>
      </c>
      <c r="M583" s="5">
        <v>0.19700000000000001</v>
      </c>
      <c r="N583" s="5">
        <v>0.93</v>
      </c>
      <c r="O583" s="5">
        <v>0.32840000000000003</v>
      </c>
      <c r="P583" s="5">
        <v>7</v>
      </c>
      <c r="Q583" s="5">
        <v>41</v>
      </c>
      <c r="R583" s="5">
        <f>SUM(Append18[[#This Row],[Casual_Rentals]],Append18[[#This Row],[Registered_Rentals]])</f>
        <v>48</v>
      </c>
      <c r="T583" t="str">
        <f t="shared" si="35"/>
        <v>invalid</v>
      </c>
      <c r="U583" t="str">
        <f t="shared" si="34"/>
        <v>January</v>
      </c>
      <c r="V583">
        <f t="shared" si="36"/>
        <v>0.19700000000000001</v>
      </c>
      <c r="W583" t="str">
        <f t="shared" si="37"/>
        <v>winter</v>
      </c>
    </row>
    <row r="584" spans="1:23" x14ac:dyDescent="0.25">
      <c r="A584" s="5">
        <v>583</v>
      </c>
      <c r="B584" s="6">
        <v>40569</v>
      </c>
      <c r="C584" s="5">
        <v>1</v>
      </c>
      <c r="D584" s="5">
        <v>0</v>
      </c>
      <c r="E584" s="5">
        <v>1</v>
      </c>
      <c r="F584" s="5">
        <v>13</v>
      </c>
      <c r="G584" s="5" t="b">
        <v>0</v>
      </c>
      <c r="H584" s="5">
        <v>3</v>
      </c>
      <c r="I584" s="5" t="s">
        <v>49</v>
      </c>
      <c r="J584" s="5">
        <v>3</v>
      </c>
      <c r="K584" s="5" t="s">
        <v>70</v>
      </c>
      <c r="L584" s="5">
        <v>0.22</v>
      </c>
      <c r="M584" s="5">
        <v>0.19700000000000001</v>
      </c>
      <c r="N584" s="5">
        <v>0.93</v>
      </c>
      <c r="O584" s="5">
        <v>0.32840000000000003</v>
      </c>
      <c r="P584" s="5">
        <v>4</v>
      </c>
      <c r="Q584" s="5">
        <v>43</v>
      </c>
      <c r="R584" s="5">
        <f>SUM(Append18[[#This Row],[Casual_Rentals]],Append18[[#This Row],[Registered_Rentals]])</f>
        <v>47</v>
      </c>
      <c r="T584" t="str">
        <f t="shared" si="35"/>
        <v>invalid</v>
      </c>
      <c r="U584" t="str">
        <f t="shared" si="34"/>
        <v>January</v>
      </c>
      <c r="V584">
        <f t="shared" si="36"/>
        <v>0.19700000000000001</v>
      </c>
      <c r="W584" t="str">
        <f t="shared" si="37"/>
        <v>winter</v>
      </c>
    </row>
    <row r="585" spans="1:23" x14ac:dyDescent="0.25">
      <c r="A585" s="5">
        <v>584</v>
      </c>
      <c r="B585" s="6">
        <v>40569</v>
      </c>
      <c r="C585" s="5">
        <v>1</v>
      </c>
      <c r="D585" s="5">
        <v>0</v>
      </c>
      <c r="E585" s="5">
        <v>1</v>
      </c>
      <c r="F585" s="5">
        <v>14</v>
      </c>
      <c r="G585" s="5" t="b">
        <v>0</v>
      </c>
      <c r="H585" s="5">
        <v>3</v>
      </c>
      <c r="I585" s="5" t="s">
        <v>49</v>
      </c>
      <c r="J585" s="5">
        <v>3</v>
      </c>
      <c r="K585" s="5" t="s">
        <v>70</v>
      </c>
      <c r="L585" s="5">
        <v>0.22</v>
      </c>
      <c r="M585" s="5">
        <v>0.19700000000000001</v>
      </c>
      <c r="N585" s="5">
        <v>0.93</v>
      </c>
      <c r="O585" s="5">
        <v>0.35820000000000002</v>
      </c>
      <c r="P585" s="5">
        <v>0</v>
      </c>
      <c r="Q585" s="5">
        <v>36</v>
      </c>
      <c r="R585" s="5">
        <f>SUM(Append18[[#This Row],[Casual_Rentals]],Append18[[#This Row],[Registered_Rentals]])</f>
        <v>36</v>
      </c>
      <c r="T585" t="str">
        <f t="shared" si="35"/>
        <v>invalid</v>
      </c>
      <c r="U585" t="str">
        <f t="shared" si="34"/>
        <v>January</v>
      </c>
      <c r="V585">
        <f t="shared" si="36"/>
        <v>0.19700000000000001</v>
      </c>
      <c r="W585" t="str">
        <f t="shared" si="37"/>
        <v>winter</v>
      </c>
    </row>
    <row r="586" spans="1:23" x14ac:dyDescent="0.25">
      <c r="A586" s="5">
        <v>585</v>
      </c>
      <c r="B586" s="6">
        <v>40569</v>
      </c>
      <c r="C586" s="5">
        <v>1</v>
      </c>
      <c r="D586" s="5">
        <v>0</v>
      </c>
      <c r="E586" s="5">
        <v>1</v>
      </c>
      <c r="F586" s="5">
        <v>15</v>
      </c>
      <c r="G586" s="5" t="b">
        <v>0</v>
      </c>
      <c r="H586" s="5">
        <v>3</v>
      </c>
      <c r="I586" s="5" t="s">
        <v>49</v>
      </c>
      <c r="J586" s="5">
        <v>3</v>
      </c>
      <c r="K586" s="5" t="s">
        <v>70</v>
      </c>
      <c r="L586" s="5">
        <v>0.22</v>
      </c>
      <c r="M586" s="5">
        <v>0.18179999999999999</v>
      </c>
      <c r="N586" s="5">
        <v>0.93</v>
      </c>
      <c r="O586" s="5">
        <v>0.4627</v>
      </c>
      <c r="P586" s="5">
        <v>1</v>
      </c>
      <c r="Q586" s="5">
        <v>42</v>
      </c>
      <c r="R586" s="5">
        <f>SUM(Append18[[#This Row],[Casual_Rentals]],Append18[[#This Row],[Registered_Rentals]])</f>
        <v>43</v>
      </c>
      <c r="T586" t="str">
        <f t="shared" si="35"/>
        <v>invalid</v>
      </c>
      <c r="U586" t="str">
        <f t="shared" si="34"/>
        <v>January</v>
      </c>
      <c r="V586">
        <f t="shared" si="36"/>
        <v>0.18179999999999999</v>
      </c>
      <c r="W586" t="str">
        <f t="shared" si="37"/>
        <v>winter</v>
      </c>
    </row>
    <row r="587" spans="1:23" x14ac:dyDescent="0.25">
      <c r="A587" s="5">
        <v>586</v>
      </c>
      <c r="B587" s="6">
        <v>40569</v>
      </c>
      <c r="C587" s="5">
        <v>1</v>
      </c>
      <c r="D587" s="5">
        <v>0</v>
      </c>
      <c r="E587" s="5">
        <v>1</v>
      </c>
      <c r="F587" s="5">
        <v>16</v>
      </c>
      <c r="G587" s="5" t="b">
        <v>0</v>
      </c>
      <c r="H587" s="5">
        <v>3</v>
      </c>
      <c r="I587" s="5" t="s">
        <v>49</v>
      </c>
      <c r="J587" s="5">
        <v>4</v>
      </c>
      <c r="K587" s="5" t="s">
        <v>42</v>
      </c>
      <c r="L587" s="5">
        <v>0.22</v>
      </c>
      <c r="M587" s="5">
        <v>0.19700000000000001</v>
      </c>
      <c r="N587" s="5">
        <v>0.93</v>
      </c>
      <c r="O587" s="5">
        <v>0.32840000000000003</v>
      </c>
      <c r="P587" s="5">
        <v>1</v>
      </c>
      <c r="Q587" s="5">
        <v>35</v>
      </c>
      <c r="R587" s="5">
        <f>SUM(Append18[[#This Row],[Casual_Rentals]],Append18[[#This Row],[Registered_Rentals]])</f>
        <v>36</v>
      </c>
      <c r="T587" t="str">
        <f t="shared" si="35"/>
        <v>invalid</v>
      </c>
      <c r="U587" t="str">
        <f t="shared" si="34"/>
        <v>January</v>
      </c>
      <c r="V587">
        <f t="shared" si="36"/>
        <v>0.19700000000000001</v>
      </c>
      <c r="W587" t="str">
        <f t="shared" si="37"/>
        <v>winter</v>
      </c>
    </row>
    <row r="588" spans="1:23" x14ac:dyDescent="0.25">
      <c r="A588" s="5">
        <v>587</v>
      </c>
      <c r="B588" s="6">
        <v>40569</v>
      </c>
      <c r="C588" s="5">
        <v>1</v>
      </c>
      <c r="D588" s="5">
        <v>0</v>
      </c>
      <c r="E588" s="5">
        <v>1</v>
      </c>
      <c r="F588" s="5">
        <v>17</v>
      </c>
      <c r="G588" s="5" t="b">
        <v>0</v>
      </c>
      <c r="H588" s="5">
        <v>3</v>
      </c>
      <c r="I588" s="5" t="s">
        <v>49</v>
      </c>
      <c r="J588" s="5">
        <v>3</v>
      </c>
      <c r="K588" s="5" t="s">
        <v>70</v>
      </c>
      <c r="L588" s="5">
        <v>0.2</v>
      </c>
      <c r="M588" s="5">
        <v>0.18179999999999999</v>
      </c>
      <c r="N588" s="5">
        <v>0.93</v>
      </c>
      <c r="O588" s="5">
        <v>0.35820000000000002</v>
      </c>
      <c r="P588" s="5">
        <v>0</v>
      </c>
      <c r="Q588" s="5">
        <v>26</v>
      </c>
      <c r="R588" s="5">
        <f>SUM(Append18[[#This Row],[Casual_Rentals]],Append18[[#This Row],[Registered_Rentals]])</f>
        <v>26</v>
      </c>
      <c r="T588" t="str">
        <f t="shared" si="35"/>
        <v>invalid</v>
      </c>
      <c r="U588" t="str">
        <f t="shared" ref="U588:U651" si="38">IF(E579=1,"January",IF(E579=2,"February",("invalid")))</f>
        <v>January</v>
      </c>
      <c r="V588">
        <f t="shared" si="36"/>
        <v>0.18179999999999999</v>
      </c>
      <c r="W588" t="str">
        <f t="shared" si="37"/>
        <v>winter</v>
      </c>
    </row>
    <row r="589" spans="1:23" x14ac:dyDescent="0.25">
      <c r="A589" s="5">
        <v>588</v>
      </c>
      <c r="B589" s="6">
        <v>40570</v>
      </c>
      <c r="C589" s="5">
        <v>1</v>
      </c>
      <c r="D589" s="5">
        <v>0</v>
      </c>
      <c r="E589" s="5">
        <v>1</v>
      </c>
      <c r="F589" s="5">
        <v>16</v>
      </c>
      <c r="G589" s="5" t="b">
        <v>0</v>
      </c>
      <c r="H589" s="5">
        <v>4</v>
      </c>
      <c r="I589" s="5" t="s">
        <v>50</v>
      </c>
      <c r="J589" s="5">
        <v>1</v>
      </c>
      <c r="K589" s="5" t="s">
        <v>68</v>
      </c>
      <c r="L589" s="5">
        <v>0.22</v>
      </c>
      <c r="M589" s="5">
        <v>0.2273</v>
      </c>
      <c r="N589" s="5">
        <v>0.55000000000000004</v>
      </c>
      <c r="O589" s="5">
        <v>0.19400000000000001</v>
      </c>
      <c r="P589" s="5">
        <v>1</v>
      </c>
      <c r="Q589" s="5">
        <v>23</v>
      </c>
      <c r="R589" s="5">
        <f>SUM(Append18[[#This Row],[Casual_Rentals]],Append18[[#This Row],[Registered_Rentals]])</f>
        <v>24</v>
      </c>
      <c r="T589" t="str">
        <f t="shared" si="35"/>
        <v>invalid</v>
      </c>
      <c r="U589" t="str">
        <f t="shared" si="38"/>
        <v>January</v>
      </c>
      <c r="V589">
        <f t="shared" si="36"/>
        <v>0.2273</v>
      </c>
      <c r="W589" t="str">
        <f t="shared" si="37"/>
        <v>winter</v>
      </c>
    </row>
    <row r="590" spans="1:23" x14ac:dyDescent="0.25">
      <c r="A590" s="5">
        <v>589</v>
      </c>
      <c r="B590" s="6">
        <v>40570</v>
      </c>
      <c r="C590" s="5">
        <v>1</v>
      </c>
      <c r="D590" s="5">
        <v>0</v>
      </c>
      <c r="E590" s="5">
        <v>1</v>
      </c>
      <c r="F590" s="5">
        <v>17</v>
      </c>
      <c r="G590" s="5" t="b">
        <v>0</v>
      </c>
      <c r="H590" s="5">
        <v>4</v>
      </c>
      <c r="I590" s="5" t="s">
        <v>50</v>
      </c>
      <c r="J590" s="5">
        <v>1</v>
      </c>
      <c r="K590" s="5" t="s">
        <v>68</v>
      </c>
      <c r="L590" s="5">
        <v>0.22</v>
      </c>
      <c r="M590" s="5">
        <v>0.2424</v>
      </c>
      <c r="N590" s="5">
        <v>0.55000000000000004</v>
      </c>
      <c r="O590" s="5">
        <v>0.1045</v>
      </c>
      <c r="P590" s="5">
        <v>2</v>
      </c>
      <c r="Q590" s="5">
        <v>82</v>
      </c>
      <c r="R590" s="5">
        <f>SUM(Append18[[#This Row],[Casual_Rentals]],Append18[[#This Row],[Registered_Rentals]])</f>
        <v>84</v>
      </c>
      <c r="T590" t="str">
        <f t="shared" si="35"/>
        <v>invalid</v>
      </c>
      <c r="U590" t="str">
        <f t="shared" si="38"/>
        <v>January</v>
      </c>
      <c r="V590">
        <f t="shared" si="36"/>
        <v>0.2424</v>
      </c>
      <c r="W590" t="str">
        <f t="shared" si="37"/>
        <v>winter</v>
      </c>
    </row>
    <row r="591" spans="1:23" x14ac:dyDescent="0.25">
      <c r="A591" s="5">
        <v>590</v>
      </c>
      <c r="B591" s="6">
        <v>40570</v>
      </c>
      <c r="C591" s="5">
        <v>1</v>
      </c>
      <c r="D591" s="5">
        <v>0</v>
      </c>
      <c r="E591" s="5">
        <v>1</v>
      </c>
      <c r="F591" s="5">
        <v>18</v>
      </c>
      <c r="G591" s="5" t="b">
        <v>0</v>
      </c>
      <c r="H591" s="5">
        <v>4</v>
      </c>
      <c r="I591" s="5" t="s">
        <v>50</v>
      </c>
      <c r="J591" s="5">
        <v>1</v>
      </c>
      <c r="K591" s="5" t="s">
        <v>68</v>
      </c>
      <c r="L591" s="5">
        <v>0.2</v>
      </c>
      <c r="M591" s="5">
        <v>0.2273</v>
      </c>
      <c r="N591" s="5">
        <v>0.69</v>
      </c>
      <c r="O591" s="5">
        <v>8.9599999999999999E-2</v>
      </c>
      <c r="P591" s="5">
        <v>3</v>
      </c>
      <c r="Q591" s="5">
        <v>101</v>
      </c>
      <c r="R591" s="5">
        <f>SUM(Append18[[#This Row],[Casual_Rentals]],Append18[[#This Row],[Registered_Rentals]])</f>
        <v>104</v>
      </c>
      <c r="T591" t="str">
        <f t="shared" si="35"/>
        <v>invalid</v>
      </c>
      <c r="U591" t="str">
        <f t="shared" si="38"/>
        <v>January</v>
      </c>
      <c r="V591">
        <f t="shared" si="36"/>
        <v>0.2273</v>
      </c>
      <c r="W591" t="str">
        <f t="shared" si="37"/>
        <v>winter</v>
      </c>
    </row>
    <row r="592" spans="1:23" x14ac:dyDescent="0.25">
      <c r="A592" s="5">
        <v>591</v>
      </c>
      <c r="B592" s="6">
        <v>40570</v>
      </c>
      <c r="C592" s="5">
        <v>1</v>
      </c>
      <c r="D592" s="5">
        <v>0</v>
      </c>
      <c r="E592" s="5">
        <v>1</v>
      </c>
      <c r="F592" s="5">
        <v>19</v>
      </c>
      <c r="G592" s="5" t="b">
        <v>0</v>
      </c>
      <c r="H592" s="5">
        <v>4</v>
      </c>
      <c r="I592" s="5" t="s">
        <v>50</v>
      </c>
      <c r="J592" s="5">
        <v>1</v>
      </c>
      <c r="K592" s="5" t="s">
        <v>68</v>
      </c>
      <c r="L592" s="5">
        <v>0.2</v>
      </c>
      <c r="M592" s="5">
        <v>0.2273</v>
      </c>
      <c r="N592" s="5">
        <v>0.69</v>
      </c>
      <c r="O592" s="5">
        <v>8.9599999999999999E-2</v>
      </c>
      <c r="P592" s="5">
        <v>3</v>
      </c>
      <c r="Q592" s="5">
        <v>76</v>
      </c>
      <c r="R592" s="5">
        <f>SUM(Append18[[#This Row],[Casual_Rentals]],Append18[[#This Row],[Registered_Rentals]])</f>
        <v>79</v>
      </c>
      <c r="T592" t="str">
        <f t="shared" si="35"/>
        <v>invalid</v>
      </c>
      <c r="U592" t="str">
        <f t="shared" si="38"/>
        <v>January</v>
      </c>
      <c r="V592">
        <f t="shared" si="36"/>
        <v>0.2273</v>
      </c>
      <c r="W592" t="str">
        <f t="shared" si="37"/>
        <v>winter</v>
      </c>
    </row>
    <row r="593" spans="1:23" x14ac:dyDescent="0.25">
      <c r="A593" s="5">
        <v>592</v>
      </c>
      <c r="B593" s="6">
        <v>40570</v>
      </c>
      <c r="C593" s="5">
        <v>1</v>
      </c>
      <c r="D593" s="5">
        <v>0</v>
      </c>
      <c r="E593" s="5">
        <v>1</v>
      </c>
      <c r="F593" s="5">
        <v>20</v>
      </c>
      <c r="G593" s="5" t="b">
        <v>0</v>
      </c>
      <c r="H593" s="5">
        <v>4</v>
      </c>
      <c r="I593" s="5" t="s">
        <v>50</v>
      </c>
      <c r="J593" s="5">
        <v>1</v>
      </c>
      <c r="K593" s="5" t="s">
        <v>68</v>
      </c>
      <c r="L593" s="5">
        <v>0.18</v>
      </c>
      <c r="M593" s="5">
        <v>0.21210000000000001</v>
      </c>
      <c r="N593" s="5">
        <v>0.74</v>
      </c>
      <c r="O593" s="5">
        <v>8.9599999999999999E-2</v>
      </c>
      <c r="P593" s="5">
        <v>4</v>
      </c>
      <c r="Q593" s="5">
        <v>55</v>
      </c>
      <c r="R593" s="5">
        <f>SUM(Append18[[#This Row],[Casual_Rentals]],Append18[[#This Row],[Registered_Rentals]])</f>
        <v>59</v>
      </c>
      <c r="T593" t="str">
        <f t="shared" ref="T593:T656" si="39">IF(K579=1,"Clear",IF(K579=2,"Cloudy",IF(K579=3,"Light Rain",IF(K579=4,"Heavy Rain",("invalid")))))</f>
        <v>invalid</v>
      </c>
      <c r="U593" t="str">
        <f t="shared" si="38"/>
        <v>January</v>
      </c>
      <c r="V593">
        <f t="shared" si="36"/>
        <v>0.21210000000000001</v>
      </c>
      <c r="W593" t="str">
        <f t="shared" si="37"/>
        <v>winter</v>
      </c>
    </row>
    <row r="594" spans="1:23" x14ac:dyDescent="0.25">
      <c r="A594" s="5">
        <v>593</v>
      </c>
      <c r="B594" s="6">
        <v>40570</v>
      </c>
      <c r="C594" s="5">
        <v>1</v>
      </c>
      <c r="D594" s="5">
        <v>0</v>
      </c>
      <c r="E594" s="5">
        <v>1</v>
      </c>
      <c r="F594" s="5">
        <v>21</v>
      </c>
      <c r="G594" s="5" t="b">
        <v>0</v>
      </c>
      <c r="H594" s="5">
        <v>4</v>
      </c>
      <c r="I594" s="5" t="s">
        <v>50</v>
      </c>
      <c r="J594" s="5">
        <v>1</v>
      </c>
      <c r="K594" s="5" t="s">
        <v>68</v>
      </c>
      <c r="L594" s="5">
        <v>0.18</v>
      </c>
      <c r="M594" s="5">
        <v>0.21210000000000001</v>
      </c>
      <c r="N594" s="5">
        <v>0.74</v>
      </c>
      <c r="O594" s="5">
        <v>8.9599999999999999E-2</v>
      </c>
      <c r="P594" s="5">
        <v>2</v>
      </c>
      <c r="Q594" s="5">
        <v>36</v>
      </c>
      <c r="R594" s="5">
        <f>SUM(Append18[[#This Row],[Casual_Rentals]],Append18[[#This Row],[Registered_Rentals]])</f>
        <v>38</v>
      </c>
      <c r="T594" t="str">
        <f t="shared" si="39"/>
        <v>invalid</v>
      </c>
      <c r="U594" t="str">
        <f t="shared" si="38"/>
        <v>January</v>
      </c>
      <c r="V594">
        <f t="shared" si="36"/>
        <v>0.21210000000000001</v>
      </c>
      <c r="W594" t="str">
        <f t="shared" si="37"/>
        <v>winter</v>
      </c>
    </row>
    <row r="595" spans="1:23" x14ac:dyDescent="0.25">
      <c r="A595" s="5">
        <v>594</v>
      </c>
      <c r="B595" s="6">
        <v>40570</v>
      </c>
      <c r="C595" s="5">
        <v>1</v>
      </c>
      <c r="D595" s="5">
        <v>0</v>
      </c>
      <c r="E595" s="5">
        <v>1</v>
      </c>
      <c r="F595" s="5">
        <v>22</v>
      </c>
      <c r="G595" s="5" t="b">
        <v>0</v>
      </c>
      <c r="H595" s="5">
        <v>4</v>
      </c>
      <c r="I595" s="5" t="s">
        <v>50</v>
      </c>
      <c r="J595" s="5">
        <v>1</v>
      </c>
      <c r="K595" s="5" t="s">
        <v>68</v>
      </c>
      <c r="L595" s="5">
        <v>0.18</v>
      </c>
      <c r="M595" s="5">
        <v>0.21210000000000001</v>
      </c>
      <c r="N595" s="5">
        <v>0.74</v>
      </c>
      <c r="O595" s="5">
        <v>8.9599999999999999E-2</v>
      </c>
      <c r="P595" s="5">
        <v>0</v>
      </c>
      <c r="Q595" s="5">
        <v>27</v>
      </c>
      <c r="R595" s="5">
        <f>SUM(Append18[[#This Row],[Casual_Rentals]],Append18[[#This Row],[Registered_Rentals]])</f>
        <v>27</v>
      </c>
      <c r="T595" t="str">
        <f t="shared" si="39"/>
        <v>invalid</v>
      </c>
      <c r="U595" t="str">
        <f t="shared" si="38"/>
        <v>January</v>
      </c>
      <c r="V595">
        <f t="shared" si="36"/>
        <v>0.21210000000000001</v>
      </c>
      <c r="W595" t="str">
        <f t="shared" si="37"/>
        <v>winter</v>
      </c>
    </row>
    <row r="596" spans="1:23" x14ac:dyDescent="0.25">
      <c r="A596" s="5">
        <v>595</v>
      </c>
      <c r="B596" s="6">
        <v>40570</v>
      </c>
      <c r="C596" s="5">
        <v>1</v>
      </c>
      <c r="D596" s="5">
        <v>0</v>
      </c>
      <c r="E596" s="5">
        <v>1</v>
      </c>
      <c r="F596" s="5">
        <v>23</v>
      </c>
      <c r="G596" s="5" t="b">
        <v>0</v>
      </c>
      <c r="H596" s="5">
        <v>4</v>
      </c>
      <c r="I596" s="5" t="s">
        <v>50</v>
      </c>
      <c r="J596" s="5">
        <v>1</v>
      </c>
      <c r="K596" s="5" t="s">
        <v>68</v>
      </c>
      <c r="L596" s="5">
        <v>0.18</v>
      </c>
      <c r="M596" s="5">
        <v>0.19700000000000001</v>
      </c>
      <c r="N596" s="5">
        <v>0.8</v>
      </c>
      <c r="O596" s="5">
        <v>0.16420000000000001</v>
      </c>
      <c r="P596" s="5">
        <v>0</v>
      </c>
      <c r="Q596" s="5">
        <v>16</v>
      </c>
      <c r="R596" s="5">
        <f>SUM(Append18[[#This Row],[Casual_Rentals]],Append18[[#This Row],[Registered_Rentals]])</f>
        <v>16</v>
      </c>
      <c r="T596" t="str">
        <f t="shared" si="39"/>
        <v>invalid</v>
      </c>
      <c r="U596" t="str">
        <f t="shared" si="38"/>
        <v>January</v>
      </c>
      <c r="V596">
        <f t="shared" si="36"/>
        <v>0.19700000000000001</v>
      </c>
      <c r="W596" t="str">
        <f t="shared" si="37"/>
        <v>winter</v>
      </c>
    </row>
    <row r="597" spans="1:23" x14ac:dyDescent="0.25">
      <c r="A597" s="5">
        <v>596</v>
      </c>
      <c r="B597" s="6">
        <v>40571</v>
      </c>
      <c r="C597" s="5">
        <v>1</v>
      </c>
      <c r="D597" s="5">
        <v>0</v>
      </c>
      <c r="E597" s="5">
        <v>1</v>
      </c>
      <c r="F597" s="5">
        <v>0</v>
      </c>
      <c r="G597" s="5" t="b">
        <v>0</v>
      </c>
      <c r="H597" s="5">
        <v>5</v>
      </c>
      <c r="I597" s="5" t="s">
        <v>51</v>
      </c>
      <c r="J597" s="5">
        <v>2</v>
      </c>
      <c r="K597" s="5" t="s">
        <v>69</v>
      </c>
      <c r="L597" s="5">
        <v>0.2</v>
      </c>
      <c r="M597" s="5">
        <v>0.21210000000000001</v>
      </c>
      <c r="N597" s="5">
        <v>0.75</v>
      </c>
      <c r="O597" s="5">
        <v>0.1343</v>
      </c>
      <c r="P597" s="5">
        <v>0</v>
      </c>
      <c r="Q597" s="5">
        <v>9</v>
      </c>
      <c r="R597" s="5">
        <f>SUM(Append18[[#This Row],[Casual_Rentals]],Append18[[#This Row],[Registered_Rentals]])</f>
        <v>9</v>
      </c>
      <c r="T597" t="str">
        <f t="shared" si="39"/>
        <v>invalid</v>
      </c>
      <c r="U597" t="str">
        <f t="shared" si="38"/>
        <v>January</v>
      </c>
      <c r="V597">
        <f t="shared" si="36"/>
        <v>0.21210000000000001</v>
      </c>
      <c r="W597" t="str">
        <f t="shared" si="37"/>
        <v>winter</v>
      </c>
    </row>
    <row r="598" spans="1:23" x14ac:dyDescent="0.25">
      <c r="A598" s="5">
        <v>597</v>
      </c>
      <c r="B598" s="6">
        <v>40571</v>
      </c>
      <c r="C598" s="5">
        <v>1</v>
      </c>
      <c r="D598" s="5">
        <v>0</v>
      </c>
      <c r="E598" s="5">
        <v>1</v>
      </c>
      <c r="F598" s="5">
        <v>1</v>
      </c>
      <c r="G598" s="5" t="b">
        <v>0</v>
      </c>
      <c r="H598" s="5">
        <v>5</v>
      </c>
      <c r="I598" s="5" t="s">
        <v>51</v>
      </c>
      <c r="J598" s="5">
        <v>2</v>
      </c>
      <c r="K598" s="5" t="s">
        <v>69</v>
      </c>
      <c r="L598" s="5">
        <v>0.2</v>
      </c>
      <c r="M598" s="5">
        <v>0.21210000000000001</v>
      </c>
      <c r="N598" s="5">
        <v>0.75</v>
      </c>
      <c r="O598" s="5">
        <v>0.1343</v>
      </c>
      <c r="P598" s="5">
        <v>1</v>
      </c>
      <c r="Q598" s="5">
        <v>2</v>
      </c>
      <c r="R598" s="5">
        <f>SUM(Append18[[#This Row],[Casual_Rentals]],Append18[[#This Row],[Registered_Rentals]])</f>
        <v>3</v>
      </c>
      <c r="T598" t="str">
        <f t="shared" si="39"/>
        <v>invalid</v>
      </c>
      <c r="U598" t="str">
        <f t="shared" si="38"/>
        <v>January</v>
      </c>
      <c r="V598">
        <f t="shared" si="36"/>
        <v>0.21210000000000001</v>
      </c>
      <c r="W598" t="str">
        <f t="shared" si="37"/>
        <v>winter</v>
      </c>
    </row>
    <row r="599" spans="1:23" x14ac:dyDescent="0.25">
      <c r="A599" s="5">
        <v>598</v>
      </c>
      <c r="B599" s="6">
        <v>40571</v>
      </c>
      <c r="C599" s="5">
        <v>1</v>
      </c>
      <c r="D599" s="5">
        <v>0</v>
      </c>
      <c r="E599" s="5">
        <v>1</v>
      </c>
      <c r="F599" s="5">
        <v>2</v>
      </c>
      <c r="G599" s="5" t="b">
        <v>0</v>
      </c>
      <c r="H599" s="5">
        <v>5</v>
      </c>
      <c r="I599" s="5" t="s">
        <v>51</v>
      </c>
      <c r="J599" s="5">
        <v>2</v>
      </c>
      <c r="K599" s="5" t="s">
        <v>69</v>
      </c>
      <c r="L599" s="5">
        <v>0.2</v>
      </c>
      <c r="M599" s="5">
        <v>0.21210000000000001</v>
      </c>
      <c r="N599" s="5">
        <v>0.75</v>
      </c>
      <c r="O599" s="5">
        <v>0.16420000000000001</v>
      </c>
      <c r="P599" s="5">
        <v>0</v>
      </c>
      <c r="Q599" s="5">
        <v>2</v>
      </c>
      <c r="R599" s="5">
        <f>SUM(Append18[[#This Row],[Casual_Rentals]],Append18[[#This Row],[Registered_Rentals]])</f>
        <v>2</v>
      </c>
      <c r="T599" t="str">
        <f t="shared" si="39"/>
        <v>invalid</v>
      </c>
      <c r="U599" t="str">
        <f t="shared" si="38"/>
        <v>January</v>
      </c>
      <c r="V599">
        <f t="shared" si="36"/>
        <v>0.21210000000000001</v>
      </c>
      <c r="W599" t="str">
        <f t="shared" si="37"/>
        <v>winter</v>
      </c>
    </row>
    <row r="600" spans="1:23" x14ac:dyDescent="0.25">
      <c r="A600" s="5">
        <v>599</v>
      </c>
      <c r="B600" s="6">
        <v>40571</v>
      </c>
      <c r="C600" s="5">
        <v>1</v>
      </c>
      <c r="D600" s="5">
        <v>0</v>
      </c>
      <c r="E600" s="5">
        <v>1</v>
      </c>
      <c r="F600" s="5">
        <v>3</v>
      </c>
      <c r="G600" s="5" t="b">
        <v>0</v>
      </c>
      <c r="H600" s="5">
        <v>5</v>
      </c>
      <c r="I600" s="5" t="s">
        <v>51</v>
      </c>
      <c r="J600" s="5">
        <v>2</v>
      </c>
      <c r="K600" s="5" t="s">
        <v>69</v>
      </c>
      <c r="L600" s="5">
        <v>0.2</v>
      </c>
      <c r="M600" s="5">
        <v>0.2273</v>
      </c>
      <c r="N600" s="5">
        <v>0.75</v>
      </c>
      <c r="O600" s="5">
        <v>0.1045</v>
      </c>
      <c r="P600" s="5">
        <v>1</v>
      </c>
      <c r="Q600" s="5">
        <v>0</v>
      </c>
      <c r="R600" s="5">
        <f>SUM(Append18[[#This Row],[Casual_Rentals]],Append18[[#This Row],[Registered_Rentals]])</f>
        <v>1</v>
      </c>
      <c r="T600" t="str">
        <f t="shared" si="39"/>
        <v>invalid</v>
      </c>
      <c r="U600" t="str">
        <f t="shared" si="38"/>
        <v>January</v>
      </c>
      <c r="V600">
        <f t="shared" si="36"/>
        <v>0.2273</v>
      </c>
      <c r="W600" t="str">
        <f t="shared" si="37"/>
        <v>winter</v>
      </c>
    </row>
    <row r="601" spans="1:23" x14ac:dyDescent="0.25">
      <c r="A601" s="5">
        <v>600</v>
      </c>
      <c r="B601" s="6">
        <v>40571</v>
      </c>
      <c r="C601" s="5">
        <v>1</v>
      </c>
      <c r="D601" s="5">
        <v>0</v>
      </c>
      <c r="E601" s="5">
        <v>1</v>
      </c>
      <c r="F601" s="5">
        <v>5</v>
      </c>
      <c r="G601" s="5" t="b">
        <v>0</v>
      </c>
      <c r="H601" s="5">
        <v>5</v>
      </c>
      <c r="I601" s="5" t="s">
        <v>51</v>
      </c>
      <c r="J601" s="5">
        <v>2</v>
      </c>
      <c r="K601" s="5" t="s">
        <v>69</v>
      </c>
      <c r="L601" s="5">
        <v>0.18</v>
      </c>
      <c r="M601" s="5">
        <v>0.21210000000000001</v>
      </c>
      <c r="N601" s="5">
        <v>0.8</v>
      </c>
      <c r="O601" s="5">
        <v>0.1045</v>
      </c>
      <c r="P601" s="5">
        <v>0</v>
      </c>
      <c r="Q601" s="5">
        <v>4</v>
      </c>
      <c r="R601" s="5">
        <f>SUM(Append18[[#This Row],[Casual_Rentals]],Append18[[#This Row],[Registered_Rentals]])</f>
        <v>4</v>
      </c>
      <c r="T601" t="str">
        <f t="shared" si="39"/>
        <v>invalid</v>
      </c>
      <c r="U601" t="str">
        <f t="shared" si="38"/>
        <v>January</v>
      </c>
      <c r="V601">
        <f t="shared" si="36"/>
        <v>0.21210000000000001</v>
      </c>
      <c r="W601" t="str">
        <f t="shared" si="37"/>
        <v>winter</v>
      </c>
    </row>
    <row r="602" spans="1:23" x14ac:dyDescent="0.25">
      <c r="A602" s="5">
        <v>601</v>
      </c>
      <c r="B602" s="6">
        <v>40571</v>
      </c>
      <c r="C602" s="5">
        <v>1</v>
      </c>
      <c r="D602" s="5">
        <v>0</v>
      </c>
      <c r="E602" s="5">
        <v>1</v>
      </c>
      <c r="F602" s="5">
        <v>6</v>
      </c>
      <c r="G602" s="5" t="b">
        <v>0</v>
      </c>
      <c r="H602" s="5">
        <v>5</v>
      </c>
      <c r="I602" s="5" t="s">
        <v>51</v>
      </c>
      <c r="J602" s="5">
        <v>2</v>
      </c>
      <c r="K602" s="5" t="s">
        <v>69</v>
      </c>
      <c r="L602" s="5">
        <v>0.18</v>
      </c>
      <c r="M602" s="5">
        <v>0.19700000000000001</v>
      </c>
      <c r="N602" s="5">
        <v>0.8</v>
      </c>
      <c r="O602" s="5">
        <v>0.1343</v>
      </c>
      <c r="P602" s="5">
        <v>0</v>
      </c>
      <c r="Q602" s="5">
        <v>16</v>
      </c>
      <c r="R602" s="5">
        <f>SUM(Append18[[#This Row],[Casual_Rentals]],Append18[[#This Row],[Registered_Rentals]])</f>
        <v>16</v>
      </c>
      <c r="T602" t="str">
        <f t="shared" si="39"/>
        <v>invalid</v>
      </c>
      <c r="U602" t="str">
        <f t="shared" si="38"/>
        <v>January</v>
      </c>
      <c r="V602">
        <f t="shared" si="36"/>
        <v>0.19700000000000001</v>
      </c>
      <c r="W602" t="str">
        <f t="shared" si="37"/>
        <v>winter</v>
      </c>
    </row>
    <row r="603" spans="1:23" x14ac:dyDescent="0.25">
      <c r="A603" s="5">
        <v>602</v>
      </c>
      <c r="B603" s="6">
        <v>40571</v>
      </c>
      <c r="C603" s="5">
        <v>1</v>
      </c>
      <c r="D603" s="5">
        <v>0</v>
      </c>
      <c r="E603" s="5">
        <v>1</v>
      </c>
      <c r="F603" s="5">
        <v>7</v>
      </c>
      <c r="G603" s="5" t="b">
        <v>0</v>
      </c>
      <c r="H603" s="5">
        <v>5</v>
      </c>
      <c r="I603" s="5" t="s">
        <v>51</v>
      </c>
      <c r="J603" s="5">
        <v>2</v>
      </c>
      <c r="K603" s="5" t="s">
        <v>69</v>
      </c>
      <c r="L603" s="5">
        <v>0.16</v>
      </c>
      <c r="M603" s="5">
        <v>0.19700000000000001</v>
      </c>
      <c r="N603" s="5">
        <v>0.86</v>
      </c>
      <c r="O603" s="5">
        <v>8.9599999999999999E-2</v>
      </c>
      <c r="P603" s="5">
        <v>2</v>
      </c>
      <c r="Q603" s="5">
        <v>58</v>
      </c>
      <c r="R603" s="5">
        <f>SUM(Append18[[#This Row],[Casual_Rentals]],Append18[[#This Row],[Registered_Rentals]])</f>
        <v>60</v>
      </c>
      <c r="T603" t="str">
        <f t="shared" si="39"/>
        <v>invalid</v>
      </c>
      <c r="U603" t="str">
        <f t="shared" si="38"/>
        <v>January</v>
      </c>
      <c r="V603">
        <f t="shared" si="36"/>
        <v>0.19700000000000001</v>
      </c>
      <c r="W603" t="str">
        <f t="shared" si="37"/>
        <v>winter</v>
      </c>
    </row>
    <row r="604" spans="1:23" x14ac:dyDescent="0.25">
      <c r="A604" s="5">
        <v>603</v>
      </c>
      <c r="B604" s="6">
        <v>40571</v>
      </c>
      <c r="C604" s="5">
        <v>1</v>
      </c>
      <c r="D604" s="5">
        <v>0</v>
      </c>
      <c r="E604" s="5">
        <v>1</v>
      </c>
      <c r="F604" s="5">
        <v>8</v>
      </c>
      <c r="G604" s="5" t="b">
        <v>0</v>
      </c>
      <c r="H604" s="5">
        <v>5</v>
      </c>
      <c r="I604" s="5" t="s">
        <v>51</v>
      </c>
      <c r="J604" s="5">
        <v>2</v>
      </c>
      <c r="K604" s="5" t="s">
        <v>69</v>
      </c>
      <c r="L604" s="5">
        <v>0.16</v>
      </c>
      <c r="M604" s="5">
        <v>0.19700000000000001</v>
      </c>
      <c r="N604" s="5">
        <v>0.86</v>
      </c>
      <c r="O604" s="5">
        <v>8.9599999999999999E-2</v>
      </c>
      <c r="P604" s="5">
        <v>2</v>
      </c>
      <c r="Q604" s="5">
        <v>155</v>
      </c>
      <c r="R604" s="5">
        <f>SUM(Append18[[#This Row],[Casual_Rentals]],Append18[[#This Row],[Registered_Rentals]])</f>
        <v>157</v>
      </c>
      <c r="T604" t="str">
        <f t="shared" si="39"/>
        <v>invalid</v>
      </c>
      <c r="U604" t="str">
        <f t="shared" si="38"/>
        <v>January</v>
      </c>
      <c r="V604">
        <f t="shared" si="36"/>
        <v>0.19700000000000001</v>
      </c>
      <c r="W604" t="str">
        <f t="shared" si="37"/>
        <v>winter</v>
      </c>
    </row>
    <row r="605" spans="1:23" x14ac:dyDescent="0.25">
      <c r="A605" s="5">
        <v>604</v>
      </c>
      <c r="B605" s="6">
        <v>40571</v>
      </c>
      <c r="C605" s="5">
        <v>1</v>
      </c>
      <c r="D605" s="5">
        <v>0</v>
      </c>
      <c r="E605" s="5">
        <v>1</v>
      </c>
      <c r="F605" s="5">
        <v>9</v>
      </c>
      <c r="G605" s="5" t="b">
        <v>0</v>
      </c>
      <c r="H605" s="5">
        <v>5</v>
      </c>
      <c r="I605" s="5" t="s">
        <v>51</v>
      </c>
      <c r="J605" s="5">
        <v>3</v>
      </c>
      <c r="K605" s="5" t="s">
        <v>70</v>
      </c>
      <c r="L605" s="5">
        <v>0.18</v>
      </c>
      <c r="M605" s="5">
        <v>0.21210000000000001</v>
      </c>
      <c r="N605" s="5">
        <v>0.86</v>
      </c>
      <c r="O605" s="5">
        <v>8.9599999999999999E-2</v>
      </c>
      <c r="P605" s="5">
        <v>6</v>
      </c>
      <c r="Q605" s="5">
        <v>95</v>
      </c>
      <c r="R605" s="5">
        <f>SUM(Append18[[#This Row],[Casual_Rentals]],Append18[[#This Row],[Registered_Rentals]])</f>
        <v>101</v>
      </c>
      <c r="T605" t="str">
        <f t="shared" si="39"/>
        <v>invalid</v>
      </c>
      <c r="U605" t="str">
        <f t="shared" si="38"/>
        <v>January</v>
      </c>
      <c r="V605">
        <f t="shared" si="36"/>
        <v>0.21210000000000001</v>
      </c>
      <c r="W605" t="str">
        <f t="shared" si="37"/>
        <v>winter</v>
      </c>
    </row>
    <row r="606" spans="1:23" x14ac:dyDescent="0.25">
      <c r="A606" s="5">
        <v>605</v>
      </c>
      <c r="B606" s="6">
        <v>40571</v>
      </c>
      <c r="C606" s="5">
        <v>1</v>
      </c>
      <c r="D606" s="5">
        <v>0</v>
      </c>
      <c r="E606" s="5">
        <v>1</v>
      </c>
      <c r="F606" s="5">
        <v>10</v>
      </c>
      <c r="G606" s="5" t="b">
        <v>0</v>
      </c>
      <c r="H606" s="5">
        <v>5</v>
      </c>
      <c r="I606" s="5" t="s">
        <v>51</v>
      </c>
      <c r="J606" s="5">
        <v>3</v>
      </c>
      <c r="K606" s="5" t="s">
        <v>70</v>
      </c>
      <c r="L606" s="5">
        <v>0.18</v>
      </c>
      <c r="M606" s="5">
        <v>0.21210000000000001</v>
      </c>
      <c r="N606" s="5">
        <v>0.86</v>
      </c>
      <c r="O606" s="5">
        <v>0.1045</v>
      </c>
      <c r="P606" s="5">
        <v>0</v>
      </c>
      <c r="Q606" s="5">
        <v>49</v>
      </c>
      <c r="R606" s="5">
        <f>SUM(Append18[[#This Row],[Casual_Rentals]],Append18[[#This Row],[Registered_Rentals]])</f>
        <v>49</v>
      </c>
      <c r="T606" t="str">
        <f t="shared" si="39"/>
        <v>invalid</v>
      </c>
      <c r="U606" t="str">
        <f t="shared" si="38"/>
        <v>January</v>
      </c>
      <c r="V606">
        <f t="shared" si="36"/>
        <v>0.21210000000000001</v>
      </c>
      <c r="W606" t="str">
        <f t="shared" si="37"/>
        <v>winter</v>
      </c>
    </row>
    <row r="607" spans="1:23" x14ac:dyDescent="0.25">
      <c r="A607" s="5">
        <v>606</v>
      </c>
      <c r="B607" s="6">
        <v>40571</v>
      </c>
      <c r="C607" s="5">
        <v>1</v>
      </c>
      <c r="D607" s="5">
        <v>0</v>
      </c>
      <c r="E607" s="5">
        <v>1</v>
      </c>
      <c r="F607" s="5">
        <v>11</v>
      </c>
      <c r="G607" s="5" t="b">
        <v>0</v>
      </c>
      <c r="H607" s="5">
        <v>5</v>
      </c>
      <c r="I607" s="5" t="s">
        <v>51</v>
      </c>
      <c r="J607" s="5">
        <v>3</v>
      </c>
      <c r="K607" s="5" t="s">
        <v>70</v>
      </c>
      <c r="L607" s="5">
        <v>0.18</v>
      </c>
      <c r="M607" s="5">
        <v>0.21210000000000001</v>
      </c>
      <c r="N607" s="5">
        <v>0.93</v>
      </c>
      <c r="O607" s="5">
        <v>0.1045</v>
      </c>
      <c r="P607" s="5">
        <v>0</v>
      </c>
      <c r="Q607" s="5">
        <v>30</v>
      </c>
      <c r="R607" s="5">
        <f>SUM(Append18[[#This Row],[Casual_Rentals]],Append18[[#This Row],[Registered_Rentals]])</f>
        <v>30</v>
      </c>
      <c r="T607" t="str">
        <f t="shared" si="39"/>
        <v>invalid</v>
      </c>
      <c r="U607" t="str">
        <f t="shared" si="38"/>
        <v>January</v>
      </c>
      <c r="V607">
        <f t="shared" si="36"/>
        <v>0.21210000000000001</v>
      </c>
      <c r="W607" t="str">
        <f t="shared" si="37"/>
        <v>winter</v>
      </c>
    </row>
    <row r="608" spans="1:23" x14ac:dyDescent="0.25">
      <c r="A608" s="5">
        <v>607</v>
      </c>
      <c r="B608" s="6">
        <v>40571</v>
      </c>
      <c r="C608" s="5">
        <v>1</v>
      </c>
      <c r="D608" s="5">
        <v>0</v>
      </c>
      <c r="E608" s="5">
        <v>1</v>
      </c>
      <c r="F608" s="5">
        <v>12</v>
      </c>
      <c r="G608" s="5" t="b">
        <v>0</v>
      </c>
      <c r="H608" s="5">
        <v>5</v>
      </c>
      <c r="I608" s="5" t="s">
        <v>51</v>
      </c>
      <c r="J608" s="5">
        <v>3</v>
      </c>
      <c r="K608" s="5" t="s">
        <v>70</v>
      </c>
      <c r="L608" s="5">
        <v>0.18</v>
      </c>
      <c r="M608" s="5">
        <v>0.21210000000000001</v>
      </c>
      <c r="N608" s="5">
        <v>0.93</v>
      </c>
      <c r="O608" s="5">
        <v>0.1045</v>
      </c>
      <c r="P608" s="5">
        <v>1</v>
      </c>
      <c r="Q608" s="5">
        <v>28</v>
      </c>
      <c r="R608" s="5">
        <f>SUM(Append18[[#This Row],[Casual_Rentals]],Append18[[#This Row],[Registered_Rentals]])</f>
        <v>29</v>
      </c>
      <c r="T608" t="str">
        <f t="shared" si="39"/>
        <v>invalid</v>
      </c>
      <c r="U608" t="str">
        <f t="shared" si="38"/>
        <v>January</v>
      </c>
      <c r="V608">
        <f t="shared" si="36"/>
        <v>0.21210000000000001</v>
      </c>
      <c r="W608" t="str">
        <f t="shared" si="37"/>
        <v>winter</v>
      </c>
    </row>
    <row r="609" spans="1:23" x14ac:dyDescent="0.25">
      <c r="A609" s="5">
        <v>608</v>
      </c>
      <c r="B609" s="6">
        <v>40571</v>
      </c>
      <c r="C609" s="5">
        <v>1</v>
      </c>
      <c r="D609" s="5">
        <v>0</v>
      </c>
      <c r="E609" s="5">
        <v>1</v>
      </c>
      <c r="F609" s="5">
        <v>13</v>
      </c>
      <c r="G609" s="5" t="b">
        <v>0</v>
      </c>
      <c r="H609" s="5">
        <v>5</v>
      </c>
      <c r="I609" s="5" t="s">
        <v>51</v>
      </c>
      <c r="J609" s="5">
        <v>3</v>
      </c>
      <c r="K609" s="5" t="s">
        <v>70</v>
      </c>
      <c r="L609" s="5">
        <v>0.18</v>
      </c>
      <c r="M609" s="5">
        <v>0.21210000000000001</v>
      </c>
      <c r="N609" s="5">
        <v>0.93</v>
      </c>
      <c r="O609" s="5">
        <v>0.1045</v>
      </c>
      <c r="P609" s="5">
        <v>0</v>
      </c>
      <c r="Q609" s="5">
        <v>31</v>
      </c>
      <c r="R609" s="5">
        <f>SUM(Append18[[#This Row],[Casual_Rentals]],Append18[[#This Row],[Registered_Rentals]])</f>
        <v>31</v>
      </c>
      <c r="T609" t="str">
        <f t="shared" si="39"/>
        <v>invalid</v>
      </c>
      <c r="U609" t="str">
        <f t="shared" si="38"/>
        <v>January</v>
      </c>
      <c r="V609">
        <f t="shared" si="36"/>
        <v>0.21210000000000001</v>
      </c>
      <c r="W609" t="str">
        <f t="shared" si="37"/>
        <v>winter</v>
      </c>
    </row>
    <row r="610" spans="1:23" x14ac:dyDescent="0.25">
      <c r="A610" s="5">
        <v>609</v>
      </c>
      <c r="B610" s="6">
        <v>40571</v>
      </c>
      <c r="C610" s="5">
        <v>1</v>
      </c>
      <c r="D610" s="5">
        <v>0</v>
      </c>
      <c r="E610" s="5">
        <v>1</v>
      </c>
      <c r="F610" s="5">
        <v>14</v>
      </c>
      <c r="G610" s="5" t="b">
        <v>0</v>
      </c>
      <c r="H610" s="5">
        <v>5</v>
      </c>
      <c r="I610" s="5" t="s">
        <v>51</v>
      </c>
      <c r="J610" s="5">
        <v>3</v>
      </c>
      <c r="K610" s="5" t="s">
        <v>70</v>
      </c>
      <c r="L610" s="5">
        <v>0.22</v>
      </c>
      <c r="M610" s="5">
        <v>0.2727</v>
      </c>
      <c r="N610" s="5">
        <v>0.8</v>
      </c>
      <c r="O610" s="5">
        <v>0</v>
      </c>
      <c r="P610" s="5">
        <v>2</v>
      </c>
      <c r="Q610" s="5">
        <v>36</v>
      </c>
      <c r="R610" s="5">
        <f>SUM(Append18[[#This Row],[Casual_Rentals]],Append18[[#This Row],[Registered_Rentals]])</f>
        <v>38</v>
      </c>
      <c r="T610" t="str">
        <f t="shared" si="39"/>
        <v>invalid</v>
      </c>
      <c r="U610" t="str">
        <f t="shared" si="38"/>
        <v>January</v>
      </c>
      <c r="V610">
        <f t="shared" si="36"/>
        <v>0.2727</v>
      </c>
      <c r="W610" t="str">
        <f t="shared" si="37"/>
        <v>winter</v>
      </c>
    </row>
    <row r="611" spans="1:23" x14ac:dyDescent="0.25">
      <c r="A611" s="5">
        <v>610</v>
      </c>
      <c r="B611" s="6">
        <v>40571</v>
      </c>
      <c r="C611" s="5">
        <v>1</v>
      </c>
      <c r="D611" s="5">
        <v>0</v>
      </c>
      <c r="E611" s="5">
        <v>1</v>
      </c>
      <c r="F611" s="5">
        <v>15</v>
      </c>
      <c r="G611" s="5" t="b">
        <v>0</v>
      </c>
      <c r="H611" s="5">
        <v>5</v>
      </c>
      <c r="I611" s="5" t="s">
        <v>51</v>
      </c>
      <c r="J611" s="5">
        <v>2</v>
      </c>
      <c r="K611" s="5" t="s">
        <v>69</v>
      </c>
      <c r="L611" s="5">
        <v>0.2</v>
      </c>
      <c r="M611" s="5">
        <v>0.2576</v>
      </c>
      <c r="N611" s="5">
        <v>0.86</v>
      </c>
      <c r="O611" s="5">
        <v>0</v>
      </c>
      <c r="P611" s="5">
        <v>1</v>
      </c>
      <c r="Q611" s="5">
        <v>40</v>
      </c>
      <c r="R611" s="5">
        <f>SUM(Append18[[#This Row],[Casual_Rentals]],Append18[[#This Row],[Registered_Rentals]])</f>
        <v>41</v>
      </c>
      <c r="T611" t="str">
        <f t="shared" si="39"/>
        <v>invalid</v>
      </c>
      <c r="U611" t="str">
        <f t="shared" si="38"/>
        <v>January</v>
      </c>
      <c r="V611">
        <f t="shared" si="36"/>
        <v>0.2576</v>
      </c>
      <c r="W611" t="str">
        <f t="shared" si="37"/>
        <v>winter</v>
      </c>
    </row>
    <row r="612" spans="1:23" x14ac:dyDescent="0.25">
      <c r="A612" s="5">
        <v>611</v>
      </c>
      <c r="B612" s="6">
        <v>40571</v>
      </c>
      <c r="C612" s="5">
        <v>1</v>
      </c>
      <c r="D612" s="5">
        <v>0</v>
      </c>
      <c r="E612" s="5">
        <v>1</v>
      </c>
      <c r="F612" s="5">
        <v>16</v>
      </c>
      <c r="G612" s="5" t="b">
        <v>0</v>
      </c>
      <c r="H612" s="5">
        <v>5</v>
      </c>
      <c r="I612" s="5" t="s">
        <v>51</v>
      </c>
      <c r="J612" s="5">
        <v>1</v>
      </c>
      <c r="K612" s="5" t="s">
        <v>68</v>
      </c>
      <c r="L612" s="5">
        <v>0.22</v>
      </c>
      <c r="M612" s="5">
        <v>0.2727</v>
      </c>
      <c r="N612" s="5">
        <v>0.8</v>
      </c>
      <c r="O612" s="5">
        <v>0</v>
      </c>
      <c r="P612" s="5">
        <v>10</v>
      </c>
      <c r="Q612" s="5">
        <v>70</v>
      </c>
      <c r="R612" s="5">
        <v>80</v>
      </c>
      <c r="T612" t="str">
        <f t="shared" si="39"/>
        <v>invalid</v>
      </c>
      <c r="U612" t="str">
        <f t="shared" si="38"/>
        <v>January</v>
      </c>
      <c r="V612">
        <f t="shared" si="36"/>
        <v>0.2727</v>
      </c>
      <c r="W612" t="str">
        <f t="shared" si="37"/>
        <v>winter</v>
      </c>
    </row>
    <row r="613" spans="1:23" x14ac:dyDescent="0.25">
      <c r="A613" s="5">
        <v>612</v>
      </c>
      <c r="B613" s="6">
        <v>40571</v>
      </c>
      <c r="C613" s="5">
        <v>1</v>
      </c>
      <c r="D613" s="5">
        <v>0</v>
      </c>
      <c r="E613" s="5">
        <v>1</v>
      </c>
      <c r="F613" s="5">
        <v>17</v>
      </c>
      <c r="G613" s="5" t="b">
        <v>0</v>
      </c>
      <c r="H613" s="5">
        <v>5</v>
      </c>
      <c r="I613" s="5" t="s">
        <v>51</v>
      </c>
      <c r="J613" s="5">
        <v>1</v>
      </c>
      <c r="K613" s="5" t="s">
        <v>68</v>
      </c>
      <c r="L613" s="5">
        <v>0.24</v>
      </c>
      <c r="M613" s="5">
        <v>0.2424</v>
      </c>
      <c r="N613" s="5">
        <v>0.75</v>
      </c>
      <c r="O613" s="5">
        <v>0.1343</v>
      </c>
      <c r="P613" s="5">
        <v>2</v>
      </c>
      <c r="Q613" s="5">
        <v>147</v>
      </c>
      <c r="R613" s="5">
        <v>149</v>
      </c>
      <c r="T613" t="str">
        <f t="shared" si="39"/>
        <v>invalid</v>
      </c>
      <c r="U613" t="str">
        <f t="shared" si="38"/>
        <v>January</v>
      </c>
      <c r="V613">
        <f t="shared" si="36"/>
        <v>0.2424</v>
      </c>
      <c r="W613" t="str">
        <f t="shared" si="37"/>
        <v>winter</v>
      </c>
    </row>
    <row r="614" spans="1:23" x14ac:dyDescent="0.25">
      <c r="A614" s="5">
        <v>613</v>
      </c>
      <c r="B614" s="6">
        <v>40571</v>
      </c>
      <c r="C614" s="5">
        <v>1</v>
      </c>
      <c r="D614" s="5">
        <v>0</v>
      </c>
      <c r="E614" s="5">
        <v>1</v>
      </c>
      <c r="F614" s="5">
        <v>18</v>
      </c>
      <c r="G614" s="5" t="b">
        <v>0</v>
      </c>
      <c r="H614" s="5">
        <v>5</v>
      </c>
      <c r="I614" s="5" t="s">
        <v>51</v>
      </c>
      <c r="J614" s="5">
        <v>1</v>
      </c>
      <c r="K614" s="5" t="s">
        <v>68</v>
      </c>
      <c r="L614" s="5">
        <v>0.24</v>
      </c>
      <c r="M614" s="5">
        <v>0.2273</v>
      </c>
      <c r="N614" s="5">
        <v>0.75</v>
      </c>
      <c r="O614" s="5">
        <v>0.19400000000000001</v>
      </c>
      <c r="P614" s="5">
        <v>2</v>
      </c>
      <c r="Q614" s="5">
        <v>107</v>
      </c>
      <c r="R614" s="5">
        <v>109</v>
      </c>
      <c r="T614" t="str">
        <f t="shared" si="39"/>
        <v>invalid</v>
      </c>
      <c r="U614" t="str">
        <f t="shared" si="38"/>
        <v>January</v>
      </c>
      <c r="V614">
        <f t="shared" si="36"/>
        <v>0.2273</v>
      </c>
      <c r="W614" t="str">
        <f t="shared" si="37"/>
        <v>winter</v>
      </c>
    </row>
    <row r="615" spans="1:23" x14ac:dyDescent="0.25">
      <c r="A615" s="5">
        <v>614</v>
      </c>
      <c r="B615" s="6">
        <v>40571</v>
      </c>
      <c r="C615" s="5">
        <v>1</v>
      </c>
      <c r="D615" s="5">
        <v>0</v>
      </c>
      <c r="E615" s="5">
        <v>1</v>
      </c>
      <c r="F615" s="5">
        <v>19</v>
      </c>
      <c r="G615" s="5" t="b">
        <v>0</v>
      </c>
      <c r="H615" s="5">
        <v>5</v>
      </c>
      <c r="I615" s="5" t="s">
        <v>51</v>
      </c>
      <c r="J615" s="5">
        <v>2</v>
      </c>
      <c r="K615" s="5" t="s">
        <v>69</v>
      </c>
      <c r="L615" s="5">
        <v>0.24</v>
      </c>
      <c r="M615" s="5">
        <v>0.2424</v>
      </c>
      <c r="N615" s="5">
        <v>0.75</v>
      </c>
      <c r="O615" s="5">
        <v>0.1343</v>
      </c>
      <c r="P615" s="5">
        <v>5</v>
      </c>
      <c r="Q615" s="5">
        <v>84</v>
      </c>
      <c r="R615" s="5">
        <v>89</v>
      </c>
      <c r="T615" t="str">
        <f t="shared" si="39"/>
        <v>invalid</v>
      </c>
      <c r="U615" t="str">
        <f t="shared" si="38"/>
        <v>January</v>
      </c>
      <c r="V615">
        <f t="shared" si="36"/>
        <v>0.2424</v>
      </c>
      <c r="W615" t="str">
        <f t="shared" si="37"/>
        <v>winter</v>
      </c>
    </row>
    <row r="616" spans="1:23" x14ac:dyDescent="0.25">
      <c r="A616" s="5">
        <v>615</v>
      </c>
      <c r="B616" s="6">
        <v>40571</v>
      </c>
      <c r="C616" s="5">
        <v>1</v>
      </c>
      <c r="D616" s="5">
        <v>0</v>
      </c>
      <c r="E616" s="5">
        <v>1</v>
      </c>
      <c r="F616" s="5">
        <v>20</v>
      </c>
      <c r="G616" s="5" t="b">
        <v>0</v>
      </c>
      <c r="H616" s="5">
        <v>5</v>
      </c>
      <c r="I616" s="5" t="s">
        <v>51</v>
      </c>
      <c r="J616" s="5">
        <v>2</v>
      </c>
      <c r="K616" s="5" t="s">
        <v>69</v>
      </c>
      <c r="L616" s="5">
        <v>0.24</v>
      </c>
      <c r="M616" s="5">
        <v>0.2273</v>
      </c>
      <c r="N616" s="5">
        <v>0.7</v>
      </c>
      <c r="O616" s="5">
        <v>0.19400000000000001</v>
      </c>
      <c r="P616" s="5">
        <v>1</v>
      </c>
      <c r="Q616" s="5">
        <v>61</v>
      </c>
      <c r="R616" s="5">
        <v>62</v>
      </c>
      <c r="T616" t="str">
        <f t="shared" si="39"/>
        <v>invalid</v>
      </c>
      <c r="U616" t="str">
        <f t="shared" si="38"/>
        <v>January</v>
      </c>
      <c r="V616">
        <f t="shared" si="36"/>
        <v>0.2273</v>
      </c>
      <c r="W616" t="str">
        <f t="shared" si="37"/>
        <v>winter</v>
      </c>
    </row>
    <row r="617" spans="1:23" x14ac:dyDescent="0.25">
      <c r="A617" s="5">
        <v>616</v>
      </c>
      <c r="B617" s="6">
        <v>40571</v>
      </c>
      <c r="C617" s="5">
        <v>1</v>
      </c>
      <c r="D617" s="5">
        <v>0</v>
      </c>
      <c r="E617" s="5">
        <v>1</v>
      </c>
      <c r="F617" s="5">
        <v>21</v>
      </c>
      <c r="G617" s="5" t="b">
        <v>0</v>
      </c>
      <c r="H617" s="5">
        <v>5</v>
      </c>
      <c r="I617" s="5" t="s">
        <v>51</v>
      </c>
      <c r="J617" s="5">
        <v>2</v>
      </c>
      <c r="K617" s="5" t="s">
        <v>69</v>
      </c>
      <c r="L617" s="5">
        <v>0.22</v>
      </c>
      <c r="M617" s="5">
        <v>0.2273</v>
      </c>
      <c r="N617" s="5">
        <v>0.75</v>
      </c>
      <c r="O617" s="5">
        <v>0.1343</v>
      </c>
      <c r="P617" s="5">
        <v>1</v>
      </c>
      <c r="Q617" s="5">
        <v>57</v>
      </c>
      <c r="R617" s="5">
        <v>58</v>
      </c>
      <c r="T617" t="str">
        <f t="shared" si="39"/>
        <v>invalid</v>
      </c>
      <c r="U617" t="str">
        <f t="shared" si="38"/>
        <v>January</v>
      </c>
      <c r="V617">
        <f t="shared" si="36"/>
        <v>0.2273</v>
      </c>
      <c r="W617" t="str">
        <f t="shared" si="37"/>
        <v>winter</v>
      </c>
    </row>
    <row r="618" spans="1:23" x14ac:dyDescent="0.25">
      <c r="A618" s="5">
        <v>617</v>
      </c>
      <c r="B618" s="6">
        <v>40571</v>
      </c>
      <c r="C618" s="5">
        <v>1</v>
      </c>
      <c r="D618" s="5">
        <v>0</v>
      </c>
      <c r="E618" s="5">
        <v>1</v>
      </c>
      <c r="F618" s="5">
        <v>22</v>
      </c>
      <c r="G618" s="5" t="b">
        <v>0</v>
      </c>
      <c r="H618" s="5">
        <v>5</v>
      </c>
      <c r="I618" s="5" t="s">
        <v>51</v>
      </c>
      <c r="J618" s="5">
        <v>1</v>
      </c>
      <c r="K618" s="5" t="s">
        <v>68</v>
      </c>
      <c r="L618" s="5">
        <v>0.24</v>
      </c>
      <c r="M618" s="5">
        <v>0.21210000000000001</v>
      </c>
      <c r="N618" s="5">
        <v>0.65</v>
      </c>
      <c r="O618" s="5">
        <v>0.35820000000000002</v>
      </c>
      <c r="P618" s="5">
        <v>0</v>
      </c>
      <c r="Q618" s="5">
        <v>26</v>
      </c>
      <c r="R618" s="5">
        <v>26</v>
      </c>
      <c r="T618" t="str">
        <f t="shared" si="39"/>
        <v>invalid</v>
      </c>
      <c r="U618" t="str">
        <f t="shared" si="38"/>
        <v>January</v>
      </c>
      <c r="V618">
        <f t="shared" si="36"/>
        <v>0.21210000000000001</v>
      </c>
      <c r="W618" t="str">
        <f t="shared" si="37"/>
        <v>winter</v>
      </c>
    </row>
    <row r="619" spans="1:23" x14ac:dyDescent="0.25">
      <c r="A619" s="5">
        <v>618</v>
      </c>
      <c r="B619" s="6">
        <v>40571</v>
      </c>
      <c r="C619" s="5">
        <v>1</v>
      </c>
      <c r="D619" s="5">
        <v>0</v>
      </c>
      <c r="E619" s="5">
        <v>1</v>
      </c>
      <c r="F619" s="5">
        <v>23</v>
      </c>
      <c r="G619" s="5" t="b">
        <v>0</v>
      </c>
      <c r="H619" s="5">
        <v>5</v>
      </c>
      <c r="I619" s="5" t="s">
        <v>51</v>
      </c>
      <c r="J619" s="5">
        <v>1</v>
      </c>
      <c r="K619" s="5" t="s">
        <v>68</v>
      </c>
      <c r="L619" s="5">
        <v>0.24</v>
      </c>
      <c r="M619" s="5">
        <v>0.2273</v>
      </c>
      <c r="N619" s="5">
        <v>0.6</v>
      </c>
      <c r="O619" s="5">
        <v>0.22389999999999999</v>
      </c>
      <c r="P619" s="5">
        <v>1</v>
      </c>
      <c r="Q619" s="5">
        <v>22</v>
      </c>
      <c r="R619" s="5">
        <v>23</v>
      </c>
      <c r="T619" t="str">
        <f t="shared" si="39"/>
        <v>invalid</v>
      </c>
      <c r="U619" t="str">
        <f t="shared" si="38"/>
        <v>January</v>
      </c>
      <c r="V619">
        <f t="shared" si="36"/>
        <v>0.2273</v>
      </c>
      <c r="W619" t="str">
        <f t="shared" si="37"/>
        <v>winter</v>
      </c>
    </row>
    <row r="620" spans="1:23" x14ac:dyDescent="0.25">
      <c r="A620" s="5">
        <v>619</v>
      </c>
      <c r="B620" s="6">
        <v>40572</v>
      </c>
      <c r="C620" s="5">
        <v>1</v>
      </c>
      <c r="D620" s="5">
        <v>0</v>
      </c>
      <c r="E620" s="5">
        <v>1</v>
      </c>
      <c r="F620" s="5">
        <v>0</v>
      </c>
      <c r="G620" s="5" t="b">
        <v>0</v>
      </c>
      <c r="H620" s="5">
        <v>6</v>
      </c>
      <c r="I620" s="5" t="s">
        <v>52</v>
      </c>
      <c r="J620" s="5">
        <v>1</v>
      </c>
      <c r="K620" s="5" t="s">
        <v>68</v>
      </c>
      <c r="L620" s="5">
        <v>0.22</v>
      </c>
      <c r="M620" s="5">
        <v>0.19700000000000001</v>
      </c>
      <c r="N620" s="5">
        <v>0.64</v>
      </c>
      <c r="O620" s="5">
        <v>0.35820000000000002</v>
      </c>
      <c r="P620" s="5">
        <v>2</v>
      </c>
      <c r="Q620" s="5">
        <v>26</v>
      </c>
      <c r="R620" s="5">
        <v>28</v>
      </c>
      <c r="T620" t="str">
        <f t="shared" si="39"/>
        <v>invalid</v>
      </c>
      <c r="U620" t="str">
        <f t="shared" si="38"/>
        <v>January</v>
      </c>
      <c r="V620">
        <f t="shared" si="36"/>
        <v>0.19700000000000001</v>
      </c>
      <c r="W620" t="str">
        <f t="shared" si="37"/>
        <v>winter</v>
      </c>
    </row>
    <row r="621" spans="1:23" x14ac:dyDescent="0.25">
      <c r="A621" s="5">
        <v>620</v>
      </c>
      <c r="B621" s="6">
        <v>40572</v>
      </c>
      <c r="C621" s="5">
        <v>1</v>
      </c>
      <c r="D621" s="5">
        <v>0</v>
      </c>
      <c r="E621" s="5">
        <v>1</v>
      </c>
      <c r="F621" s="5">
        <v>1</v>
      </c>
      <c r="G621" s="5" t="b">
        <v>0</v>
      </c>
      <c r="H621" s="5">
        <v>6</v>
      </c>
      <c r="I621" s="5" t="s">
        <v>52</v>
      </c>
      <c r="J621" s="5">
        <v>1</v>
      </c>
      <c r="K621" s="5" t="s">
        <v>68</v>
      </c>
      <c r="L621" s="5">
        <v>0.22</v>
      </c>
      <c r="M621" s="5">
        <v>0.2273</v>
      </c>
      <c r="N621" s="5">
        <v>0.64</v>
      </c>
      <c r="O621" s="5">
        <v>0.19400000000000001</v>
      </c>
      <c r="P621" s="5">
        <v>0</v>
      </c>
      <c r="Q621" s="5">
        <v>20</v>
      </c>
      <c r="R621" s="5">
        <v>20</v>
      </c>
      <c r="T621" t="str">
        <f t="shared" si="39"/>
        <v>invalid</v>
      </c>
      <c r="U621" t="str">
        <f t="shared" si="38"/>
        <v>January</v>
      </c>
      <c r="V621">
        <f t="shared" si="36"/>
        <v>0.2273</v>
      </c>
      <c r="W621" t="str">
        <f t="shared" si="37"/>
        <v>winter</v>
      </c>
    </row>
    <row r="622" spans="1:23" x14ac:dyDescent="0.25">
      <c r="A622" s="5">
        <v>621</v>
      </c>
      <c r="B622" s="6">
        <v>40572</v>
      </c>
      <c r="C622" s="5">
        <v>1</v>
      </c>
      <c r="D622" s="5">
        <v>0</v>
      </c>
      <c r="E622" s="5">
        <v>1</v>
      </c>
      <c r="F622" s="5">
        <v>2</v>
      </c>
      <c r="G622" s="5" t="b">
        <v>0</v>
      </c>
      <c r="H622" s="5">
        <v>6</v>
      </c>
      <c r="I622" s="5" t="s">
        <v>52</v>
      </c>
      <c r="J622" s="5">
        <v>1</v>
      </c>
      <c r="K622" s="5" t="s">
        <v>68</v>
      </c>
      <c r="L622" s="5">
        <v>0.22</v>
      </c>
      <c r="M622" s="5">
        <v>0.2273</v>
      </c>
      <c r="N622" s="5">
        <v>0.64</v>
      </c>
      <c r="O622" s="5">
        <v>0.16420000000000001</v>
      </c>
      <c r="P622" s="5">
        <v>0</v>
      </c>
      <c r="Q622" s="5">
        <v>15</v>
      </c>
      <c r="R622" s="5">
        <v>15</v>
      </c>
      <c r="T622" t="str">
        <f t="shared" si="39"/>
        <v>invalid</v>
      </c>
      <c r="U622" t="str">
        <f t="shared" si="38"/>
        <v>January</v>
      </c>
      <c r="V622">
        <f t="shared" si="36"/>
        <v>0.2273</v>
      </c>
      <c r="W622" t="str">
        <f t="shared" si="37"/>
        <v>winter</v>
      </c>
    </row>
    <row r="623" spans="1:23" x14ac:dyDescent="0.25">
      <c r="A623" s="5">
        <v>622</v>
      </c>
      <c r="B623" s="6">
        <v>40572</v>
      </c>
      <c r="C623" s="5">
        <v>1</v>
      </c>
      <c r="D623" s="5">
        <v>0</v>
      </c>
      <c r="E623" s="5">
        <v>1</v>
      </c>
      <c r="F623" s="5">
        <v>3</v>
      </c>
      <c r="G623" s="5" t="b">
        <v>0</v>
      </c>
      <c r="H623" s="5">
        <v>6</v>
      </c>
      <c r="I623" s="5" t="s">
        <v>52</v>
      </c>
      <c r="J623" s="5">
        <v>1</v>
      </c>
      <c r="K623" s="5" t="s">
        <v>68</v>
      </c>
      <c r="L623" s="5">
        <v>0.2</v>
      </c>
      <c r="M623" s="5">
        <v>0.21210000000000001</v>
      </c>
      <c r="N623" s="5">
        <v>0.64</v>
      </c>
      <c r="O623" s="5">
        <v>0.1343</v>
      </c>
      <c r="P623" s="5">
        <v>3</v>
      </c>
      <c r="Q623" s="5">
        <v>5</v>
      </c>
      <c r="R623" s="5">
        <v>8</v>
      </c>
      <c r="T623" t="str">
        <f t="shared" si="39"/>
        <v>invalid</v>
      </c>
      <c r="U623" t="str">
        <f t="shared" si="38"/>
        <v>January</v>
      </c>
      <c r="V623">
        <f t="shared" si="36"/>
        <v>0.21210000000000001</v>
      </c>
      <c r="W623" t="str">
        <f t="shared" si="37"/>
        <v>winter</v>
      </c>
    </row>
    <row r="624" spans="1:23" x14ac:dyDescent="0.25">
      <c r="A624" s="5">
        <v>623</v>
      </c>
      <c r="B624" s="6">
        <v>40572</v>
      </c>
      <c r="C624" s="5">
        <v>1</v>
      </c>
      <c r="D624" s="5">
        <v>0</v>
      </c>
      <c r="E624" s="5">
        <v>1</v>
      </c>
      <c r="F624" s="5">
        <v>4</v>
      </c>
      <c r="G624" s="5" t="b">
        <v>0</v>
      </c>
      <c r="H624" s="5">
        <v>6</v>
      </c>
      <c r="I624" s="5" t="s">
        <v>52</v>
      </c>
      <c r="J624" s="5">
        <v>1</v>
      </c>
      <c r="K624" s="5" t="s">
        <v>68</v>
      </c>
      <c r="L624" s="5">
        <v>0.16</v>
      </c>
      <c r="M624" s="5">
        <v>0.18179999999999999</v>
      </c>
      <c r="N624" s="5">
        <v>0.69</v>
      </c>
      <c r="O624" s="5">
        <v>0.1045</v>
      </c>
      <c r="P624" s="5">
        <v>1</v>
      </c>
      <c r="Q624" s="5">
        <v>2</v>
      </c>
      <c r="R624" s="5">
        <v>3</v>
      </c>
      <c r="T624" t="str">
        <f t="shared" si="39"/>
        <v>invalid</v>
      </c>
      <c r="U624" t="str">
        <f t="shared" si="38"/>
        <v>January</v>
      </c>
      <c r="V624">
        <f t="shared" si="36"/>
        <v>0.18179999999999999</v>
      </c>
      <c r="W624" t="str">
        <f t="shared" si="37"/>
        <v>winter</v>
      </c>
    </row>
    <row r="625" spans="1:23" x14ac:dyDescent="0.25">
      <c r="A625" s="5">
        <v>624</v>
      </c>
      <c r="B625" s="6">
        <v>40572</v>
      </c>
      <c r="C625" s="5">
        <v>1</v>
      </c>
      <c r="D625" s="5">
        <v>0</v>
      </c>
      <c r="E625" s="5">
        <v>1</v>
      </c>
      <c r="F625" s="5">
        <v>6</v>
      </c>
      <c r="G625" s="5" t="b">
        <v>0</v>
      </c>
      <c r="H625" s="5">
        <v>6</v>
      </c>
      <c r="I625" s="5" t="s">
        <v>52</v>
      </c>
      <c r="J625" s="5">
        <v>1</v>
      </c>
      <c r="K625" s="5" t="s">
        <v>68</v>
      </c>
      <c r="L625" s="5">
        <v>0.16</v>
      </c>
      <c r="M625" s="5">
        <v>0.18179999999999999</v>
      </c>
      <c r="N625" s="5">
        <v>0.64</v>
      </c>
      <c r="O625" s="5">
        <v>0.1343</v>
      </c>
      <c r="P625" s="5">
        <v>0</v>
      </c>
      <c r="Q625" s="5">
        <v>2</v>
      </c>
      <c r="R625" s="5">
        <v>2</v>
      </c>
      <c r="T625" t="str">
        <f t="shared" si="39"/>
        <v>invalid</v>
      </c>
      <c r="U625" t="str">
        <f t="shared" si="38"/>
        <v>January</v>
      </c>
      <c r="V625">
        <f t="shared" si="36"/>
        <v>0.18179999999999999</v>
      </c>
      <c r="W625" t="str">
        <f t="shared" si="37"/>
        <v>winter</v>
      </c>
    </row>
    <row r="626" spans="1:23" x14ac:dyDescent="0.25">
      <c r="A626" s="5">
        <v>625</v>
      </c>
      <c r="B626" s="6">
        <v>40572</v>
      </c>
      <c r="C626" s="5">
        <v>1</v>
      </c>
      <c r="D626" s="5">
        <v>0</v>
      </c>
      <c r="E626" s="5">
        <v>1</v>
      </c>
      <c r="F626" s="5">
        <v>7</v>
      </c>
      <c r="G626" s="5" t="b">
        <v>0</v>
      </c>
      <c r="H626" s="5">
        <v>6</v>
      </c>
      <c r="I626" s="5" t="s">
        <v>52</v>
      </c>
      <c r="J626" s="5">
        <v>1</v>
      </c>
      <c r="K626" s="5" t="s">
        <v>68</v>
      </c>
      <c r="L626" s="5">
        <v>0.16</v>
      </c>
      <c r="M626" s="5">
        <v>0.18179999999999999</v>
      </c>
      <c r="N626" s="5">
        <v>0.59</v>
      </c>
      <c r="O626" s="5">
        <v>0.1045</v>
      </c>
      <c r="P626" s="5">
        <v>1</v>
      </c>
      <c r="Q626" s="5">
        <v>4</v>
      </c>
      <c r="R626" s="5">
        <v>5</v>
      </c>
      <c r="T626" t="str">
        <f t="shared" si="39"/>
        <v>invalid</v>
      </c>
      <c r="U626" t="str">
        <f t="shared" si="38"/>
        <v>January</v>
      </c>
      <c r="V626">
        <f t="shared" si="36"/>
        <v>0.18179999999999999</v>
      </c>
      <c r="W626" t="str">
        <f t="shared" si="37"/>
        <v>winter</v>
      </c>
    </row>
    <row r="627" spans="1:23" x14ac:dyDescent="0.25">
      <c r="A627" s="5">
        <v>626</v>
      </c>
      <c r="B627" s="6">
        <v>40572</v>
      </c>
      <c r="C627" s="5">
        <v>1</v>
      </c>
      <c r="D627" s="5">
        <v>0</v>
      </c>
      <c r="E627" s="5">
        <v>1</v>
      </c>
      <c r="F627" s="5">
        <v>8</v>
      </c>
      <c r="G627" s="5" t="b">
        <v>0</v>
      </c>
      <c r="H627" s="5">
        <v>6</v>
      </c>
      <c r="I627" s="5" t="s">
        <v>52</v>
      </c>
      <c r="J627" s="5">
        <v>1</v>
      </c>
      <c r="K627" s="5" t="s">
        <v>68</v>
      </c>
      <c r="L627" s="5">
        <v>0.18</v>
      </c>
      <c r="M627" s="5">
        <v>0.19700000000000001</v>
      </c>
      <c r="N627" s="5">
        <v>0.55000000000000004</v>
      </c>
      <c r="O627" s="5">
        <v>0.16420000000000001</v>
      </c>
      <c r="P627" s="5">
        <v>3</v>
      </c>
      <c r="Q627" s="5">
        <v>31</v>
      </c>
      <c r="R627" s="5">
        <v>34</v>
      </c>
      <c r="T627" t="str">
        <f t="shared" si="39"/>
        <v>invalid</v>
      </c>
      <c r="U627" t="str">
        <f t="shared" si="38"/>
        <v>January</v>
      </c>
      <c r="V627">
        <f t="shared" si="36"/>
        <v>0.19700000000000001</v>
      </c>
      <c r="W627" t="str">
        <f t="shared" si="37"/>
        <v>winter</v>
      </c>
    </row>
    <row r="628" spans="1:23" x14ac:dyDescent="0.25">
      <c r="A628" s="5">
        <v>627</v>
      </c>
      <c r="B628" s="6">
        <v>40572</v>
      </c>
      <c r="C628" s="5">
        <v>1</v>
      </c>
      <c r="D628" s="5">
        <v>0</v>
      </c>
      <c r="E628" s="5">
        <v>1</v>
      </c>
      <c r="F628" s="5">
        <v>9</v>
      </c>
      <c r="G628" s="5" t="b">
        <v>0</v>
      </c>
      <c r="H628" s="5">
        <v>6</v>
      </c>
      <c r="I628" s="5" t="s">
        <v>52</v>
      </c>
      <c r="J628" s="5">
        <v>1</v>
      </c>
      <c r="K628" s="5" t="s">
        <v>68</v>
      </c>
      <c r="L628" s="5">
        <v>0.18</v>
      </c>
      <c r="M628" s="5">
        <v>0.21210000000000001</v>
      </c>
      <c r="N628" s="5">
        <v>0.59</v>
      </c>
      <c r="O628" s="5">
        <v>8.9599999999999999E-2</v>
      </c>
      <c r="P628" s="5">
        <v>0</v>
      </c>
      <c r="Q628" s="5">
        <v>34</v>
      </c>
      <c r="R628" s="5">
        <v>34</v>
      </c>
      <c r="T628" t="str">
        <f t="shared" si="39"/>
        <v>invalid</v>
      </c>
      <c r="U628" t="str">
        <f t="shared" si="38"/>
        <v>January</v>
      </c>
      <c r="V628">
        <f t="shared" si="36"/>
        <v>0.21210000000000001</v>
      </c>
      <c r="W628" t="str">
        <f t="shared" si="37"/>
        <v>winter</v>
      </c>
    </row>
    <row r="629" spans="1:23" x14ac:dyDescent="0.25">
      <c r="A629" s="5">
        <v>628</v>
      </c>
      <c r="B629" s="6">
        <v>40572</v>
      </c>
      <c r="C629" s="5">
        <v>1</v>
      </c>
      <c r="D629" s="5">
        <v>0</v>
      </c>
      <c r="E629" s="5">
        <v>1</v>
      </c>
      <c r="F629" s="5">
        <v>10</v>
      </c>
      <c r="G629" s="5" t="b">
        <v>0</v>
      </c>
      <c r="H629" s="5">
        <v>6</v>
      </c>
      <c r="I629" s="5" t="s">
        <v>52</v>
      </c>
      <c r="J629" s="5">
        <v>2</v>
      </c>
      <c r="K629" s="5" t="s">
        <v>69</v>
      </c>
      <c r="L629" s="5">
        <v>0.18</v>
      </c>
      <c r="M629" s="5">
        <v>0.21210000000000001</v>
      </c>
      <c r="N629" s="5">
        <v>0.64</v>
      </c>
      <c r="O629" s="5">
        <v>0.1045</v>
      </c>
      <c r="P629" s="5">
        <v>4</v>
      </c>
      <c r="Q629" s="5">
        <v>51</v>
      </c>
      <c r="R629" s="5">
        <v>55</v>
      </c>
      <c r="T629" t="str">
        <f t="shared" si="39"/>
        <v>invalid</v>
      </c>
      <c r="U629" t="str">
        <f t="shared" si="38"/>
        <v>January</v>
      </c>
      <c r="V629">
        <f t="shared" si="36"/>
        <v>0.21210000000000001</v>
      </c>
      <c r="W629" t="str">
        <f t="shared" si="37"/>
        <v>winter</v>
      </c>
    </row>
    <row r="630" spans="1:23" x14ac:dyDescent="0.25">
      <c r="A630" s="5">
        <v>629</v>
      </c>
      <c r="B630" s="6">
        <v>40572</v>
      </c>
      <c r="C630" s="5">
        <v>1</v>
      </c>
      <c r="D630" s="5">
        <v>0</v>
      </c>
      <c r="E630" s="5">
        <v>1</v>
      </c>
      <c r="F630" s="5">
        <v>11</v>
      </c>
      <c r="G630" s="5" t="b">
        <v>0</v>
      </c>
      <c r="H630" s="5">
        <v>6</v>
      </c>
      <c r="I630" s="5" t="s">
        <v>52</v>
      </c>
      <c r="J630" s="5">
        <v>2</v>
      </c>
      <c r="K630" s="5" t="s">
        <v>69</v>
      </c>
      <c r="L630" s="5">
        <v>0.18</v>
      </c>
      <c r="M630" s="5">
        <v>0.19700000000000001</v>
      </c>
      <c r="N630" s="5">
        <v>0.64</v>
      </c>
      <c r="O630" s="5">
        <v>0.1343</v>
      </c>
      <c r="P630" s="5">
        <v>4</v>
      </c>
      <c r="Q630" s="5">
        <v>60</v>
      </c>
      <c r="R630" s="5">
        <v>64</v>
      </c>
      <c r="T630" t="str">
        <f t="shared" si="39"/>
        <v>invalid</v>
      </c>
      <c r="U630" t="str">
        <f t="shared" si="38"/>
        <v>January</v>
      </c>
      <c r="V630">
        <f t="shared" si="36"/>
        <v>0.19700000000000001</v>
      </c>
      <c r="W630" t="str">
        <f t="shared" si="37"/>
        <v>winter</v>
      </c>
    </row>
    <row r="631" spans="1:23" x14ac:dyDescent="0.25">
      <c r="A631" s="5">
        <v>630</v>
      </c>
      <c r="B631" s="6">
        <v>40572</v>
      </c>
      <c r="C631" s="5">
        <v>1</v>
      </c>
      <c r="D631" s="5">
        <v>0</v>
      </c>
      <c r="E631" s="5">
        <v>1</v>
      </c>
      <c r="F631" s="5">
        <v>12</v>
      </c>
      <c r="G631" s="5" t="b">
        <v>0</v>
      </c>
      <c r="H631" s="5">
        <v>6</v>
      </c>
      <c r="I631" s="5" t="s">
        <v>52</v>
      </c>
      <c r="J631" s="5">
        <v>2</v>
      </c>
      <c r="K631" s="5" t="s">
        <v>69</v>
      </c>
      <c r="L631" s="5">
        <v>0.2</v>
      </c>
      <c r="M631" s="5">
        <v>0.19700000000000001</v>
      </c>
      <c r="N631" s="5">
        <v>0.59</v>
      </c>
      <c r="O631" s="5">
        <v>0.19400000000000001</v>
      </c>
      <c r="P631" s="5">
        <v>12</v>
      </c>
      <c r="Q631" s="5">
        <v>66</v>
      </c>
      <c r="R631" s="5">
        <v>78</v>
      </c>
      <c r="T631" t="str">
        <f t="shared" si="39"/>
        <v>invalid</v>
      </c>
      <c r="U631" t="str">
        <f t="shared" si="38"/>
        <v>January</v>
      </c>
      <c r="V631">
        <f t="shared" si="36"/>
        <v>0.19700000000000001</v>
      </c>
      <c r="W631" t="str">
        <f t="shared" si="37"/>
        <v>winter</v>
      </c>
    </row>
    <row r="632" spans="1:23" x14ac:dyDescent="0.25">
      <c r="A632" s="5">
        <v>631</v>
      </c>
      <c r="B632" s="6">
        <v>40572</v>
      </c>
      <c r="C632" s="5">
        <v>1</v>
      </c>
      <c r="D632" s="5">
        <v>0</v>
      </c>
      <c r="E632" s="5">
        <v>1</v>
      </c>
      <c r="F632" s="5">
        <v>13</v>
      </c>
      <c r="G632" s="5" t="b">
        <v>0</v>
      </c>
      <c r="H632" s="5">
        <v>6</v>
      </c>
      <c r="I632" s="5" t="s">
        <v>52</v>
      </c>
      <c r="J632" s="5">
        <v>2</v>
      </c>
      <c r="K632" s="5" t="s">
        <v>69</v>
      </c>
      <c r="L632" s="5">
        <v>0.22</v>
      </c>
      <c r="M632" s="5">
        <v>0.2273</v>
      </c>
      <c r="N632" s="5">
        <v>0.55000000000000004</v>
      </c>
      <c r="O632" s="5">
        <v>0.16420000000000001</v>
      </c>
      <c r="P632" s="5">
        <v>9</v>
      </c>
      <c r="Q632" s="5">
        <v>56</v>
      </c>
      <c r="R632" s="5">
        <v>65</v>
      </c>
      <c r="T632" t="str">
        <f t="shared" si="39"/>
        <v>invalid</v>
      </c>
      <c r="U632" t="str">
        <f t="shared" si="38"/>
        <v>January</v>
      </c>
      <c r="V632">
        <f t="shared" si="36"/>
        <v>0.2273</v>
      </c>
      <c r="W632" t="str">
        <f t="shared" si="37"/>
        <v>winter</v>
      </c>
    </row>
    <row r="633" spans="1:23" x14ac:dyDescent="0.25">
      <c r="A633" s="5">
        <v>632</v>
      </c>
      <c r="B633" s="6">
        <v>40572</v>
      </c>
      <c r="C633" s="5">
        <v>1</v>
      </c>
      <c r="D633" s="5">
        <v>0</v>
      </c>
      <c r="E633" s="5">
        <v>1</v>
      </c>
      <c r="F633" s="5">
        <v>14</v>
      </c>
      <c r="G633" s="5" t="b">
        <v>0</v>
      </c>
      <c r="H633" s="5">
        <v>6</v>
      </c>
      <c r="I633" s="5" t="s">
        <v>52</v>
      </c>
      <c r="J633" s="5">
        <v>2</v>
      </c>
      <c r="K633" s="5" t="s">
        <v>69</v>
      </c>
      <c r="L633" s="5">
        <v>0.22</v>
      </c>
      <c r="M633" s="5">
        <v>0.2273</v>
      </c>
      <c r="N633" s="5">
        <v>0.6</v>
      </c>
      <c r="O633" s="5">
        <v>0.1343</v>
      </c>
      <c r="P633" s="5">
        <v>10</v>
      </c>
      <c r="Q633" s="5">
        <v>89</v>
      </c>
      <c r="R633" s="5">
        <v>99</v>
      </c>
      <c r="T633" t="str">
        <f t="shared" si="39"/>
        <v>invalid</v>
      </c>
      <c r="U633" t="str">
        <f t="shared" si="38"/>
        <v>January</v>
      </c>
      <c r="V633">
        <f t="shared" si="36"/>
        <v>0.2273</v>
      </c>
      <c r="W633" t="str">
        <f t="shared" si="37"/>
        <v>winter</v>
      </c>
    </row>
    <row r="634" spans="1:23" x14ac:dyDescent="0.25">
      <c r="A634" s="5">
        <v>633</v>
      </c>
      <c r="B634" s="6">
        <v>40572</v>
      </c>
      <c r="C634" s="5">
        <v>1</v>
      </c>
      <c r="D634" s="5">
        <v>0</v>
      </c>
      <c r="E634" s="5">
        <v>1</v>
      </c>
      <c r="F634" s="5">
        <v>15</v>
      </c>
      <c r="G634" s="5" t="b">
        <v>0</v>
      </c>
      <c r="H634" s="5">
        <v>6</v>
      </c>
      <c r="I634" s="5" t="s">
        <v>52</v>
      </c>
      <c r="J634" s="5">
        <v>1</v>
      </c>
      <c r="K634" s="5" t="s">
        <v>68</v>
      </c>
      <c r="L634" s="5">
        <v>0.22</v>
      </c>
      <c r="M634" s="5">
        <v>0.21210000000000001</v>
      </c>
      <c r="N634" s="5">
        <v>0.69</v>
      </c>
      <c r="O634" s="5">
        <v>0.25369999999999998</v>
      </c>
      <c r="P634" s="5">
        <v>22</v>
      </c>
      <c r="Q634" s="5">
        <v>98</v>
      </c>
      <c r="R634" s="5">
        <v>120</v>
      </c>
      <c r="T634" t="str">
        <f t="shared" si="39"/>
        <v>invalid</v>
      </c>
      <c r="U634" t="str">
        <f t="shared" si="38"/>
        <v>January</v>
      </c>
      <c r="V634">
        <f t="shared" si="36"/>
        <v>0.21210000000000001</v>
      </c>
      <c r="W634" t="str">
        <f t="shared" si="37"/>
        <v>winter</v>
      </c>
    </row>
    <row r="635" spans="1:23" x14ac:dyDescent="0.25">
      <c r="A635" s="5">
        <v>634</v>
      </c>
      <c r="B635" s="6">
        <v>40572</v>
      </c>
      <c r="C635" s="5">
        <v>1</v>
      </c>
      <c r="D635" s="5">
        <v>0</v>
      </c>
      <c r="E635" s="5">
        <v>1</v>
      </c>
      <c r="F635" s="5">
        <v>16</v>
      </c>
      <c r="G635" s="5" t="b">
        <v>0</v>
      </c>
      <c r="H635" s="5">
        <v>6</v>
      </c>
      <c r="I635" s="5" t="s">
        <v>52</v>
      </c>
      <c r="J635" s="5">
        <v>1</v>
      </c>
      <c r="K635" s="5" t="s">
        <v>68</v>
      </c>
      <c r="L635" s="5">
        <v>0.24</v>
      </c>
      <c r="M635" s="5">
        <v>0.2424</v>
      </c>
      <c r="N635" s="5">
        <v>0.6</v>
      </c>
      <c r="O635" s="5">
        <v>0.16420000000000001</v>
      </c>
      <c r="P635" s="5">
        <v>19</v>
      </c>
      <c r="Q635" s="5">
        <v>88</v>
      </c>
      <c r="R635" s="5">
        <v>107</v>
      </c>
      <c r="T635" t="str">
        <f t="shared" si="39"/>
        <v>invalid</v>
      </c>
      <c r="U635" t="str">
        <f t="shared" si="38"/>
        <v>January</v>
      </c>
      <c r="V635">
        <f t="shared" si="36"/>
        <v>0.2424</v>
      </c>
      <c r="W635" t="str">
        <f t="shared" si="37"/>
        <v>winter</v>
      </c>
    </row>
    <row r="636" spans="1:23" x14ac:dyDescent="0.25">
      <c r="A636" s="5">
        <v>635</v>
      </c>
      <c r="B636" s="6">
        <v>40572</v>
      </c>
      <c r="C636" s="5">
        <v>1</v>
      </c>
      <c r="D636" s="5">
        <v>0</v>
      </c>
      <c r="E636" s="5">
        <v>1</v>
      </c>
      <c r="F636" s="5">
        <v>17</v>
      </c>
      <c r="G636" s="5" t="b">
        <v>0</v>
      </c>
      <c r="H636" s="5">
        <v>6</v>
      </c>
      <c r="I636" s="5" t="s">
        <v>52</v>
      </c>
      <c r="J636" s="5">
        <v>1</v>
      </c>
      <c r="K636" s="5" t="s">
        <v>68</v>
      </c>
      <c r="L636" s="5">
        <v>0.24</v>
      </c>
      <c r="M636" s="5">
        <v>0.28789999999999999</v>
      </c>
      <c r="N636" s="5">
        <v>0.6</v>
      </c>
      <c r="O636" s="5">
        <v>0</v>
      </c>
      <c r="P636" s="5">
        <v>9</v>
      </c>
      <c r="Q636" s="5">
        <v>82</v>
      </c>
      <c r="R636" s="5">
        <v>91</v>
      </c>
      <c r="T636" t="str">
        <f t="shared" si="39"/>
        <v>invalid</v>
      </c>
      <c r="U636" t="str">
        <f t="shared" si="38"/>
        <v>January</v>
      </c>
      <c r="V636">
        <f t="shared" si="36"/>
        <v>0.28789999999999999</v>
      </c>
      <c r="W636" t="str">
        <f t="shared" si="37"/>
        <v>winter</v>
      </c>
    </row>
    <row r="637" spans="1:23" x14ac:dyDescent="0.25">
      <c r="A637" s="5">
        <v>636</v>
      </c>
      <c r="B637" s="6">
        <v>40572</v>
      </c>
      <c r="C637" s="5">
        <v>1</v>
      </c>
      <c r="D637" s="5">
        <v>0</v>
      </c>
      <c r="E637" s="5">
        <v>1</v>
      </c>
      <c r="F637" s="5">
        <v>18</v>
      </c>
      <c r="G637" s="5" t="b">
        <v>0</v>
      </c>
      <c r="H637" s="5">
        <v>6</v>
      </c>
      <c r="I637" s="5" t="s">
        <v>52</v>
      </c>
      <c r="J637" s="5">
        <v>1</v>
      </c>
      <c r="K637" s="5" t="s">
        <v>68</v>
      </c>
      <c r="L637" s="5">
        <v>0.22</v>
      </c>
      <c r="M637" s="5">
        <v>0.2273</v>
      </c>
      <c r="N637" s="5">
        <v>0.69</v>
      </c>
      <c r="O637" s="5">
        <v>0.1343</v>
      </c>
      <c r="P637" s="5">
        <v>9</v>
      </c>
      <c r="Q637" s="5">
        <v>59</v>
      </c>
      <c r="R637" s="5">
        <v>68</v>
      </c>
      <c r="T637" t="str">
        <f t="shared" si="39"/>
        <v>invalid</v>
      </c>
      <c r="U637" t="str">
        <f t="shared" si="38"/>
        <v>January</v>
      </c>
      <c r="V637">
        <f t="shared" si="36"/>
        <v>0.2273</v>
      </c>
      <c r="W637" t="str">
        <f t="shared" si="37"/>
        <v>winter</v>
      </c>
    </row>
    <row r="638" spans="1:23" x14ac:dyDescent="0.25">
      <c r="A638" s="5">
        <v>637</v>
      </c>
      <c r="B638" s="6">
        <v>40572</v>
      </c>
      <c r="C638" s="5">
        <v>1</v>
      </c>
      <c r="D638" s="5">
        <v>0</v>
      </c>
      <c r="E638" s="5">
        <v>1</v>
      </c>
      <c r="F638" s="5">
        <v>19</v>
      </c>
      <c r="G638" s="5" t="b">
        <v>0</v>
      </c>
      <c r="H638" s="5">
        <v>6</v>
      </c>
      <c r="I638" s="5" t="s">
        <v>52</v>
      </c>
      <c r="J638" s="5">
        <v>2</v>
      </c>
      <c r="K638" s="5" t="s">
        <v>69</v>
      </c>
      <c r="L638" s="5">
        <v>0.22</v>
      </c>
      <c r="M638" s="5">
        <v>0.21210000000000001</v>
      </c>
      <c r="N638" s="5">
        <v>0.69</v>
      </c>
      <c r="O638" s="5">
        <v>0.25369999999999998</v>
      </c>
      <c r="P638" s="5">
        <v>6</v>
      </c>
      <c r="Q638" s="5">
        <v>52</v>
      </c>
      <c r="R638" s="5">
        <v>58</v>
      </c>
      <c r="T638" t="str">
        <f t="shared" si="39"/>
        <v>invalid</v>
      </c>
      <c r="U638" t="str">
        <f t="shared" si="38"/>
        <v>January</v>
      </c>
      <c r="V638">
        <f t="shared" si="36"/>
        <v>0.21210000000000001</v>
      </c>
      <c r="W638" t="str">
        <f t="shared" si="37"/>
        <v>winter</v>
      </c>
    </row>
    <row r="639" spans="1:23" x14ac:dyDescent="0.25">
      <c r="A639" s="5">
        <v>638</v>
      </c>
      <c r="B639" s="6">
        <v>40572</v>
      </c>
      <c r="C639" s="5">
        <v>1</v>
      </c>
      <c r="D639" s="5">
        <v>0</v>
      </c>
      <c r="E639" s="5">
        <v>1</v>
      </c>
      <c r="F639" s="5">
        <v>20</v>
      </c>
      <c r="G639" s="5" t="b">
        <v>0</v>
      </c>
      <c r="H639" s="5">
        <v>6</v>
      </c>
      <c r="I639" s="5" t="s">
        <v>52</v>
      </c>
      <c r="J639" s="5">
        <v>1</v>
      </c>
      <c r="K639" s="5" t="s">
        <v>68</v>
      </c>
      <c r="L639" s="5">
        <v>0.18</v>
      </c>
      <c r="M639" s="5">
        <v>0.21210000000000001</v>
      </c>
      <c r="N639" s="5">
        <v>0.74</v>
      </c>
      <c r="O639" s="5">
        <v>8.9599999999999999E-2</v>
      </c>
      <c r="P639" s="5">
        <v>1</v>
      </c>
      <c r="Q639" s="5">
        <v>42</v>
      </c>
      <c r="R639" s="5">
        <v>43</v>
      </c>
      <c r="T639" t="str">
        <f t="shared" si="39"/>
        <v>invalid</v>
      </c>
      <c r="U639" t="str">
        <f t="shared" si="38"/>
        <v>January</v>
      </c>
      <c r="V639">
        <f t="shared" si="36"/>
        <v>0.21210000000000001</v>
      </c>
      <c r="W639" t="str">
        <f t="shared" si="37"/>
        <v>winter</v>
      </c>
    </row>
    <row r="640" spans="1:23" x14ac:dyDescent="0.25">
      <c r="A640" s="5">
        <v>639</v>
      </c>
      <c r="B640" s="6">
        <v>40572</v>
      </c>
      <c r="C640" s="5">
        <v>1</v>
      </c>
      <c r="D640" s="5">
        <v>0</v>
      </c>
      <c r="E640" s="5">
        <v>1</v>
      </c>
      <c r="F640" s="5">
        <v>21</v>
      </c>
      <c r="G640" s="5" t="b">
        <v>0</v>
      </c>
      <c r="H640" s="5">
        <v>6</v>
      </c>
      <c r="I640" s="5" t="s">
        <v>52</v>
      </c>
      <c r="J640" s="5">
        <v>1</v>
      </c>
      <c r="K640" s="5" t="s">
        <v>68</v>
      </c>
      <c r="L640" s="5">
        <v>0.18</v>
      </c>
      <c r="M640" s="5">
        <v>0.21210000000000001</v>
      </c>
      <c r="N640" s="5">
        <v>0.74</v>
      </c>
      <c r="O640" s="5">
        <v>8.9599999999999999E-2</v>
      </c>
      <c r="P640" s="5">
        <v>1</v>
      </c>
      <c r="Q640" s="5">
        <v>35</v>
      </c>
      <c r="R640" s="5">
        <v>36</v>
      </c>
      <c r="T640" t="str">
        <f t="shared" si="39"/>
        <v>invalid</v>
      </c>
      <c r="U640" t="str">
        <f t="shared" si="38"/>
        <v>January</v>
      </c>
      <c r="V640">
        <f t="shared" si="36"/>
        <v>0.21210000000000001</v>
      </c>
      <c r="W640" t="str">
        <f t="shared" si="37"/>
        <v>winter</v>
      </c>
    </row>
    <row r="641" spans="1:23" x14ac:dyDescent="0.25">
      <c r="A641" s="5">
        <v>640</v>
      </c>
      <c r="B641" s="6">
        <v>40572</v>
      </c>
      <c r="C641" s="5">
        <v>1</v>
      </c>
      <c r="D641" s="5">
        <v>0</v>
      </c>
      <c r="E641" s="5">
        <v>1</v>
      </c>
      <c r="F641" s="5">
        <v>22</v>
      </c>
      <c r="G641" s="5" t="b">
        <v>0</v>
      </c>
      <c r="H641" s="5">
        <v>6</v>
      </c>
      <c r="I641" s="5" t="s">
        <v>52</v>
      </c>
      <c r="J641" s="5">
        <v>1</v>
      </c>
      <c r="K641" s="5" t="s">
        <v>68</v>
      </c>
      <c r="L641" s="5">
        <v>0.16</v>
      </c>
      <c r="M641" s="5">
        <v>0.19700000000000001</v>
      </c>
      <c r="N641" s="5">
        <v>0.8</v>
      </c>
      <c r="O641" s="5">
        <v>8.9599999999999999E-2</v>
      </c>
      <c r="P641" s="5">
        <v>4</v>
      </c>
      <c r="Q641" s="5">
        <v>28</v>
      </c>
      <c r="R641" s="5">
        <v>32</v>
      </c>
      <c r="T641" t="str">
        <f t="shared" si="39"/>
        <v>invalid</v>
      </c>
      <c r="U641" t="str">
        <f t="shared" si="38"/>
        <v>January</v>
      </c>
      <c r="V641">
        <f t="shared" si="36"/>
        <v>0.19700000000000001</v>
      </c>
      <c r="W641" t="str">
        <f t="shared" si="37"/>
        <v>winter</v>
      </c>
    </row>
    <row r="642" spans="1:23" x14ac:dyDescent="0.25">
      <c r="A642" s="5">
        <v>641</v>
      </c>
      <c r="B642" s="6">
        <v>40572</v>
      </c>
      <c r="C642" s="5">
        <v>1</v>
      </c>
      <c r="D642" s="5">
        <v>0</v>
      </c>
      <c r="E642" s="5">
        <v>1</v>
      </c>
      <c r="F642" s="5">
        <v>23</v>
      </c>
      <c r="G642" s="5" t="b">
        <v>0</v>
      </c>
      <c r="H642" s="5">
        <v>6</v>
      </c>
      <c r="I642" s="5" t="s">
        <v>52</v>
      </c>
      <c r="J642" s="5">
        <v>1</v>
      </c>
      <c r="K642" s="5" t="s">
        <v>68</v>
      </c>
      <c r="L642" s="5">
        <v>0.16</v>
      </c>
      <c r="M642" s="5">
        <v>0.19700000000000001</v>
      </c>
      <c r="N642" s="5">
        <v>0.8</v>
      </c>
      <c r="O642" s="5">
        <v>8.9599999999999999E-2</v>
      </c>
      <c r="P642" s="5">
        <v>3</v>
      </c>
      <c r="Q642" s="5">
        <v>30</v>
      </c>
      <c r="R642" s="5">
        <v>33</v>
      </c>
      <c r="T642" t="str">
        <f t="shared" si="39"/>
        <v>invalid</v>
      </c>
      <c r="U642" t="str">
        <f t="shared" si="38"/>
        <v>January</v>
      </c>
      <c r="V642">
        <f t="shared" si="36"/>
        <v>0.19700000000000001</v>
      </c>
      <c r="W642" t="str">
        <f t="shared" si="37"/>
        <v>winter</v>
      </c>
    </row>
    <row r="643" spans="1:23" x14ac:dyDescent="0.25">
      <c r="A643" s="5">
        <v>642</v>
      </c>
      <c r="B643" s="6">
        <v>40573</v>
      </c>
      <c r="C643" s="5">
        <v>1</v>
      </c>
      <c r="D643" s="5">
        <v>0</v>
      </c>
      <c r="E643" s="5">
        <v>1</v>
      </c>
      <c r="F643" s="5">
        <v>0</v>
      </c>
      <c r="G643" s="5" t="b">
        <v>0</v>
      </c>
      <c r="H643" s="5">
        <v>0</v>
      </c>
      <c r="I643" s="5" t="s">
        <v>67</v>
      </c>
      <c r="J643" s="5">
        <v>1</v>
      </c>
      <c r="K643" s="5" t="s">
        <v>68</v>
      </c>
      <c r="L643" s="5">
        <v>0.16</v>
      </c>
      <c r="M643" s="5">
        <v>0.18179999999999999</v>
      </c>
      <c r="N643" s="5">
        <v>0.8</v>
      </c>
      <c r="O643" s="5">
        <v>0.1045</v>
      </c>
      <c r="P643" s="5">
        <v>0</v>
      </c>
      <c r="Q643" s="5">
        <v>33</v>
      </c>
      <c r="R643" s="5">
        <v>33</v>
      </c>
      <c r="T643" t="str">
        <f t="shared" si="39"/>
        <v>invalid</v>
      </c>
      <c r="U643" t="str">
        <f t="shared" si="38"/>
        <v>January</v>
      </c>
      <c r="V643">
        <f t="shared" ref="V643:V706" si="40">IF(M643="",M642,M643)</f>
        <v>0.18179999999999999</v>
      </c>
      <c r="W643" t="str">
        <f t="shared" ref="W643:W706" si="41">IF(C643=1,"winter",("invalid"))</f>
        <v>winter</v>
      </c>
    </row>
    <row r="644" spans="1:23" x14ac:dyDescent="0.25">
      <c r="A644" s="5">
        <v>643</v>
      </c>
      <c r="B644" s="6">
        <v>40573</v>
      </c>
      <c r="C644" s="5">
        <v>1</v>
      </c>
      <c r="D644" s="5">
        <v>0</v>
      </c>
      <c r="E644" s="5">
        <v>1</v>
      </c>
      <c r="F644" s="5">
        <v>1</v>
      </c>
      <c r="G644" s="5" t="b">
        <v>0</v>
      </c>
      <c r="H644" s="5">
        <v>0</v>
      </c>
      <c r="I644" s="5" t="s">
        <v>67</v>
      </c>
      <c r="J644" s="5">
        <v>1</v>
      </c>
      <c r="K644" s="5" t="s">
        <v>68</v>
      </c>
      <c r="L644" s="5">
        <v>0.14000000000000001</v>
      </c>
      <c r="M644" s="5">
        <v>0.21210000000000001</v>
      </c>
      <c r="N644" s="5">
        <v>0.8</v>
      </c>
      <c r="O644" s="5">
        <v>0</v>
      </c>
      <c r="P644" s="5">
        <v>7</v>
      </c>
      <c r="Q644" s="5">
        <v>22</v>
      </c>
      <c r="R644" s="5">
        <v>29</v>
      </c>
      <c r="T644" t="str">
        <f t="shared" si="39"/>
        <v>invalid</v>
      </c>
      <c r="U644" t="str">
        <f t="shared" si="38"/>
        <v>January</v>
      </c>
      <c r="V644">
        <f t="shared" si="40"/>
        <v>0.21210000000000001</v>
      </c>
      <c r="W644" t="str">
        <f t="shared" si="41"/>
        <v>winter</v>
      </c>
    </row>
    <row r="645" spans="1:23" x14ac:dyDescent="0.25">
      <c r="A645" s="5">
        <v>644</v>
      </c>
      <c r="B645" s="6">
        <v>40573</v>
      </c>
      <c r="C645" s="5">
        <v>1</v>
      </c>
      <c r="D645" s="5">
        <v>0</v>
      </c>
      <c r="E645" s="5">
        <v>1</v>
      </c>
      <c r="F645" s="5">
        <v>2</v>
      </c>
      <c r="G645" s="5" t="b">
        <v>0</v>
      </c>
      <c r="H645" s="5">
        <v>0</v>
      </c>
      <c r="I645" s="5" t="s">
        <v>67</v>
      </c>
      <c r="J645" s="5">
        <v>1</v>
      </c>
      <c r="K645" s="5" t="s">
        <v>68</v>
      </c>
      <c r="L645" s="5">
        <v>0.16</v>
      </c>
      <c r="M645" s="5">
        <v>0.2273</v>
      </c>
      <c r="N645" s="5">
        <v>0.8</v>
      </c>
      <c r="O645" s="5">
        <v>0</v>
      </c>
      <c r="P645" s="5">
        <v>1</v>
      </c>
      <c r="Q645" s="5">
        <v>10</v>
      </c>
      <c r="R645" s="5">
        <v>11</v>
      </c>
      <c r="T645" t="str">
        <f t="shared" si="39"/>
        <v>invalid</v>
      </c>
      <c r="U645" t="str">
        <f t="shared" si="38"/>
        <v>January</v>
      </c>
      <c r="V645">
        <f t="shared" si="40"/>
        <v>0.2273</v>
      </c>
      <c r="W645" t="str">
        <f t="shared" si="41"/>
        <v>winter</v>
      </c>
    </row>
    <row r="646" spans="1:23" x14ac:dyDescent="0.25">
      <c r="A646" s="5">
        <v>645</v>
      </c>
      <c r="B646" s="6">
        <v>40573</v>
      </c>
      <c r="C646" s="5">
        <v>1</v>
      </c>
      <c r="D646" s="5">
        <v>0</v>
      </c>
      <c r="E646" s="5">
        <v>1</v>
      </c>
      <c r="F646" s="5">
        <v>3</v>
      </c>
      <c r="G646" s="5" t="b">
        <v>0</v>
      </c>
      <c r="H646" s="5">
        <v>0</v>
      </c>
      <c r="I646" s="5" t="s">
        <v>67</v>
      </c>
      <c r="J646" s="5">
        <v>1</v>
      </c>
      <c r="K646" s="5" t="s">
        <v>68</v>
      </c>
      <c r="L646" s="5">
        <v>0.14000000000000001</v>
      </c>
      <c r="M646" s="5">
        <v>0.21210000000000001</v>
      </c>
      <c r="N646" s="5">
        <v>0.93</v>
      </c>
      <c r="O646" s="5">
        <v>0</v>
      </c>
      <c r="P646" s="5">
        <v>1</v>
      </c>
      <c r="Q646" s="5">
        <v>7</v>
      </c>
      <c r="R646" s="5">
        <v>8</v>
      </c>
      <c r="T646" t="str">
        <f t="shared" si="39"/>
        <v>invalid</v>
      </c>
      <c r="U646" t="str">
        <f t="shared" si="38"/>
        <v>January</v>
      </c>
      <c r="V646">
        <f t="shared" si="40"/>
        <v>0.21210000000000001</v>
      </c>
      <c r="W646" t="str">
        <f t="shared" si="41"/>
        <v>winter</v>
      </c>
    </row>
    <row r="647" spans="1:23" x14ac:dyDescent="0.25">
      <c r="A647" s="5">
        <v>646</v>
      </c>
      <c r="B647" s="6">
        <v>40573</v>
      </c>
      <c r="C647" s="5">
        <v>1</v>
      </c>
      <c r="D647" s="5">
        <v>0</v>
      </c>
      <c r="E647" s="5">
        <v>1</v>
      </c>
      <c r="F647" s="5">
        <v>4</v>
      </c>
      <c r="G647" s="5" t="b">
        <v>0</v>
      </c>
      <c r="H647" s="5">
        <v>0</v>
      </c>
      <c r="I647" s="5" t="s">
        <v>67</v>
      </c>
      <c r="J647" s="5">
        <v>1</v>
      </c>
      <c r="K647" s="5" t="s">
        <v>68</v>
      </c>
      <c r="L647" s="5">
        <v>0.14000000000000001</v>
      </c>
      <c r="M647" s="5">
        <v>0.21210000000000001</v>
      </c>
      <c r="N647" s="5">
        <v>0.93</v>
      </c>
      <c r="O647" s="5">
        <v>0</v>
      </c>
      <c r="P647" s="5">
        <v>0</v>
      </c>
      <c r="Q647" s="5">
        <v>1</v>
      </c>
      <c r="R647" s="5">
        <v>1</v>
      </c>
      <c r="T647" t="str">
        <f t="shared" si="39"/>
        <v>invalid</v>
      </c>
      <c r="U647" t="str">
        <f t="shared" si="38"/>
        <v>January</v>
      </c>
      <c r="V647">
        <f t="shared" si="40"/>
        <v>0.21210000000000001</v>
      </c>
      <c r="W647" t="str">
        <f t="shared" si="41"/>
        <v>winter</v>
      </c>
    </row>
    <row r="648" spans="1:23" x14ac:dyDescent="0.25">
      <c r="A648" s="5">
        <v>647</v>
      </c>
      <c r="B648" s="6">
        <v>40573</v>
      </c>
      <c r="C648" s="5">
        <v>1</v>
      </c>
      <c r="D648" s="5">
        <v>0</v>
      </c>
      <c r="E648" s="5">
        <v>1</v>
      </c>
      <c r="F648" s="5">
        <v>5</v>
      </c>
      <c r="G648" s="5" t="b">
        <v>0</v>
      </c>
      <c r="H648" s="5">
        <v>0</v>
      </c>
      <c r="I648" s="5" t="s">
        <v>67</v>
      </c>
      <c r="J648" s="5">
        <v>1</v>
      </c>
      <c r="K648" s="5" t="s">
        <v>68</v>
      </c>
      <c r="L648" s="5">
        <v>0.14000000000000001</v>
      </c>
      <c r="M648" s="5">
        <v>0.21210000000000001</v>
      </c>
      <c r="N648" s="5">
        <v>0.86</v>
      </c>
      <c r="O648" s="5">
        <v>0</v>
      </c>
      <c r="P648" s="5">
        <v>0</v>
      </c>
      <c r="Q648" s="5">
        <v>3</v>
      </c>
      <c r="R648" s="5">
        <v>3</v>
      </c>
      <c r="T648" t="str">
        <f t="shared" si="39"/>
        <v>invalid</v>
      </c>
      <c r="U648" t="str">
        <f t="shared" si="38"/>
        <v>January</v>
      </c>
      <c r="V648">
        <f t="shared" si="40"/>
        <v>0.21210000000000001</v>
      </c>
      <c r="W648" t="str">
        <f t="shared" si="41"/>
        <v>winter</v>
      </c>
    </row>
    <row r="649" spans="1:23" x14ac:dyDescent="0.25">
      <c r="A649" s="5">
        <v>648</v>
      </c>
      <c r="B649" s="6">
        <v>40573</v>
      </c>
      <c r="C649" s="5">
        <v>1</v>
      </c>
      <c r="D649" s="5">
        <v>0</v>
      </c>
      <c r="E649" s="5">
        <v>1</v>
      </c>
      <c r="F649" s="5">
        <v>7</v>
      </c>
      <c r="G649" s="5" t="b">
        <v>0</v>
      </c>
      <c r="H649" s="5">
        <v>0</v>
      </c>
      <c r="I649" s="5" t="s">
        <v>67</v>
      </c>
      <c r="J649" s="5">
        <v>1</v>
      </c>
      <c r="K649" s="5" t="s">
        <v>68</v>
      </c>
      <c r="L649" s="5">
        <v>0.14000000000000001</v>
      </c>
      <c r="M649" s="5">
        <v>0.21210000000000001</v>
      </c>
      <c r="N649" s="5">
        <v>0.86</v>
      </c>
      <c r="O649" s="5">
        <v>0</v>
      </c>
      <c r="P649" s="5">
        <v>0</v>
      </c>
      <c r="Q649" s="5">
        <v>3</v>
      </c>
      <c r="R649" s="5">
        <v>3</v>
      </c>
      <c r="T649" t="str">
        <f t="shared" si="39"/>
        <v>invalid</v>
      </c>
      <c r="U649" t="str">
        <f t="shared" si="38"/>
        <v>January</v>
      </c>
      <c r="V649">
        <f t="shared" si="40"/>
        <v>0.21210000000000001</v>
      </c>
      <c r="W649" t="str">
        <f t="shared" si="41"/>
        <v>winter</v>
      </c>
    </row>
    <row r="650" spans="1:23" x14ac:dyDescent="0.25">
      <c r="A650" s="5">
        <v>649</v>
      </c>
      <c r="B650" s="6">
        <v>40573</v>
      </c>
      <c r="C650" s="5">
        <v>1</v>
      </c>
      <c r="D650" s="5">
        <v>0</v>
      </c>
      <c r="E650" s="5">
        <v>1</v>
      </c>
      <c r="F650" s="5">
        <v>8</v>
      </c>
      <c r="G650" s="5" t="b">
        <v>0</v>
      </c>
      <c r="H650" s="5">
        <v>0</v>
      </c>
      <c r="I650" s="5" t="s">
        <v>67</v>
      </c>
      <c r="J650" s="5">
        <v>2</v>
      </c>
      <c r="K650" s="5" t="s">
        <v>69</v>
      </c>
      <c r="L650" s="5">
        <v>0.14000000000000001</v>
      </c>
      <c r="M650" s="5">
        <v>0.21210000000000001</v>
      </c>
      <c r="N650" s="5">
        <v>0.86</v>
      </c>
      <c r="O650" s="5">
        <v>0</v>
      </c>
      <c r="P650" s="5">
        <v>1</v>
      </c>
      <c r="Q650" s="5">
        <v>11</v>
      </c>
      <c r="R650" s="5">
        <v>12</v>
      </c>
      <c r="T650" t="str">
        <f t="shared" si="39"/>
        <v>invalid</v>
      </c>
      <c r="U650" t="str">
        <f t="shared" si="38"/>
        <v>January</v>
      </c>
      <c r="V650">
        <f t="shared" si="40"/>
        <v>0.21210000000000001</v>
      </c>
      <c r="W650" t="str">
        <f t="shared" si="41"/>
        <v>winter</v>
      </c>
    </row>
    <row r="651" spans="1:23" x14ac:dyDescent="0.25">
      <c r="A651" s="5">
        <v>650</v>
      </c>
      <c r="B651" s="6">
        <v>40573</v>
      </c>
      <c r="C651" s="5">
        <v>1</v>
      </c>
      <c r="D651" s="5">
        <v>0</v>
      </c>
      <c r="E651" s="5">
        <v>1</v>
      </c>
      <c r="F651" s="5">
        <v>9</v>
      </c>
      <c r="G651" s="5" t="b">
        <v>0</v>
      </c>
      <c r="H651" s="5">
        <v>0</v>
      </c>
      <c r="I651" s="5" t="s">
        <v>67</v>
      </c>
      <c r="J651" s="5">
        <v>2</v>
      </c>
      <c r="K651" s="5" t="s">
        <v>69</v>
      </c>
      <c r="L651" s="5">
        <v>0.16</v>
      </c>
      <c r="M651" s="5">
        <v>0.2273</v>
      </c>
      <c r="N651" s="5">
        <v>0.8</v>
      </c>
      <c r="O651" s="5">
        <v>0</v>
      </c>
      <c r="P651" s="5">
        <v>4</v>
      </c>
      <c r="Q651" s="5">
        <v>34</v>
      </c>
      <c r="R651" s="5">
        <v>38</v>
      </c>
      <c r="T651" t="str">
        <f t="shared" si="39"/>
        <v>invalid</v>
      </c>
      <c r="U651" t="str">
        <f t="shared" si="38"/>
        <v>January</v>
      </c>
      <c r="V651">
        <f t="shared" si="40"/>
        <v>0.2273</v>
      </c>
      <c r="W651" t="str">
        <f t="shared" si="41"/>
        <v>winter</v>
      </c>
    </row>
    <row r="652" spans="1:23" x14ac:dyDescent="0.25">
      <c r="A652" s="5">
        <v>651</v>
      </c>
      <c r="B652" s="6">
        <v>40573</v>
      </c>
      <c r="C652" s="5">
        <v>1</v>
      </c>
      <c r="D652" s="5">
        <v>0</v>
      </c>
      <c r="E652" s="5">
        <v>1</v>
      </c>
      <c r="F652" s="5">
        <v>10</v>
      </c>
      <c r="G652" s="5" t="b">
        <v>0</v>
      </c>
      <c r="H652" s="5">
        <v>0</v>
      </c>
      <c r="I652" s="5" t="s">
        <v>67</v>
      </c>
      <c r="J652" s="5">
        <v>2</v>
      </c>
      <c r="K652" s="5" t="s">
        <v>69</v>
      </c>
      <c r="L652" s="5">
        <v>0.18</v>
      </c>
      <c r="M652" s="5">
        <v>0.2424</v>
      </c>
      <c r="N652" s="5">
        <v>0.8</v>
      </c>
      <c r="O652" s="5">
        <v>0</v>
      </c>
      <c r="P652" s="5">
        <v>7</v>
      </c>
      <c r="Q652" s="5">
        <v>57</v>
      </c>
      <c r="R652" s="5">
        <v>64</v>
      </c>
      <c r="T652" t="str">
        <f t="shared" si="39"/>
        <v>invalid</v>
      </c>
      <c r="U652" t="str">
        <f t="shared" ref="U652:U715" si="42">IF(E643=1,"January",IF(E643=2,"February",("invalid")))</f>
        <v>January</v>
      </c>
      <c r="V652">
        <f t="shared" si="40"/>
        <v>0.2424</v>
      </c>
      <c r="W652" t="str">
        <f t="shared" si="41"/>
        <v>winter</v>
      </c>
    </row>
    <row r="653" spans="1:23" x14ac:dyDescent="0.25">
      <c r="A653" s="5">
        <v>652</v>
      </c>
      <c r="B653" s="6">
        <v>40573</v>
      </c>
      <c r="C653" s="5">
        <v>1</v>
      </c>
      <c r="D653" s="5">
        <v>0</v>
      </c>
      <c r="E653" s="5">
        <v>1</v>
      </c>
      <c r="F653" s="5">
        <v>11</v>
      </c>
      <c r="G653" s="5" t="b">
        <v>0</v>
      </c>
      <c r="H653" s="5">
        <v>0</v>
      </c>
      <c r="I653" s="5" t="s">
        <v>67</v>
      </c>
      <c r="J653" s="5">
        <v>1</v>
      </c>
      <c r="K653" s="5" t="s">
        <v>68</v>
      </c>
      <c r="L653" s="5">
        <v>0.22</v>
      </c>
      <c r="M653" s="5">
        <v>0.2727</v>
      </c>
      <c r="N653" s="5">
        <v>0.75</v>
      </c>
      <c r="O653" s="5">
        <v>0</v>
      </c>
      <c r="P653" s="5">
        <v>9</v>
      </c>
      <c r="Q653" s="5">
        <v>50</v>
      </c>
      <c r="R653" s="5">
        <v>59</v>
      </c>
      <c r="T653" t="str">
        <f t="shared" si="39"/>
        <v>invalid</v>
      </c>
      <c r="U653" t="str">
        <f t="shared" si="42"/>
        <v>January</v>
      </c>
      <c r="V653">
        <f t="shared" si="40"/>
        <v>0.2727</v>
      </c>
      <c r="W653" t="str">
        <f t="shared" si="41"/>
        <v>winter</v>
      </c>
    </row>
    <row r="654" spans="1:23" x14ac:dyDescent="0.25">
      <c r="A654" s="5">
        <v>653</v>
      </c>
      <c r="B654" s="6">
        <v>40573</v>
      </c>
      <c r="C654" s="5">
        <v>1</v>
      </c>
      <c r="D654" s="5">
        <v>0</v>
      </c>
      <c r="E654" s="5">
        <v>1</v>
      </c>
      <c r="F654" s="5">
        <v>12</v>
      </c>
      <c r="G654" s="5" t="b">
        <v>0</v>
      </c>
      <c r="H654" s="5">
        <v>0</v>
      </c>
      <c r="I654" s="5" t="s">
        <v>67</v>
      </c>
      <c r="J654" s="5">
        <v>1</v>
      </c>
      <c r="K654" s="5" t="s">
        <v>68</v>
      </c>
      <c r="L654" s="5">
        <v>0.3</v>
      </c>
      <c r="M654" s="5">
        <v>0.31819999999999998</v>
      </c>
      <c r="N654" s="5">
        <v>0.52</v>
      </c>
      <c r="O654" s="5">
        <v>0.1045</v>
      </c>
      <c r="P654" s="5">
        <v>10</v>
      </c>
      <c r="Q654" s="5">
        <v>87</v>
      </c>
      <c r="R654" s="5">
        <v>97</v>
      </c>
      <c r="T654" t="str">
        <f t="shared" si="39"/>
        <v>invalid</v>
      </c>
      <c r="U654" t="str">
        <f t="shared" si="42"/>
        <v>January</v>
      </c>
      <c r="V654">
        <f t="shared" si="40"/>
        <v>0.31819999999999998</v>
      </c>
      <c r="W654" t="str">
        <f t="shared" si="41"/>
        <v>winter</v>
      </c>
    </row>
    <row r="655" spans="1:23" x14ac:dyDescent="0.25">
      <c r="A655" s="5">
        <v>654</v>
      </c>
      <c r="B655" s="6">
        <v>40573</v>
      </c>
      <c r="C655" s="5">
        <v>1</v>
      </c>
      <c r="D655" s="5">
        <v>0</v>
      </c>
      <c r="E655" s="5">
        <v>1</v>
      </c>
      <c r="F655" s="5">
        <v>13</v>
      </c>
      <c r="G655" s="5" t="b">
        <v>0</v>
      </c>
      <c r="H655" s="5">
        <v>0</v>
      </c>
      <c r="I655" s="5" t="s">
        <v>67</v>
      </c>
      <c r="J655" s="5">
        <v>1</v>
      </c>
      <c r="K655" s="5" t="s">
        <v>68</v>
      </c>
      <c r="L655" s="5">
        <v>0.28000000000000003</v>
      </c>
      <c r="M655" s="5">
        <v>0.28789999999999999</v>
      </c>
      <c r="N655" s="5">
        <v>0.61</v>
      </c>
      <c r="O655" s="5">
        <v>0.1045</v>
      </c>
      <c r="P655" s="5">
        <v>13</v>
      </c>
      <c r="Q655" s="5">
        <v>71</v>
      </c>
      <c r="R655" s="5">
        <v>84</v>
      </c>
      <c r="T655" t="str">
        <f t="shared" si="39"/>
        <v>invalid</v>
      </c>
      <c r="U655" t="str">
        <f t="shared" si="42"/>
        <v>January</v>
      </c>
      <c r="V655">
        <f t="shared" si="40"/>
        <v>0.28789999999999999</v>
      </c>
      <c r="W655" t="str">
        <f t="shared" si="41"/>
        <v>winter</v>
      </c>
    </row>
    <row r="656" spans="1:23" x14ac:dyDescent="0.25">
      <c r="A656" s="5">
        <v>655</v>
      </c>
      <c r="B656" s="6">
        <v>40573</v>
      </c>
      <c r="C656" s="5">
        <v>1</v>
      </c>
      <c r="D656" s="5">
        <v>0</v>
      </c>
      <c r="E656" s="5">
        <v>1</v>
      </c>
      <c r="F656" s="5">
        <v>14</v>
      </c>
      <c r="G656" s="5" t="b">
        <v>0</v>
      </c>
      <c r="H656" s="5">
        <v>0</v>
      </c>
      <c r="I656" s="5" t="s">
        <v>67</v>
      </c>
      <c r="J656" s="5">
        <v>1</v>
      </c>
      <c r="K656" s="5" t="s">
        <v>68</v>
      </c>
      <c r="L656" s="5">
        <v>0.28000000000000003</v>
      </c>
      <c r="M656" s="5">
        <v>0.30299999999999999</v>
      </c>
      <c r="N656" s="5">
        <v>0.61</v>
      </c>
      <c r="O656" s="5">
        <v>8.9599999999999999E-2</v>
      </c>
      <c r="P656" s="5">
        <v>18</v>
      </c>
      <c r="Q656" s="5">
        <v>104</v>
      </c>
      <c r="R656" s="5">
        <v>122</v>
      </c>
      <c r="T656" t="str">
        <f t="shared" si="39"/>
        <v>invalid</v>
      </c>
      <c r="U656" t="str">
        <f t="shared" si="42"/>
        <v>January</v>
      </c>
      <c r="V656">
        <f t="shared" si="40"/>
        <v>0.30299999999999999</v>
      </c>
      <c r="W656" t="str">
        <f t="shared" si="41"/>
        <v>winter</v>
      </c>
    </row>
    <row r="657" spans="1:23" x14ac:dyDescent="0.25">
      <c r="A657" s="5">
        <v>656</v>
      </c>
      <c r="B657" s="6">
        <v>40573</v>
      </c>
      <c r="C657" s="5">
        <v>1</v>
      </c>
      <c r="D657" s="5">
        <v>0</v>
      </c>
      <c r="E657" s="5">
        <v>1</v>
      </c>
      <c r="F657" s="5">
        <v>15</v>
      </c>
      <c r="G657" s="5" t="b">
        <v>0</v>
      </c>
      <c r="H657" s="5">
        <v>0</v>
      </c>
      <c r="I657" s="5" t="s">
        <v>67</v>
      </c>
      <c r="J657" s="5">
        <v>1</v>
      </c>
      <c r="K657" s="5" t="s">
        <v>68</v>
      </c>
      <c r="L657" s="5">
        <v>0.3</v>
      </c>
      <c r="M657" s="5">
        <v>0.33329999999999999</v>
      </c>
      <c r="N657" s="5">
        <v>0.56000000000000005</v>
      </c>
      <c r="O657" s="5">
        <v>0</v>
      </c>
      <c r="P657" s="5">
        <v>14</v>
      </c>
      <c r="Q657" s="5">
        <v>95</v>
      </c>
      <c r="R657" s="5">
        <v>109</v>
      </c>
      <c r="T657" t="str">
        <f t="shared" ref="T657:T720" si="43">IF(K643=1,"Clear",IF(K643=2,"Cloudy",IF(K643=3,"Light Rain",IF(K643=4,"Heavy Rain",("invalid")))))</f>
        <v>invalid</v>
      </c>
      <c r="U657" t="str">
        <f t="shared" si="42"/>
        <v>January</v>
      </c>
      <c r="V657">
        <f t="shared" si="40"/>
        <v>0.33329999999999999</v>
      </c>
      <c r="W657" t="str">
        <f t="shared" si="41"/>
        <v>winter</v>
      </c>
    </row>
    <row r="658" spans="1:23" x14ac:dyDescent="0.25">
      <c r="A658" s="5">
        <v>657</v>
      </c>
      <c r="B658" s="6">
        <v>40573</v>
      </c>
      <c r="C658" s="5">
        <v>1</v>
      </c>
      <c r="D658" s="5">
        <v>0</v>
      </c>
      <c r="E658" s="5">
        <v>1</v>
      </c>
      <c r="F658" s="5">
        <v>16</v>
      </c>
      <c r="G658" s="5" t="b">
        <v>0</v>
      </c>
      <c r="H658" s="5">
        <v>0</v>
      </c>
      <c r="I658" s="5" t="s">
        <v>67</v>
      </c>
      <c r="J658" s="5">
        <v>1</v>
      </c>
      <c r="K658" s="5" t="s">
        <v>68</v>
      </c>
      <c r="L658" s="5">
        <v>0.3</v>
      </c>
      <c r="M658" s="5">
        <v>0.33329999999999999</v>
      </c>
      <c r="N658" s="5">
        <v>0.56000000000000005</v>
      </c>
      <c r="O658" s="5">
        <v>0</v>
      </c>
      <c r="P658" s="5">
        <v>19</v>
      </c>
      <c r="Q658" s="5">
        <v>104</v>
      </c>
      <c r="R658" s="5">
        <v>123</v>
      </c>
      <c r="T658" t="str">
        <f t="shared" si="43"/>
        <v>invalid</v>
      </c>
      <c r="U658" t="str">
        <f t="shared" si="42"/>
        <v>January</v>
      </c>
      <c r="V658">
        <f t="shared" si="40"/>
        <v>0.33329999999999999</v>
      </c>
      <c r="W658" t="str">
        <f t="shared" si="41"/>
        <v>winter</v>
      </c>
    </row>
    <row r="659" spans="1:23" x14ac:dyDescent="0.25">
      <c r="A659" s="5">
        <v>658</v>
      </c>
      <c r="B659" s="6">
        <v>40573</v>
      </c>
      <c r="C659" s="5">
        <v>1</v>
      </c>
      <c r="D659" s="5">
        <v>0</v>
      </c>
      <c r="E659" s="5">
        <v>1</v>
      </c>
      <c r="F659" s="5">
        <v>17</v>
      </c>
      <c r="G659" s="5" t="b">
        <v>0</v>
      </c>
      <c r="H659" s="5">
        <v>0</v>
      </c>
      <c r="I659" s="5" t="s">
        <v>67</v>
      </c>
      <c r="J659" s="5">
        <v>1</v>
      </c>
      <c r="K659" s="5" t="s">
        <v>68</v>
      </c>
      <c r="L659" s="5">
        <v>0.3</v>
      </c>
      <c r="M659" s="5">
        <v>0.28789999999999999</v>
      </c>
      <c r="N659" s="5">
        <v>0.56000000000000005</v>
      </c>
      <c r="O659" s="5">
        <v>0.19400000000000001</v>
      </c>
      <c r="P659" s="5">
        <v>6</v>
      </c>
      <c r="Q659" s="5">
        <v>71</v>
      </c>
      <c r="R659" s="5">
        <v>77</v>
      </c>
      <c r="T659" t="str">
        <f t="shared" si="43"/>
        <v>invalid</v>
      </c>
      <c r="U659" t="str">
        <f t="shared" si="42"/>
        <v>January</v>
      </c>
      <c r="V659">
        <f t="shared" si="40"/>
        <v>0.28789999999999999</v>
      </c>
      <c r="W659" t="str">
        <f t="shared" si="41"/>
        <v>winter</v>
      </c>
    </row>
    <row r="660" spans="1:23" x14ac:dyDescent="0.25">
      <c r="A660" s="5">
        <v>659</v>
      </c>
      <c r="B660" s="6">
        <v>40573</v>
      </c>
      <c r="C660" s="5">
        <v>1</v>
      </c>
      <c r="D660" s="5">
        <v>0</v>
      </c>
      <c r="E660" s="5">
        <v>1</v>
      </c>
      <c r="F660" s="5">
        <v>18</v>
      </c>
      <c r="G660" s="5" t="b">
        <v>0</v>
      </c>
      <c r="H660" s="5">
        <v>0</v>
      </c>
      <c r="I660" s="5" t="s">
        <v>67</v>
      </c>
      <c r="J660" s="5">
        <v>1</v>
      </c>
      <c r="K660" s="5" t="s">
        <v>68</v>
      </c>
      <c r="L660" s="5">
        <v>0.26</v>
      </c>
      <c r="M660" s="5">
        <v>0.2576</v>
      </c>
      <c r="N660" s="5">
        <v>0.65</v>
      </c>
      <c r="O660" s="5">
        <v>0.16420000000000001</v>
      </c>
      <c r="P660" s="5">
        <v>8</v>
      </c>
      <c r="Q660" s="5">
        <v>57</v>
      </c>
      <c r="R660" s="5">
        <v>65</v>
      </c>
      <c r="T660" t="str">
        <f t="shared" si="43"/>
        <v>invalid</v>
      </c>
      <c r="U660" t="str">
        <f t="shared" si="42"/>
        <v>January</v>
      </c>
      <c r="V660">
        <f t="shared" si="40"/>
        <v>0.2576</v>
      </c>
      <c r="W660" t="str">
        <f t="shared" si="41"/>
        <v>winter</v>
      </c>
    </row>
    <row r="661" spans="1:23" x14ac:dyDescent="0.25">
      <c r="A661" s="5">
        <v>660</v>
      </c>
      <c r="B661" s="6">
        <v>40573</v>
      </c>
      <c r="C661" s="5">
        <v>1</v>
      </c>
      <c r="D661" s="5">
        <v>0</v>
      </c>
      <c r="E661" s="5">
        <v>1</v>
      </c>
      <c r="F661" s="5">
        <v>19</v>
      </c>
      <c r="G661" s="5" t="b">
        <v>0</v>
      </c>
      <c r="H661" s="5">
        <v>0</v>
      </c>
      <c r="I661" s="5" t="s">
        <v>67</v>
      </c>
      <c r="J661" s="5">
        <v>1</v>
      </c>
      <c r="K661" s="5" t="s">
        <v>68</v>
      </c>
      <c r="L661" s="5">
        <v>0.26</v>
      </c>
      <c r="M661" s="5">
        <v>0.2576</v>
      </c>
      <c r="N661" s="5">
        <v>0.65</v>
      </c>
      <c r="O661" s="5">
        <v>0.19400000000000001</v>
      </c>
      <c r="P661" s="5">
        <v>9</v>
      </c>
      <c r="Q661" s="5">
        <v>46</v>
      </c>
      <c r="R661" s="5">
        <v>55</v>
      </c>
      <c r="T661" t="str">
        <f t="shared" si="43"/>
        <v>invalid</v>
      </c>
      <c r="U661" t="str">
        <f t="shared" si="42"/>
        <v>January</v>
      </c>
      <c r="V661">
        <f t="shared" si="40"/>
        <v>0.2576</v>
      </c>
      <c r="W661" t="str">
        <f t="shared" si="41"/>
        <v>winter</v>
      </c>
    </row>
    <row r="662" spans="1:23" x14ac:dyDescent="0.25">
      <c r="A662" s="5">
        <v>661</v>
      </c>
      <c r="B662" s="6">
        <v>40573</v>
      </c>
      <c r="C662" s="5">
        <v>1</v>
      </c>
      <c r="D662" s="5">
        <v>0</v>
      </c>
      <c r="E662" s="5">
        <v>1</v>
      </c>
      <c r="F662" s="5">
        <v>20</v>
      </c>
      <c r="G662" s="5" t="b">
        <v>0</v>
      </c>
      <c r="H662" s="5">
        <v>0</v>
      </c>
      <c r="I662" s="5" t="s">
        <v>67</v>
      </c>
      <c r="J662" s="5">
        <v>2</v>
      </c>
      <c r="K662" s="5" t="s">
        <v>69</v>
      </c>
      <c r="L662" s="5">
        <v>0.26</v>
      </c>
      <c r="M662" s="5">
        <v>0.2727</v>
      </c>
      <c r="N662" s="5">
        <v>0.65</v>
      </c>
      <c r="O662" s="5">
        <v>0.1045</v>
      </c>
      <c r="P662" s="5">
        <v>3</v>
      </c>
      <c r="Q662" s="5">
        <v>30</v>
      </c>
      <c r="R662" s="5">
        <v>33</v>
      </c>
      <c r="T662" t="str">
        <f t="shared" si="43"/>
        <v>invalid</v>
      </c>
      <c r="U662" t="str">
        <f t="shared" si="42"/>
        <v>January</v>
      </c>
      <c r="V662">
        <f t="shared" si="40"/>
        <v>0.2727</v>
      </c>
      <c r="W662" t="str">
        <f t="shared" si="41"/>
        <v>winter</v>
      </c>
    </row>
    <row r="663" spans="1:23" x14ac:dyDescent="0.25">
      <c r="A663" s="5">
        <v>662</v>
      </c>
      <c r="B663" s="6">
        <v>40573</v>
      </c>
      <c r="C663" s="5">
        <v>1</v>
      </c>
      <c r="D663" s="5">
        <v>0</v>
      </c>
      <c r="E663" s="5">
        <v>1</v>
      </c>
      <c r="F663" s="5">
        <v>21</v>
      </c>
      <c r="G663" s="5" t="b">
        <v>0</v>
      </c>
      <c r="H663" s="5">
        <v>0</v>
      </c>
      <c r="I663" s="5" t="s">
        <v>67</v>
      </c>
      <c r="J663" s="5">
        <v>2</v>
      </c>
      <c r="K663" s="5" t="s">
        <v>69</v>
      </c>
      <c r="L663" s="5">
        <v>0.24</v>
      </c>
      <c r="M663" s="5">
        <v>0.2424</v>
      </c>
      <c r="N663" s="5">
        <v>0.7</v>
      </c>
      <c r="O663" s="5">
        <v>0.16420000000000001</v>
      </c>
      <c r="P663" s="5">
        <v>3</v>
      </c>
      <c r="Q663" s="5">
        <v>25</v>
      </c>
      <c r="R663" s="5">
        <v>28</v>
      </c>
      <c r="T663" t="str">
        <f t="shared" si="43"/>
        <v>invalid</v>
      </c>
      <c r="U663" t="str">
        <f t="shared" si="42"/>
        <v>January</v>
      </c>
      <c r="V663">
        <f t="shared" si="40"/>
        <v>0.2424</v>
      </c>
      <c r="W663" t="str">
        <f t="shared" si="41"/>
        <v>winter</v>
      </c>
    </row>
    <row r="664" spans="1:23" x14ac:dyDescent="0.25">
      <c r="A664" s="5">
        <v>663</v>
      </c>
      <c r="B664" s="6">
        <v>40573</v>
      </c>
      <c r="C664" s="5">
        <v>1</v>
      </c>
      <c r="D664" s="5">
        <v>0</v>
      </c>
      <c r="E664" s="5">
        <v>1</v>
      </c>
      <c r="F664" s="5">
        <v>22</v>
      </c>
      <c r="G664" s="5" t="b">
        <v>0</v>
      </c>
      <c r="H664" s="5">
        <v>0</v>
      </c>
      <c r="I664" s="5" t="s">
        <v>67</v>
      </c>
      <c r="J664" s="5">
        <v>2</v>
      </c>
      <c r="K664" s="5" t="s">
        <v>69</v>
      </c>
      <c r="L664" s="5">
        <v>0.24</v>
      </c>
      <c r="M664" s="5">
        <v>0.2273</v>
      </c>
      <c r="N664" s="5">
        <v>0.7</v>
      </c>
      <c r="O664" s="5">
        <v>0.19400000000000001</v>
      </c>
      <c r="P664" s="5">
        <v>2</v>
      </c>
      <c r="Q664" s="5">
        <v>19</v>
      </c>
      <c r="R664" s="5">
        <v>21</v>
      </c>
      <c r="T664" t="str">
        <f t="shared" si="43"/>
        <v>invalid</v>
      </c>
      <c r="U664" t="str">
        <f t="shared" si="42"/>
        <v>January</v>
      </c>
      <c r="V664">
        <f t="shared" si="40"/>
        <v>0.2273</v>
      </c>
      <c r="W664" t="str">
        <f t="shared" si="41"/>
        <v>winter</v>
      </c>
    </row>
    <row r="665" spans="1:23" x14ac:dyDescent="0.25">
      <c r="A665" s="5">
        <v>664</v>
      </c>
      <c r="B665" s="6">
        <v>40573</v>
      </c>
      <c r="C665" s="5">
        <v>1</v>
      </c>
      <c r="D665" s="5">
        <v>0</v>
      </c>
      <c r="E665" s="5">
        <v>1</v>
      </c>
      <c r="F665" s="5">
        <v>23</v>
      </c>
      <c r="G665" s="5" t="b">
        <v>0</v>
      </c>
      <c r="H665" s="5">
        <v>0</v>
      </c>
      <c r="I665" s="5" t="s">
        <v>67</v>
      </c>
      <c r="J665" s="5">
        <v>2</v>
      </c>
      <c r="K665" s="5" t="s">
        <v>69</v>
      </c>
      <c r="L665" s="5">
        <v>0.24</v>
      </c>
      <c r="M665" s="5">
        <v>0.21210000000000001</v>
      </c>
      <c r="N665" s="5">
        <v>0.65</v>
      </c>
      <c r="O665" s="5">
        <v>0.28360000000000002</v>
      </c>
      <c r="P665" s="5">
        <v>5</v>
      </c>
      <c r="Q665" s="5">
        <v>16</v>
      </c>
      <c r="R665" s="5">
        <v>21</v>
      </c>
      <c r="T665" t="str">
        <f t="shared" si="43"/>
        <v>invalid</v>
      </c>
      <c r="U665" t="str">
        <f t="shared" si="42"/>
        <v>January</v>
      </c>
      <c r="V665">
        <f t="shared" si="40"/>
        <v>0.21210000000000001</v>
      </c>
      <c r="W665" t="str">
        <f t="shared" si="41"/>
        <v>winter</v>
      </c>
    </row>
    <row r="666" spans="1:23" x14ac:dyDescent="0.25">
      <c r="A666" s="5">
        <v>665</v>
      </c>
      <c r="B666" s="6">
        <v>40574</v>
      </c>
      <c r="C666" s="5">
        <v>1</v>
      </c>
      <c r="D666" s="5">
        <v>0</v>
      </c>
      <c r="E666" s="5">
        <v>1</v>
      </c>
      <c r="F666" s="5">
        <v>0</v>
      </c>
      <c r="G666" s="5" t="b">
        <v>0</v>
      </c>
      <c r="H666" s="5">
        <v>1</v>
      </c>
      <c r="I666" s="5" t="s">
        <v>47</v>
      </c>
      <c r="J666" s="5">
        <v>2</v>
      </c>
      <c r="K666" s="5" t="s">
        <v>69</v>
      </c>
      <c r="L666" s="5">
        <v>0.24</v>
      </c>
      <c r="M666" s="5">
        <v>0.2273</v>
      </c>
      <c r="N666" s="5">
        <v>0.65</v>
      </c>
      <c r="O666" s="5">
        <v>0.22389999999999999</v>
      </c>
      <c r="P666" s="5">
        <v>1</v>
      </c>
      <c r="Q666" s="5">
        <v>6</v>
      </c>
      <c r="R666" s="5">
        <v>7</v>
      </c>
      <c r="T666" t="str">
        <f t="shared" si="43"/>
        <v>invalid</v>
      </c>
      <c r="U666" t="str">
        <f t="shared" si="42"/>
        <v>January</v>
      </c>
      <c r="V666">
        <f t="shared" si="40"/>
        <v>0.2273</v>
      </c>
      <c r="W666" t="str">
        <f t="shared" si="41"/>
        <v>winter</v>
      </c>
    </row>
    <row r="667" spans="1:23" x14ac:dyDescent="0.25">
      <c r="A667" s="5">
        <v>666</v>
      </c>
      <c r="B667" s="6">
        <v>40574</v>
      </c>
      <c r="C667" s="5">
        <v>1</v>
      </c>
      <c r="D667" s="5">
        <v>0</v>
      </c>
      <c r="E667" s="5">
        <v>1</v>
      </c>
      <c r="F667" s="5">
        <v>1</v>
      </c>
      <c r="G667" s="5" t="b">
        <v>0</v>
      </c>
      <c r="H667" s="5">
        <v>1</v>
      </c>
      <c r="I667" s="5" t="s">
        <v>47</v>
      </c>
      <c r="J667" s="5">
        <v>1</v>
      </c>
      <c r="K667" s="5" t="s">
        <v>68</v>
      </c>
      <c r="L667" s="5">
        <v>0.22</v>
      </c>
      <c r="M667" s="5">
        <v>0.21210000000000001</v>
      </c>
      <c r="N667" s="5">
        <v>0.64</v>
      </c>
      <c r="O667" s="5">
        <v>0.25369999999999998</v>
      </c>
      <c r="P667" s="5">
        <v>2</v>
      </c>
      <c r="Q667" s="5">
        <v>5</v>
      </c>
      <c r="R667" s="5">
        <v>7</v>
      </c>
      <c r="T667" t="str">
        <f t="shared" si="43"/>
        <v>invalid</v>
      </c>
      <c r="U667" t="str">
        <f t="shared" si="42"/>
        <v>January</v>
      </c>
      <c r="V667">
        <f t="shared" si="40"/>
        <v>0.21210000000000001</v>
      </c>
      <c r="W667" t="str">
        <f t="shared" si="41"/>
        <v>winter</v>
      </c>
    </row>
    <row r="668" spans="1:23" x14ac:dyDescent="0.25">
      <c r="A668" s="5">
        <v>667</v>
      </c>
      <c r="B668" s="6">
        <v>40574</v>
      </c>
      <c r="C668" s="5">
        <v>1</v>
      </c>
      <c r="D668" s="5">
        <v>0</v>
      </c>
      <c r="E668" s="5">
        <v>1</v>
      </c>
      <c r="F668" s="5">
        <v>2</v>
      </c>
      <c r="G668" s="5" t="b">
        <v>0</v>
      </c>
      <c r="H668" s="5">
        <v>1</v>
      </c>
      <c r="I668" s="5" t="s">
        <v>47</v>
      </c>
      <c r="J668" s="5">
        <v>1</v>
      </c>
      <c r="K668" s="5" t="s">
        <v>68</v>
      </c>
      <c r="L668" s="5">
        <v>0.22</v>
      </c>
      <c r="M668" s="5">
        <v>0.2273</v>
      </c>
      <c r="N668" s="5">
        <v>0.64</v>
      </c>
      <c r="O668" s="5">
        <v>0.19400000000000001</v>
      </c>
      <c r="P668" s="5">
        <v>0</v>
      </c>
      <c r="Q668" s="5">
        <v>1</v>
      </c>
      <c r="R668" s="5">
        <v>1</v>
      </c>
      <c r="T668" t="str">
        <f t="shared" si="43"/>
        <v>invalid</v>
      </c>
      <c r="U668" t="str">
        <f t="shared" si="42"/>
        <v>January</v>
      </c>
      <c r="V668">
        <f t="shared" si="40"/>
        <v>0.2273</v>
      </c>
      <c r="W668" t="str">
        <f t="shared" si="41"/>
        <v>winter</v>
      </c>
    </row>
    <row r="669" spans="1:23" x14ac:dyDescent="0.25">
      <c r="A669" s="5">
        <v>668</v>
      </c>
      <c r="B669" s="6">
        <v>40574</v>
      </c>
      <c r="C669" s="5">
        <v>1</v>
      </c>
      <c r="D669" s="5">
        <v>0</v>
      </c>
      <c r="E669" s="5">
        <v>1</v>
      </c>
      <c r="F669" s="5">
        <v>3</v>
      </c>
      <c r="G669" s="5" t="b">
        <v>0</v>
      </c>
      <c r="H669" s="5">
        <v>1</v>
      </c>
      <c r="I669" s="5" t="s">
        <v>47</v>
      </c>
      <c r="J669" s="5">
        <v>1</v>
      </c>
      <c r="K669" s="5" t="s">
        <v>68</v>
      </c>
      <c r="L669" s="5">
        <v>0.22</v>
      </c>
      <c r="M669" s="5">
        <v>0.2273</v>
      </c>
      <c r="N669" s="5">
        <v>0.64</v>
      </c>
      <c r="O669" s="5">
        <v>0.19400000000000001</v>
      </c>
      <c r="P669" s="5">
        <v>0</v>
      </c>
      <c r="Q669" s="5">
        <v>2</v>
      </c>
      <c r="R669" s="5">
        <v>2</v>
      </c>
      <c r="T669" t="str">
        <f t="shared" si="43"/>
        <v>invalid</v>
      </c>
      <c r="U669" t="str">
        <f t="shared" si="42"/>
        <v>January</v>
      </c>
      <c r="V669">
        <f t="shared" si="40"/>
        <v>0.2273</v>
      </c>
      <c r="W669" t="str">
        <f t="shared" si="41"/>
        <v>winter</v>
      </c>
    </row>
    <row r="670" spans="1:23" x14ac:dyDescent="0.25">
      <c r="A670" s="5">
        <v>669</v>
      </c>
      <c r="B670" s="6">
        <v>40574</v>
      </c>
      <c r="C670" s="5">
        <v>1</v>
      </c>
      <c r="D670" s="5">
        <v>0</v>
      </c>
      <c r="E670" s="5">
        <v>1</v>
      </c>
      <c r="F670" s="5">
        <v>4</v>
      </c>
      <c r="G670" s="5" t="b">
        <v>0</v>
      </c>
      <c r="H670" s="5">
        <v>1</v>
      </c>
      <c r="I670" s="5" t="s">
        <v>47</v>
      </c>
      <c r="J670" s="5">
        <v>1</v>
      </c>
      <c r="K670" s="5" t="s">
        <v>68</v>
      </c>
      <c r="L670" s="5">
        <v>0.2</v>
      </c>
      <c r="M670" s="5">
        <v>0.19700000000000001</v>
      </c>
      <c r="N670" s="5">
        <v>0.59</v>
      </c>
      <c r="O670" s="5">
        <v>0.22389999999999999</v>
      </c>
      <c r="P670" s="5">
        <v>0</v>
      </c>
      <c r="Q670" s="5">
        <v>2</v>
      </c>
      <c r="R670" s="5">
        <v>2</v>
      </c>
      <c r="T670" t="str">
        <f t="shared" si="43"/>
        <v>invalid</v>
      </c>
      <c r="U670" t="str">
        <f t="shared" si="42"/>
        <v>January</v>
      </c>
      <c r="V670">
        <f t="shared" si="40"/>
        <v>0.19700000000000001</v>
      </c>
      <c r="W670" t="str">
        <f t="shared" si="41"/>
        <v>winter</v>
      </c>
    </row>
    <row r="671" spans="1:23" x14ac:dyDescent="0.25">
      <c r="A671" s="5">
        <v>670</v>
      </c>
      <c r="B671" s="6">
        <v>40574</v>
      </c>
      <c r="C671" s="5">
        <v>1</v>
      </c>
      <c r="D671" s="5">
        <v>0</v>
      </c>
      <c r="E671" s="5">
        <v>1</v>
      </c>
      <c r="F671" s="5">
        <v>5</v>
      </c>
      <c r="G671" s="5" t="b">
        <v>0</v>
      </c>
      <c r="H671" s="5">
        <v>1</v>
      </c>
      <c r="I671" s="5" t="s">
        <v>47</v>
      </c>
      <c r="J671" s="5">
        <v>1</v>
      </c>
      <c r="K671" s="5" t="s">
        <v>68</v>
      </c>
      <c r="L671" s="5">
        <v>0.18</v>
      </c>
      <c r="M671" s="5">
        <v>0.16669999999999999</v>
      </c>
      <c r="N671" s="5">
        <v>0.64</v>
      </c>
      <c r="O671" s="5">
        <v>0.28360000000000002</v>
      </c>
      <c r="P671" s="5">
        <v>0</v>
      </c>
      <c r="Q671" s="5">
        <v>8</v>
      </c>
      <c r="R671" s="5">
        <v>8</v>
      </c>
      <c r="T671" t="str">
        <f t="shared" si="43"/>
        <v>invalid</v>
      </c>
      <c r="U671" t="str">
        <f t="shared" si="42"/>
        <v>January</v>
      </c>
      <c r="V671">
        <f t="shared" si="40"/>
        <v>0.16669999999999999</v>
      </c>
      <c r="W671" t="str">
        <f t="shared" si="41"/>
        <v>winter</v>
      </c>
    </row>
    <row r="672" spans="1:23" x14ac:dyDescent="0.25">
      <c r="A672" s="5">
        <v>671</v>
      </c>
      <c r="B672" s="6">
        <v>40574</v>
      </c>
      <c r="C672" s="5">
        <v>1</v>
      </c>
      <c r="D672" s="5">
        <v>0</v>
      </c>
      <c r="E672" s="5">
        <v>1</v>
      </c>
      <c r="F672" s="5">
        <v>6</v>
      </c>
      <c r="G672" s="5" t="b">
        <v>0</v>
      </c>
      <c r="H672" s="5">
        <v>1</v>
      </c>
      <c r="I672" s="5" t="s">
        <v>47</v>
      </c>
      <c r="J672" s="5">
        <v>1</v>
      </c>
      <c r="K672" s="5" t="s">
        <v>68</v>
      </c>
      <c r="L672" s="5">
        <v>0.16</v>
      </c>
      <c r="M672" s="5">
        <v>0.13639999999999999</v>
      </c>
      <c r="N672" s="5">
        <v>0.69</v>
      </c>
      <c r="O672" s="5">
        <v>0.32840000000000003</v>
      </c>
      <c r="P672" s="5">
        <v>0</v>
      </c>
      <c r="Q672" s="5">
        <v>37</v>
      </c>
      <c r="R672" s="5">
        <v>37</v>
      </c>
      <c r="T672" t="str">
        <f t="shared" si="43"/>
        <v>invalid</v>
      </c>
      <c r="U672" t="str">
        <f t="shared" si="42"/>
        <v>January</v>
      </c>
      <c r="V672">
        <f t="shared" si="40"/>
        <v>0.13639999999999999</v>
      </c>
      <c r="W672" t="str">
        <f t="shared" si="41"/>
        <v>winter</v>
      </c>
    </row>
    <row r="673" spans="1:23" x14ac:dyDescent="0.25">
      <c r="A673" s="5">
        <v>672</v>
      </c>
      <c r="B673" s="6">
        <v>40574</v>
      </c>
      <c r="C673" s="5">
        <v>1</v>
      </c>
      <c r="D673" s="5">
        <v>0</v>
      </c>
      <c r="E673" s="5">
        <v>1</v>
      </c>
      <c r="F673" s="5">
        <v>7</v>
      </c>
      <c r="G673" s="5" t="b">
        <v>0</v>
      </c>
      <c r="H673" s="5">
        <v>1</v>
      </c>
      <c r="I673" s="5" t="s">
        <v>47</v>
      </c>
      <c r="J673" s="5">
        <v>2</v>
      </c>
      <c r="K673" s="5" t="s">
        <v>69</v>
      </c>
      <c r="L673" s="5">
        <v>0.16</v>
      </c>
      <c r="M673" s="5">
        <v>0.13639999999999999</v>
      </c>
      <c r="N673" s="5">
        <v>0.64</v>
      </c>
      <c r="O673" s="5">
        <v>0.28360000000000002</v>
      </c>
      <c r="P673" s="5">
        <v>1</v>
      </c>
      <c r="Q673" s="5">
        <v>71</v>
      </c>
      <c r="R673" s="5">
        <v>72</v>
      </c>
      <c r="T673" t="str">
        <f t="shared" si="43"/>
        <v>invalid</v>
      </c>
      <c r="U673" t="str">
        <f t="shared" si="42"/>
        <v>January</v>
      </c>
      <c r="V673">
        <f t="shared" si="40"/>
        <v>0.13639999999999999</v>
      </c>
      <c r="W673" t="str">
        <f t="shared" si="41"/>
        <v>winter</v>
      </c>
    </row>
    <row r="674" spans="1:23" x14ac:dyDescent="0.25">
      <c r="A674" s="5">
        <v>673</v>
      </c>
      <c r="B674" s="6">
        <v>40574</v>
      </c>
      <c r="C674" s="5">
        <v>1</v>
      </c>
      <c r="D674" s="5">
        <v>0</v>
      </c>
      <c r="E674" s="5">
        <v>1</v>
      </c>
      <c r="F674" s="5">
        <v>8</v>
      </c>
      <c r="G674" s="5" t="b">
        <v>0</v>
      </c>
      <c r="H674" s="5">
        <v>1</v>
      </c>
      <c r="I674" s="5" t="s">
        <v>47</v>
      </c>
      <c r="J674" s="5">
        <v>2</v>
      </c>
      <c r="K674" s="5" t="s">
        <v>69</v>
      </c>
      <c r="L674" s="5">
        <v>0.16</v>
      </c>
      <c r="M674" s="5">
        <v>0.13639999999999999</v>
      </c>
      <c r="N674" s="5">
        <v>0.59</v>
      </c>
      <c r="O674" s="5">
        <v>0.28360000000000002</v>
      </c>
      <c r="P674" s="5">
        <v>3</v>
      </c>
      <c r="Q674" s="5">
        <v>182</v>
      </c>
      <c r="R674" s="5">
        <v>185</v>
      </c>
      <c r="T674" t="str">
        <f t="shared" si="43"/>
        <v>invalid</v>
      </c>
      <c r="U674" t="str">
        <f t="shared" si="42"/>
        <v>January</v>
      </c>
      <c r="V674">
        <f t="shared" si="40"/>
        <v>0.13639999999999999</v>
      </c>
      <c r="W674" t="str">
        <f t="shared" si="41"/>
        <v>winter</v>
      </c>
    </row>
    <row r="675" spans="1:23" x14ac:dyDescent="0.25">
      <c r="A675" s="5">
        <v>674</v>
      </c>
      <c r="B675" s="6">
        <v>40574</v>
      </c>
      <c r="C675" s="5">
        <v>1</v>
      </c>
      <c r="D675" s="5">
        <v>0</v>
      </c>
      <c r="E675" s="5">
        <v>1</v>
      </c>
      <c r="F675" s="5">
        <v>9</v>
      </c>
      <c r="G675" s="5" t="b">
        <v>0</v>
      </c>
      <c r="H675" s="5">
        <v>1</v>
      </c>
      <c r="I675" s="5" t="s">
        <v>47</v>
      </c>
      <c r="J675" s="5">
        <v>2</v>
      </c>
      <c r="K675" s="5" t="s">
        <v>69</v>
      </c>
      <c r="L675" s="5">
        <v>0.16</v>
      </c>
      <c r="M675" s="5">
        <v>0.13639999999999999</v>
      </c>
      <c r="N675" s="5">
        <v>0.59</v>
      </c>
      <c r="O675" s="5">
        <v>0.29849999999999999</v>
      </c>
      <c r="P675" s="5">
        <v>0</v>
      </c>
      <c r="Q675" s="5">
        <v>112</v>
      </c>
      <c r="R675" s="5">
        <v>112</v>
      </c>
      <c r="T675" t="str">
        <f t="shared" si="43"/>
        <v>invalid</v>
      </c>
      <c r="U675" t="str">
        <f t="shared" si="42"/>
        <v>January</v>
      </c>
      <c r="V675">
        <f t="shared" si="40"/>
        <v>0.13639999999999999</v>
      </c>
      <c r="W675" t="str">
        <f t="shared" si="41"/>
        <v>winter</v>
      </c>
    </row>
    <row r="676" spans="1:23" x14ac:dyDescent="0.25">
      <c r="A676" s="5">
        <v>675</v>
      </c>
      <c r="B676" s="6">
        <v>40574</v>
      </c>
      <c r="C676" s="5">
        <v>1</v>
      </c>
      <c r="D676" s="5">
        <v>0</v>
      </c>
      <c r="E676" s="5">
        <v>1</v>
      </c>
      <c r="F676" s="5">
        <v>10</v>
      </c>
      <c r="G676" s="5" t="b">
        <v>0</v>
      </c>
      <c r="H676" s="5">
        <v>1</v>
      </c>
      <c r="I676" s="5" t="s">
        <v>47</v>
      </c>
      <c r="J676" s="5">
        <v>2</v>
      </c>
      <c r="K676" s="5" t="s">
        <v>69</v>
      </c>
      <c r="L676" s="5">
        <v>0.16</v>
      </c>
      <c r="M676" s="5">
        <v>0.1515</v>
      </c>
      <c r="N676" s="5">
        <v>0.59</v>
      </c>
      <c r="O676" s="5">
        <v>0.19400000000000001</v>
      </c>
      <c r="P676" s="5">
        <v>1</v>
      </c>
      <c r="Q676" s="5">
        <v>68</v>
      </c>
      <c r="R676" s="5">
        <v>69</v>
      </c>
      <c r="T676" t="str">
        <f t="shared" si="43"/>
        <v>invalid</v>
      </c>
      <c r="U676" t="str">
        <f t="shared" si="42"/>
        <v>January</v>
      </c>
      <c r="V676">
        <f t="shared" si="40"/>
        <v>0.1515</v>
      </c>
      <c r="W676" t="str">
        <f t="shared" si="41"/>
        <v>winter</v>
      </c>
    </row>
    <row r="677" spans="1:23" x14ac:dyDescent="0.25">
      <c r="A677" s="5">
        <v>676</v>
      </c>
      <c r="B677" s="6">
        <v>40574</v>
      </c>
      <c r="C677" s="5">
        <v>1</v>
      </c>
      <c r="D677" s="5">
        <v>0</v>
      </c>
      <c r="E677" s="5">
        <v>1</v>
      </c>
      <c r="F677" s="5">
        <v>11</v>
      </c>
      <c r="G677" s="5" t="b">
        <v>0</v>
      </c>
      <c r="H677" s="5">
        <v>1</v>
      </c>
      <c r="I677" s="5" t="s">
        <v>47</v>
      </c>
      <c r="J677" s="5">
        <v>2</v>
      </c>
      <c r="K677" s="5" t="s">
        <v>69</v>
      </c>
      <c r="L677" s="5">
        <v>0.16</v>
      </c>
      <c r="M677" s="5">
        <v>0.1515</v>
      </c>
      <c r="N677" s="5">
        <v>0.59</v>
      </c>
      <c r="O677" s="5">
        <v>0.19400000000000001</v>
      </c>
      <c r="P677" s="5">
        <v>2</v>
      </c>
      <c r="Q677" s="5">
        <v>46</v>
      </c>
      <c r="R677" s="5">
        <v>48</v>
      </c>
      <c r="T677" t="str">
        <f t="shared" si="43"/>
        <v>invalid</v>
      </c>
      <c r="U677" t="str">
        <f t="shared" si="42"/>
        <v>January</v>
      </c>
      <c r="V677">
        <f t="shared" si="40"/>
        <v>0.1515</v>
      </c>
      <c r="W677" t="str">
        <f t="shared" si="41"/>
        <v>winter</v>
      </c>
    </row>
    <row r="678" spans="1:23" x14ac:dyDescent="0.25">
      <c r="A678" s="5">
        <v>677</v>
      </c>
      <c r="B678" s="6">
        <v>40574</v>
      </c>
      <c r="C678" s="5">
        <v>1</v>
      </c>
      <c r="D678" s="5">
        <v>0</v>
      </c>
      <c r="E678" s="5">
        <v>1</v>
      </c>
      <c r="F678" s="5">
        <v>12</v>
      </c>
      <c r="G678" s="5" t="b">
        <v>0</v>
      </c>
      <c r="H678" s="5">
        <v>1</v>
      </c>
      <c r="I678" s="5" t="s">
        <v>47</v>
      </c>
      <c r="J678" s="5">
        <v>2</v>
      </c>
      <c r="K678" s="5" t="s">
        <v>69</v>
      </c>
      <c r="L678" s="5">
        <v>0.18</v>
      </c>
      <c r="M678" s="5">
        <v>0.21210000000000001</v>
      </c>
      <c r="N678" s="5">
        <v>0.55000000000000004</v>
      </c>
      <c r="O678" s="5">
        <v>0.1045</v>
      </c>
      <c r="P678" s="5">
        <v>6</v>
      </c>
      <c r="Q678" s="5">
        <v>62</v>
      </c>
      <c r="R678" s="5">
        <v>68</v>
      </c>
      <c r="T678" t="str">
        <f t="shared" si="43"/>
        <v>invalid</v>
      </c>
      <c r="U678" t="str">
        <f t="shared" si="42"/>
        <v>January</v>
      </c>
      <c r="V678">
        <f t="shared" si="40"/>
        <v>0.21210000000000001</v>
      </c>
      <c r="W678" t="str">
        <f t="shared" si="41"/>
        <v>winter</v>
      </c>
    </row>
    <row r="679" spans="1:23" x14ac:dyDescent="0.25">
      <c r="A679" s="5">
        <v>678</v>
      </c>
      <c r="B679" s="6">
        <v>40574</v>
      </c>
      <c r="C679" s="5">
        <v>1</v>
      </c>
      <c r="D679" s="5">
        <v>0</v>
      </c>
      <c r="E679" s="5">
        <v>1</v>
      </c>
      <c r="F679" s="5">
        <v>13</v>
      </c>
      <c r="G679" s="5" t="b">
        <v>0</v>
      </c>
      <c r="H679" s="5">
        <v>1</v>
      </c>
      <c r="I679" s="5" t="s">
        <v>47</v>
      </c>
      <c r="J679" s="5">
        <v>2</v>
      </c>
      <c r="K679" s="5" t="s">
        <v>69</v>
      </c>
      <c r="L679" s="5">
        <v>0.16</v>
      </c>
      <c r="M679" s="5">
        <v>0.2273</v>
      </c>
      <c r="N679" s="5">
        <v>0.59</v>
      </c>
      <c r="O679" s="5">
        <v>0</v>
      </c>
      <c r="P679" s="5">
        <v>2</v>
      </c>
      <c r="Q679" s="5">
        <v>52</v>
      </c>
      <c r="R679" s="5">
        <v>54</v>
      </c>
      <c r="T679" t="str">
        <f t="shared" si="43"/>
        <v>invalid</v>
      </c>
      <c r="U679" t="str">
        <f t="shared" si="42"/>
        <v>January</v>
      </c>
      <c r="V679">
        <f t="shared" si="40"/>
        <v>0.2273</v>
      </c>
      <c r="W679" t="str">
        <f t="shared" si="41"/>
        <v>winter</v>
      </c>
    </row>
    <row r="680" spans="1:23" x14ac:dyDescent="0.25">
      <c r="A680" s="5">
        <v>679</v>
      </c>
      <c r="B680" s="6">
        <v>40574</v>
      </c>
      <c r="C680" s="5">
        <v>1</v>
      </c>
      <c r="D680" s="5">
        <v>0</v>
      </c>
      <c r="E680" s="5">
        <v>1</v>
      </c>
      <c r="F680" s="5">
        <v>14</v>
      </c>
      <c r="G680" s="5" t="b">
        <v>0</v>
      </c>
      <c r="H680" s="5">
        <v>1</v>
      </c>
      <c r="I680" s="5" t="s">
        <v>47</v>
      </c>
      <c r="J680" s="5">
        <v>2</v>
      </c>
      <c r="K680" s="5" t="s">
        <v>69</v>
      </c>
      <c r="L680" s="5">
        <v>0.18</v>
      </c>
      <c r="M680" s="5">
        <v>0.19700000000000001</v>
      </c>
      <c r="N680" s="5">
        <v>0.55000000000000004</v>
      </c>
      <c r="O680" s="5">
        <v>0.1343</v>
      </c>
      <c r="P680" s="5">
        <v>1</v>
      </c>
      <c r="Q680" s="5">
        <v>85</v>
      </c>
      <c r="R680" s="5">
        <v>86</v>
      </c>
      <c r="T680" t="str">
        <f t="shared" si="43"/>
        <v>invalid</v>
      </c>
      <c r="U680" t="str">
        <f t="shared" si="42"/>
        <v>January</v>
      </c>
      <c r="V680">
        <f t="shared" si="40"/>
        <v>0.19700000000000001</v>
      </c>
      <c r="W680" t="str">
        <f t="shared" si="41"/>
        <v>winter</v>
      </c>
    </row>
    <row r="681" spans="1:23" x14ac:dyDescent="0.25">
      <c r="A681" s="5">
        <v>680</v>
      </c>
      <c r="B681" s="6">
        <v>40574</v>
      </c>
      <c r="C681" s="5">
        <v>1</v>
      </c>
      <c r="D681" s="5">
        <v>0</v>
      </c>
      <c r="E681" s="5">
        <v>1</v>
      </c>
      <c r="F681" s="5">
        <v>15</v>
      </c>
      <c r="G681" s="5" t="b">
        <v>0</v>
      </c>
      <c r="H681" s="5">
        <v>1</v>
      </c>
      <c r="I681" s="5" t="s">
        <v>47</v>
      </c>
      <c r="J681" s="5">
        <v>2</v>
      </c>
      <c r="K681" s="5" t="s">
        <v>69</v>
      </c>
      <c r="L681" s="5">
        <v>0.16</v>
      </c>
      <c r="M681" s="5">
        <v>0.18179999999999999</v>
      </c>
      <c r="N681" s="5">
        <v>0.59</v>
      </c>
      <c r="O681" s="5">
        <v>0.1343</v>
      </c>
      <c r="P681" s="5">
        <v>3</v>
      </c>
      <c r="Q681" s="5">
        <v>41</v>
      </c>
      <c r="R681" s="5">
        <v>44</v>
      </c>
      <c r="T681" t="str">
        <f t="shared" si="43"/>
        <v>invalid</v>
      </c>
      <c r="U681" t="str">
        <f t="shared" si="42"/>
        <v>January</v>
      </c>
      <c r="V681">
        <f t="shared" si="40"/>
        <v>0.18179999999999999</v>
      </c>
      <c r="W681" t="str">
        <f t="shared" si="41"/>
        <v>winter</v>
      </c>
    </row>
    <row r="682" spans="1:23" x14ac:dyDescent="0.25">
      <c r="A682" s="5">
        <v>681</v>
      </c>
      <c r="B682" s="6">
        <v>40574</v>
      </c>
      <c r="C682" s="5">
        <v>1</v>
      </c>
      <c r="D682" s="5">
        <v>0</v>
      </c>
      <c r="E682" s="5">
        <v>1</v>
      </c>
      <c r="F682" s="5">
        <v>16</v>
      </c>
      <c r="G682" s="5" t="b">
        <v>0</v>
      </c>
      <c r="H682" s="5">
        <v>1</v>
      </c>
      <c r="I682" s="5" t="s">
        <v>47</v>
      </c>
      <c r="J682" s="5">
        <v>2</v>
      </c>
      <c r="K682" s="5" t="s">
        <v>69</v>
      </c>
      <c r="L682" s="5">
        <v>0.16</v>
      </c>
      <c r="M682" s="5">
        <v>0.18179999999999999</v>
      </c>
      <c r="N682" s="5">
        <v>0.56000000000000005</v>
      </c>
      <c r="O682" s="5">
        <v>0.19400000000000001</v>
      </c>
      <c r="P682" s="5">
        <v>3</v>
      </c>
      <c r="Q682" s="5">
        <v>83</v>
      </c>
      <c r="R682" s="5">
        <v>86</v>
      </c>
      <c r="T682" t="str">
        <f t="shared" si="43"/>
        <v>invalid</v>
      </c>
      <c r="U682" t="str">
        <f t="shared" si="42"/>
        <v>January</v>
      </c>
      <c r="V682">
        <f t="shared" si="40"/>
        <v>0.18179999999999999</v>
      </c>
      <c r="W682" t="str">
        <f t="shared" si="41"/>
        <v>winter</v>
      </c>
    </row>
    <row r="683" spans="1:23" x14ac:dyDescent="0.25">
      <c r="A683" s="5">
        <v>682</v>
      </c>
      <c r="B683" s="6">
        <v>40574</v>
      </c>
      <c r="C683" s="5">
        <v>1</v>
      </c>
      <c r="D683" s="5">
        <v>0</v>
      </c>
      <c r="E683" s="5">
        <v>1</v>
      </c>
      <c r="F683" s="5">
        <v>17</v>
      </c>
      <c r="G683" s="5" t="b">
        <v>0</v>
      </c>
      <c r="H683" s="5">
        <v>1</v>
      </c>
      <c r="I683" s="5" t="s">
        <v>47</v>
      </c>
      <c r="J683" s="5">
        <v>2</v>
      </c>
      <c r="K683" s="5" t="s">
        <v>69</v>
      </c>
      <c r="L683" s="5">
        <v>0.16</v>
      </c>
      <c r="M683" s="5">
        <v>0.1515</v>
      </c>
      <c r="N683" s="5">
        <v>0.59</v>
      </c>
      <c r="O683" s="5">
        <v>0.19400000000000001</v>
      </c>
      <c r="P683" s="5">
        <v>6</v>
      </c>
      <c r="Q683" s="5">
        <v>155</v>
      </c>
      <c r="R683" s="5">
        <v>161</v>
      </c>
      <c r="T683" t="str">
        <f t="shared" si="43"/>
        <v>invalid</v>
      </c>
      <c r="U683" t="str">
        <f t="shared" si="42"/>
        <v>January</v>
      </c>
      <c r="V683">
        <f t="shared" si="40"/>
        <v>0.1515</v>
      </c>
      <c r="W683" t="str">
        <f t="shared" si="41"/>
        <v>winter</v>
      </c>
    </row>
    <row r="684" spans="1:23" x14ac:dyDescent="0.25">
      <c r="A684" s="5">
        <v>683</v>
      </c>
      <c r="B684" s="6">
        <v>40574</v>
      </c>
      <c r="C684" s="5">
        <v>1</v>
      </c>
      <c r="D684" s="5">
        <v>0</v>
      </c>
      <c r="E684" s="5">
        <v>1</v>
      </c>
      <c r="F684" s="5">
        <v>18</v>
      </c>
      <c r="G684" s="5" t="b">
        <v>0</v>
      </c>
      <c r="H684" s="5">
        <v>1</v>
      </c>
      <c r="I684" s="5" t="s">
        <v>47</v>
      </c>
      <c r="J684" s="5">
        <v>2</v>
      </c>
      <c r="K684" s="5" t="s">
        <v>69</v>
      </c>
      <c r="L684" s="5">
        <v>0.16</v>
      </c>
      <c r="M684" s="5">
        <v>0.1515</v>
      </c>
      <c r="N684" s="5">
        <v>0.55000000000000004</v>
      </c>
      <c r="O684" s="5">
        <v>0.22389999999999999</v>
      </c>
      <c r="P684" s="5">
        <v>3</v>
      </c>
      <c r="Q684" s="5">
        <v>153</v>
      </c>
      <c r="R684" s="5">
        <v>156</v>
      </c>
      <c r="T684" t="str">
        <f t="shared" si="43"/>
        <v>invalid</v>
      </c>
      <c r="U684" t="str">
        <f t="shared" si="42"/>
        <v>January</v>
      </c>
      <c r="V684">
        <f t="shared" si="40"/>
        <v>0.1515</v>
      </c>
      <c r="W684" t="str">
        <f t="shared" si="41"/>
        <v>winter</v>
      </c>
    </row>
    <row r="685" spans="1:23" x14ac:dyDescent="0.25">
      <c r="A685" s="5">
        <v>684</v>
      </c>
      <c r="B685" s="6">
        <v>40574</v>
      </c>
      <c r="C685" s="5">
        <v>1</v>
      </c>
      <c r="D685" s="5">
        <v>0</v>
      </c>
      <c r="E685" s="5">
        <v>1</v>
      </c>
      <c r="F685" s="5">
        <v>19</v>
      </c>
      <c r="G685" s="5" t="b">
        <v>0</v>
      </c>
      <c r="H685" s="5">
        <v>1</v>
      </c>
      <c r="I685" s="5" t="s">
        <v>47</v>
      </c>
      <c r="J685" s="5">
        <v>1</v>
      </c>
      <c r="K685" s="5" t="s">
        <v>68</v>
      </c>
      <c r="L685" s="5">
        <v>0.3</v>
      </c>
      <c r="M685" s="5">
        <v>0.31819999999999998</v>
      </c>
      <c r="N685" s="5">
        <v>0.61</v>
      </c>
      <c r="O685" s="5">
        <v>0.1045</v>
      </c>
      <c r="P685" s="5">
        <v>3</v>
      </c>
      <c r="Q685" s="5">
        <v>108</v>
      </c>
      <c r="R685" s="5">
        <v>111</v>
      </c>
      <c r="T685" t="str">
        <f t="shared" si="43"/>
        <v>invalid</v>
      </c>
      <c r="U685" t="str">
        <f t="shared" si="42"/>
        <v>January</v>
      </c>
      <c r="V685">
        <f t="shared" si="40"/>
        <v>0.31819999999999998</v>
      </c>
      <c r="W685" t="str">
        <f t="shared" si="41"/>
        <v>winter</v>
      </c>
    </row>
    <row r="686" spans="1:23" x14ac:dyDescent="0.25">
      <c r="A686" s="5">
        <v>685</v>
      </c>
      <c r="B686" s="6">
        <v>40574</v>
      </c>
      <c r="C686" s="5">
        <v>1</v>
      </c>
      <c r="D686" s="5">
        <v>0</v>
      </c>
      <c r="E686" s="5">
        <v>1</v>
      </c>
      <c r="F686" s="5">
        <v>20</v>
      </c>
      <c r="G686" s="5" t="b">
        <v>0</v>
      </c>
      <c r="H686" s="5">
        <v>1</v>
      </c>
      <c r="I686" s="5" t="s">
        <v>47</v>
      </c>
      <c r="J686" s="5">
        <v>3</v>
      </c>
      <c r="K686" s="5" t="s">
        <v>70</v>
      </c>
      <c r="L686" s="5">
        <v>0.16</v>
      </c>
      <c r="M686" s="5">
        <v>0.16669999999999999</v>
      </c>
      <c r="N686" s="5">
        <v>0.59</v>
      </c>
      <c r="O686" s="5">
        <v>0.16420000000000001</v>
      </c>
      <c r="P686" s="5">
        <v>0</v>
      </c>
      <c r="Q686" s="5">
        <v>78</v>
      </c>
      <c r="R686" s="5">
        <v>78</v>
      </c>
      <c r="T686" t="str">
        <f t="shared" si="43"/>
        <v>invalid</v>
      </c>
      <c r="U686" t="str">
        <f t="shared" si="42"/>
        <v>January</v>
      </c>
      <c r="V686">
        <f t="shared" si="40"/>
        <v>0.16669999999999999</v>
      </c>
      <c r="W686" t="str">
        <f t="shared" si="41"/>
        <v>winter</v>
      </c>
    </row>
    <row r="687" spans="1:23" x14ac:dyDescent="0.25">
      <c r="A687" s="5">
        <v>686</v>
      </c>
      <c r="B687" s="6">
        <v>40574</v>
      </c>
      <c r="C687" s="5">
        <v>1</v>
      </c>
      <c r="D687" s="5">
        <v>0</v>
      </c>
      <c r="E687" s="5">
        <v>1</v>
      </c>
      <c r="F687" s="5">
        <v>21</v>
      </c>
      <c r="G687" s="5" t="b">
        <v>0</v>
      </c>
      <c r="H687" s="5">
        <v>1</v>
      </c>
      <c r="I687" s="5" t="s">
        <v>47</v>
      </c>
      <c r="J687" s="5">
        <v>3</v>
      </c>
      <c r="K687" s="5" t="s">
        <v>70</v>
      </c>
      <c r="L687" s="5">
        <v>0.16</v>
      </c>
      <c r="M687" s="5">
        <v>0.19700000000000001</v>
      </c>
      <c r="N687" s="5">
        <v>0.59</v>
      </c>
      <c r="O687" s="5">
        <v>8.9599999999999999E-2</v>
      </c>
      <c r="P687" s="5">
        <v>3</v>
      </c>
      <c r="Q687" s="5">
        <v>53</v>
      </c>
      <c r="R687" s="5">
        <v>56</v>
      </c>
      <c r="T687" t="str">
        <f t="shared" si="43"/>
        <v>invalid</v>
      </c>
      <c r="U687" t="str">
        <f t="shared" si="42"/>
        <v>January</v>
      </c>
      <c r="V687">
        <f t="shared" si="40"/>
        <v>0.19700000000000001</v>
      </c>
      <c r="W687" t="str">
        <f t="shared" si="41"/>
        <v>winter</v>
      </c>
    </row>
    <row r="688" spans="1:23" x14ac:dyDescent="0.25">
      <c r="A688" s="5">
        <v>687</v>
      </c>
      <c r="B688" s="6">
        <v>40574</v>
      </c>
      <c r="C688" s="5">
        <v>1</v>
      </c>
      <c r="D688" s="5">
        <v>0</v>
      </c>
      <c r="E688" s="5">
        <v>1</v>
      </c>
      <c r="F688" s="5">
        <v>22</v>
      </c>
      <c r="G688" s="5" t="b">
        <v>0</v>
      </c>
      <c r="H688" s="5">
        <v>1</v>
      </c>
      <c r="I688" s="5" t="s">
        <v>47</v>
      </c>
      <c r="J688" s="5">
        <v>2</v>
      </c>
      <c r="K688" s="5" t="s">
        <v>69</v>
      </c>
      <c r="L688" s="5">
        <v>0.16</v>
      </c>
      <c r="M688" s="5">
        <v>0.18179999999999999</v>
      </c>
      <c r="N688" s="5">
        <v>0.59</v>
      </c>
      <c r="O688" s="5">
        <v>0.1045</v>
      </c>
      <c r="P688" s="5">
        <v>0</v>
      </c>
      <c r="Q688" s="5">
        <v>34</v>
      </c>
      <c r="R688" s="5">
        <v>34</v>
      </c>
      <c r="T688" t="str">
        <f t="shared" si="43"/>
        <v>invalid</v>
      </c>
      <c r="U688" t="str">
        <f t="shared" si="42"/>
        <v>January</v>
      </c>
      <c r="V688">
        <f t="shared" si="40"/>
        <v>0.18179999999999999</v>
      </c>
      <c r="W688" t="str">
        <f t="shared" si="41"/>
        <v>winter</v>
      </c>
    </row>
    <row r="689" spans="1:23" x14ac:dyDescent="0.25">
      <c r="A689" s="5">
        <v>688</v>
      </c>
      <c r="B689" s="6">
        <v>40574</v>
      </c>
      <c r="C689" s="5">
        <v>1</v>
      </c>
      <c r="D689" s="5">
        <v>0</v>
      </c>
      <c r="E689" s="5">
        <v>1</v>
      </c>
      <c r="F689" s="5">
        <v>23</v>
      </c>
      <c r="G689" s="5" t="b">
        <v>0</v>
      </c>
      <c r="H689" s="5">
        <v>1</v>
      </c>
      <c r="I689" s="5" t="s">
        <v>47</v>
      </c>
      <c r="J689" s="5">
        <v>2</v>
      </c>
      <c r="K689" s="5" t="s">
        <v>69</v>
      </c>
      <c r="L689" s="5">
        <v>0.16</v>
      </c>
      <c r="M689" s="5">
        <v>0.19700000000000001</v>
      </c>
      <c r="N689" s="5">
        <v>0.64</v>
      </c>
      <c r="O689" s="5">
        <v>8.9599999999999999E-2</v>
      </c>
      <c r="P689" s="5">
        <v>2</v>
      </c>
      <c r="Q689" s="5">
        <v>15</v>
      </c>
      <c r="R689" s="5">
        <v>17</v>
      </c>
      <c r="T689" t="str">
        <f t="shared" si="43"/>
        <v>invalid</v>
      </c>
      <c r="U689" t="str">
        <f t="shared" si="42"/>
        <v>January</v>
      </c>
      <c r="V689">
        <f t="shared" si="40"/>
        <v>0.19700000000000001</v>
      </c>
      <c r="W689" t="str">
        <f t="shared" si="41"/>
        <v>winter</v>
      </c>
    </row>
    <row r="690" spans="1:23" x14ac:dyDescent="0.25">
      <c r="A690" s="5">
        <v>689</v>
      </c>
      <c r="B690" s="6">
        <v>40575</v>
      </c>
      <c r="C690" s="5">
        <v>1</v>
      </c>
      <c r="D690" s="5">
        <v>0</v>
      </c>
      <c r="E690" s="5">
        <v>2</v>
      </c>
      <c r="F690" s="5">
        <v>0</v>
      </c>
      <c r="G690" s="5" t="b">
        <v>0</v>
      </c>
      <c r="H690" s="5">
        <v>2</v>
      </c>
      <c r="I690" s="5" t="s">
        <v>48</v>
      </c>
      <c r="J690" s="5">
        <v>2</v>
      </c>
      <c r="K690" s="5" t="s">
        <v>69</v>
      </c>
      <c r="L690" s="5">
        <v>0.16</v>
      </c>
      <c r="M690" s="5">
        <v>0.18179999999999999</v>
      </c>
      <c r="N690" s="5">
        <v>0.64</v>
      </c>
      <c r="O690" s="5">
        <v>0.1045</v>
      </c>
      <c r="P690" s="5">
        <v>2</v>
      </c>
      <c r="Q690" s="5">
        <v>6</v>
      </c>
      <c r="R690" s="5">
        <v>8</v>
      </c>
      <c r="T690" t="str">
        <f t="shared" si="43"/>
        <v>invalid</v>
      </c>
      <c r="U690" t="str">
        <f t="shared" si="42"/>
        <v>January</v>
      </c>
      <c r="V690">
        <f t="shared" si="40"/>
        <v>0.18179999999999999</v>
      </c>
      <c r="W690" t="str">
        <f t="shared" si="41"/>
        <v>winter</v>
      </c>
    </row>
    <row r="691" spans="1:23" x14ac:dyDescent="0.25">
      <c r="A691" s="5">
        <v>690</v>
      </c>
      <c r="B691" s="6">
        <v>40575</v>
      </c>
      <c r="C691" s="5">
        <v>1</v>
      </c>
      <c r="D691" s="5">
        <v>0</v>
      </c>
      <c r="E691" s="5">
        <v>2</v>
      </c>
      <c r="F691" s="5">
        <v>1</v>
      </c>
      <c r="G691" s="5" t="b">
        <v>0</v>
      </c>
      <c r="H691" s="5">
        <v>2</v>
      </c>
      <c r="I691" s="5" t="s">
        <v>48</v>
      </c>
      <c r="J691" s="5">
        <v>2</v>
      </c>
      <c r="K691" s="5" t="s">
        <v>69</v>
      </c>
      <c r="L691" s="5">
        <v>0.16</v>
      </c>
      <c r="M691" s="5">
        <v>0.18179999999999999</v>
      </c>
      <c r="N691" s="5">
        <v>0.69</v>
      </c>
      <c r="O691" s="5">
        <v>0.1045</v>
      </c>
      <c r="P691" s="5">
        <v>0</v>
      </c>
      <c r="Q691" s="5">
        <v>3</v>
      </c>
      <c r="R691" s="5">
        <v>3</v>
      </c>
      <c r="T691" t="str">
        <f t="shared" si="43"/>
        <v>invalid</v>
      </c>
      <c r="U691" t="str">
        <f t="shared" si="42"/>
        <v>January</v>
      </c>
      <c r="V691">
        <f t="shared" si="40"/>
        <v>0.18179999999999999</v>
      </c>
      <c r="W691" t="str">
        <f t="shared" si="41"/>
        <v>winter</v>
      </c>
    </row>
    <row r="692" spans="1:23" x14ac:dyDescent="0.25">
      <c r="A692" s="5">
        <v>691</v>
      </c>
      <c r="B692" s="6">
        <v>40575</v>
      </c>
      <c r="C692" s="5">
        <v>1</v>
      </c>
      <c r="D692" s="5">
        <v>0</v>
      </c>
      <c r="E692" s="5">
        <v>2</v>
      </c>
      <c r="F692" s="5">
        <v>2</v>
      </c>
      <c r="G692" s="5" t="b">
        <v>0</v>
      </c>
      <c r="H692" s="5">
        <v>2</v>
      </c>
      <c r="I692" s="5" t="s">
        <v>48</v>
      </c>
      <c r="J692" s="5">
        <v>2</v>
      </c>
      <c r="K692" s="5" t="s">
        <v>69</v>
      </c>
      <c r="L692" s="5">
        <v>0.16</v>
      </c>
      <c r="M692" s="5">
        <v>0.2273</v>
      </c>
      <c r="N692" s="5">
        <v>0.69</v>
      </c>
      <c r="O692" s="5">
        <v>0</v>
      </c>
      <c r="P692" s="5">
        <v>0</v>
      </c>
      <c r="Q692" s="5">
        <v>2</v>
      </c>
      <c r="R692" s="5">
        <v>2</v>
      </c>
      <c r="T692" t="str">
        <f t="shared" si="43"/>
        <v>invalid</v>
      </c>
      <c r="U692" t="str">
        <f t="shared" si="42"/>
        <v>January</v>
      </c>
      <c r="V692">
        <f t="shared" si="40"/>
        <v>0.2273</v>
      </c>
      <c r="W692" t="str">
        <f t="shared" si="41"/>
        <v>winter</v>
      </c>
    </row>
    <row r="693" spans="1:23" x14ac:dyDescent="0.25">
      <c r="A693" s="5">
        <v>692</v>
      </c>
      <c r="B693" s="6">
        <v>40575</v>
      </c>
      <c r="C693" s="5">
        <v>1</v>
      </c>
      <c r="D693" s="5">
        <v>0</v>
      </c>
      <c r="E693" s="5">
        <v>2</v>
      </c>
      <c r="F693" s="5">
        <v>3</v>
      </c>
      <c r="G693" s="5" t="b">
        <v>0</v>
      </c>
      <c r="H693" s="5">
        <v>2</v>
      </c>
      <c r="I693" s="5" t="s">
        <v>48</v>
      </c>
      <c r="J693" s="5">
        <v>2</v>
      </c>
      <c r="K693" s="5" t="s">
        <v>69</v>
      </c>
      <c r="L693" s="5">
        <v>0.16</v>
      </c>
      <c r="M693" s="5">
        <v>0.2273</v>
      </c>
      <c r="N693" s="5">
        <v>0.69</v>
      </c>
      <c r="O693" s="5">
        <v>0</v>
      </c>
      <c r="P693" s="5">
        <v>0</v>
      </c>
      <c r="Q693" s="5">
        <v>2</v>
      </c>
      <c r="R693" s="5">
        <v>2</v>
      </c>
      <c r="T693" t="str">
        <f t="shared" si="43"/>
        <v>invalid</v>
      </c>
      <c r="U693" t="str">
        <f t="shared" si="42"/>
        <v>January</v>
      </c>
      <c r="V693">
        <f t="shared" si="40"/>
        <v>0.2273</v>
      </c>
      <c r="W693" t="str">
        <f t="shared" si="41"/>
        <v>winter</v>
      </c>
    </row>
    <row r="694" spans="1:23" x14ac:dyDescent="0.25">
      <c r="A694" s="5">
        <v>693</v>
      </c>
      <c r="B694" s="6">
        <v>40575</v>
      </c>
      <c r="C694" s="5">
        <v>1</v>
      </c>
      <c r="D694" s="5">
        <v>0</v>
      </c>
      <c r="E694" s="5">
        <v>2</v>
      </c>
      <c r="F694" s="5">
        <v>5</v>
      </c>
      <c r="G694" s="5" t="b">
        <v>0</v>
      </c>
      <c r="H694" s="5">
        <v>2</v>
      </c>
      <c r="I694" s="5" t="s">
        <v>48</v>
      </c>
      <c r="J694" s="5">
        <v>3</v>
      </c>
      <c r="K694" s="5" t="s">
        <v>70</v>
      </c>
      <c r="L694" s="5">
        <v>0.14000000000000001</v>
      </c>
      <c r="M694" s="5">
        <v>0.21210000000000001</v>
      </c>
      <c r="N694" s="5">
        <v>0.93</v>
      </c>
      <c r="O694" s="5">
        <v>0</v>
      </c>
      <c r="P694" s="5">
        <v>0</v>
      </c>
      <c r="Q694" s="5">
        <v>3</v>
      </c>
      <c r="R694" s="5">
        <v>3</v>
      </c>
      <c r="T694" t="str">
        <f t="shared" si="43"/>
        <v>invalid</v>
      </c>
      <c r="U694" t="str">
        <f t="shared" si="42"/>
        <v>January</v>
      </c>
      <c r="V694">
        <f t="shared" si="40"/>
        <v>0.21210000000000001</v>
      </c>
      <c r="W694" t="str">
        <f t="shared" si="41"/>
        <v>winter</v>
      </c>
    </row>
    <row r="695" spans="1:23" x14ac:dyDescent="0.25">
      <c r="A695" s="5">
        <v>694</v>
      </c>
      <c r="B695" s="6">
        <v>40575</v>
      </c>
      <c r="C695" s="5">
        <v>1</v>
      </c>
      <c r="D695" s="5">
        <v>0</v>
      </c>
      <c r="E695" s="5">
        <v>2</v>
      </c>
      <c r="F695" s="5">
        <v>6</v>
      </c>
      <c r="G695" s="5" t="b">
        <v>0</v>
      </c>
      <c r="H695" s="5">
        <v>2</v>
      </c>
      <c r="I695" s="5" t="s">
        <v>48</v>
      </c>
      <c r="J695" s="5">
        <v>3</v>
      </c>
      <c r="K695" s="5" t="s">
        <v>70</v>
      </c>
      <c r="L695" s="5">
        <v>0.14000000000000001</v>
      </c>
      <c r="M695" s="5">
        <v>0.21210000000000001</v>
      </c>
      <c r="N695" s="5">
        <v>0.93</v>
      </c>
      <c r="O695" s="5">
        <v>0</v>
      </c>
      <c r="P695" s="5">
        <v>0</v>
      </c>
      <c r="Q695" s="5">
        <v>22</v>
      </c>
      <c r="R695" s="5">
        <v>22</v>
      </c>
      <c r="T695" t="str">
        <f t="shared" si="43"/>
        <v>invalid</v>
      </c>
      <c r="U695" t="str">
        <f t="shared" si="42"/>
        <v>January</v>
      </c>
      <c r="V695">
        <f t="shared" si="40"/>
        <v>0.21210000000000001</v>
      </c>
      <c r="W695" t="str">
        <f t="shared" si="41"/>
        <v>winter</v>
      </c>
    </row>
    <row r="696" spans="1:23" x14ac:dyDescent="0.25">
      <c r="A696" s="5">
        <v>695</v>
      </c>
      <c r="B696" s="6">
        <v>40575</v>
      </c>
      <c r="C696" s="5">
        <v>1</v>
      </c>
      <c r="D696" s="5">
        <v>0</v>
      </c>
      <c r="E696" s="5">
        <v>2</v>
      </c>
      <c r="F696" s="5">
        <v>7</v>
      </c>
      <c r="G696" s="5" t="b">
        <v>0</v>
      </c>
      <c r="H696" s="5">
        <v>2</v>
      </c>
      <c r="I696" s="5" t="s">
        <v>48</v>
      </c>
      <c r="J696" s="5">
        <v>3</v>
      </c>
      <c r="K696" s="5" t="s">
        <v>70</v>
      </c>
      <c r="L696" s="5">
        <v>0.16</v>
      </c>
      <c r="M696" s="5">
        <v>0.2273</v>
      </c>
      <c r="N696" s="5">
        <v>0.93</v>
      </c>
      <c r="O696" s="5">
        <v>0</v>
      </c>
      <c r="P696" s="5">
        <v>0</v>
      </c>
      <c r="Q696" s="5">
        <v>52</v>
      </c>
      <c r="R696" s="5">
        <v>52</v>
      </c>
      <c r="T696" t="str">
        <f t="shared" si="43"/>
        <v>invalid</v>
      </c>
      <c r="U696" t="str">
        <f t="shared" si="42"/>
        <v>January</v>
      </c>
      <c r="V696">
        <f t="shared" si="40"/>
        <v>0.2273</v>
      </c>
      <c r="W696" t="str">
        <f t="shared" si="41"/>
        <v>winter</v>
      </c>
    </row>
    <row r="697" spans="1:23" x14ac:dyDescent="0.25">
      <c r="A697" s="5">
        <v>696</v>
      </c>
      <c r="B697" s="6">
        <v>40575</v>
      </c>
      <c r="C697" s="5">
        <v>1</v>
      </c>
      <c r="D697" s="5">
        <v>0</v>
      </c>
      <c r="E697" s="5">
        <v>2</v>
      </c>
      <c r="F697" s="5">
        <v>8</v>
      </c>
      <c r="G697" s="5" t="b">
        <v>0</v>
      </c>
      <c r="H697" s="5">
        <v>2</v>
      </c>
      <c r="I697" s="5" t="s">
        <v>48</v>
      </c>
      <c r="J697" s="5">
        <v>3</v>
      </c>
      <c r="K697" s="5" t="s">
        <v>70</v>
      </c>
      <c r="L697" s="5">
        <v>0.16</v>
      </c>
      <c r="M697" s="5">
        <v>0.2273</v>
      </c>
      <c r="N697" s="5">
        <v>0.93</v>
      </c>
      <c r="O697" s="5">
        <v>0</v>
      </c>
      <c r="P697" s="5">
        <v>3</v>
      </c>
      <c r="Q697" s="5">
        <v>132</v>
      </c>
      <c r="R697" s="5">
        <v>135</v>
      </c>
      <c r="T697" t="str">
        <f t="shared" si="43"/>
        <v>invalid</v>
      </c>
      <c r="U697" t="str">
        <f t="shared" si="42"/>
        <v>January</v>
      </c>
      <c r="V697">
        <f t="shared" si="40"/>
        <v>0.2273</v>
      </c>
      <c r="W697" t="str">
        <f t="shared" si="41"/>
        <v>winter</v>
      </c>
    </row>
    <row r="698" spans="1:23" x14ac:dyDescent="0.25">
      <c r="A698" s="5">
        <v>697</v>
      </c>
      <c r="B698" s="6">
        <v>40575</v>
      </c>
      <c r="C698" s="5">
        <v>1</v>
      </c>
      <c r="D698" s="5">
        <v>0</v>
      </c>
      <c r="E698" s="5">
        <v>2</v>
      </c>
      <c r="F698" s="5">
        <v>9</v>
      </c>
      <c r="G698" s="5" t="b">
        <v>0</v>
      </c>
      <c r="H698" s="5">
        <v>2</v>
      </c>
      <c r="I698" s="5" t="s">
        <v>48</v>
      </c>
      <c r="J698" s="5">
        <v>2</v>
      </c>
      <c r="K698" s="5" t="s">
        <v>69</v>
      </c>
      <c r="L698" s="5">
        <v>0.16</v>
      </c>
      <c r="M698" s="5">
        <v>0.2273</v>
      </c>
      <c r="N698" s="5">
        <v>0.93</v>
      </c>
      <c r="O698" s="5">
        <v>0</v>
      </c>
      <c r="P698" s="5">
        <v>2</v>
      </c>
      <c r="Q698" s="5">
        <v>114</v>
      </c>
      <c r="R698" s="5">
        <v>116</v>
      </c>
      <c r="T698" t="str">
        <f t="shared" si="43"/>
        <v>invalid</v>
      </c>
      <c r="U698" t="str">
        <f t="shared" si="42"/>
        <v>January</v>
      </c>
      <c r="V698">
        <f t="shared" si="40"/>
        <v>0.2273</v>
      </c>
      <c r="W698" t="str">
        <f t="shared" si="41"/>
        <v>winter</v>
      </c>
    </row>
    <row r="699" spans="1:23" x14ac:dyDescent="0.25">
      <c r="A699" s="5">
        <v>698</v>
      </c>
      <c r="B699" s="6">
        <v>40575</v>
      </c>
      <c r="C699" s="5">
        <v>1</v>
      </c>
      <c r="D699" s="5">
        <v>0</v>
      </c>
      <c r="E699" s="5">
        <v>2</v>
      </c>
      <c r="F699" s="5">
        <v>10</v>
      </c>
      <c r="G699" s="5" t="b">
        <v>0</v>
      </c>
      <c r="H699" s="5">
        <v>2</v>
      </c>
      <c r="I699" s="5" t="s">
        <v>48</v>
      </c>
      <c r="J699" s="5">
        <v>2</v>
      </c>
      <c r="K699" s="5" t="s">
        <v>69</v>
      </c>
      <c r="L699" s="5">
        <v>0.16</v>
      </c>
      <c r="M699" s="5">
        <v>0.2273</v>
      </c>
      <c r="N699" s="5">
        <v>0.93</v>
      </c>
      <c r="O699" s="5">
        <v>0</v>
      </c>
      <c r="P699" s="5">
        <v>0</v>
      </c>
      <c r="Q699" s="5">
        <v>47</v>
      </c>
      <c r="R699" s="5">
        <v>47</v>
      </c>
      <c r="T699" t="str">
        <f t="shared" si="43"/>
        <v>invalid</v>
      </c>
      <c r="U699" t="str">
        <f t="shared" si="42"/>
        <v>February</v>
      </c>
      <c r="V699">
        <f t="shared" si="40"/>
        <v>0.2273</v>
      </c>
      <c r="W699" t="str">
        <f t="shared" si="41"/>
        <v>winter</v>
      </c>
    </row>
    <row r="700" spans="1:23" x14ac:dyDescent="0.25">
      <c r="A700" s="5">
        <v>699</v>
      </c>
      <c r="B700" s="6">
        <v>40575</v>
      </c>
      <c r="C700" s="5">
        <v>1</v>
      </c>
      <c r="D700" s="5">
        <v>0</v>
      </c>
      <c r="E700" s="5">
        <v>2</v>
      </c>
      <c r="F700" s="5">
        <v>11</v>
      </c>
      <c r="G700" s="5" t="b">
        <v>0</v>
      </c>
      <c r="H700" s="5">
        <v>2</v>
      </c>
      <c r="I700" s="5" t="s">
        <v>48</v>
      </c>
      <c r="J700" s="5">
        <v>2</v>
      </c>
      <c r="K700" s="5" t="s">
        <v>69</v>
      </c>
      <c r="L700" s="5">
        <v>0.18</v>
      </c>
      <c r="M700" s="5">
        <v>0.2424</v>
      </c>
      <c r="N700" s="5">
        <v>0.86</v>
      </c>
      <c r="O700" s="5">
        <v>0</v>
      </c>
      <c r="P700" s="5">
        <v>2</v>
      </c>
      <c r="Q700" s="5">
        <v>49</v>
      </c>
      <c r="R700" s="5">
        <v>51</v>
      </c>
      <c r="T700" t="str">
        <f t="shared" si="43"/>
        <v>invalid</v>
      </c>
      <c r="U700" t="str">
        <f t="shared" si="42"/>
        <v>February</v>
      </c>
      <c r="V700">
        <f t="shared" si="40"/>
        <v>0.2424</v>
      </c>
      <c r="W700" t="str">
        <f t="shared" si="41"/>
        <v>winter</v>
      </c>
    </row>
    <row r="701" spans="1:23" x14ac:dyDescent="0.25">
      <c r="A701" s="5">
        <v>700</v>
      </c>
      <c r="B701" s="6">
        <v>40575</v>
      </c>
      <c r="C701" s="5">
        <v>1</v>
      </c>
      <c r="D701" s="5">
        <v>0</v>
      </c>
      <c r="E701" s="5">
        <v>2</v>
      </c>
      <c r="F701" s="5">
        <v>12</v>
      </c>
      <c r="G701" s="5" t="b">
        <v>0</v>
      </c>
      <c r="H701" s="5">
        <v>2</v>
      </c>
      <c r="I701" s="5" t="s">
        <v>48</v>
      </c>
      <c r="J701" s="5">
        <v>2</v>
      </c>
      <c r="K701" s="5" t="s">
        <v>69</v>
      </c>
      <c r="L701" s="5">
        <v>0.2</v>
      </c>
      <c r="M701" s="5">
        <v>0.2576</v>
      </c>
      <c r="N701" s="5">
        <v>0.86</v>
      </c>
      <c r="O701" s="5">
        <v>0</v>
      </c>
      <c r="P701" s="5">
        <v>2</v>
      </c>
      <c r="Q701" s="5">
        <v>53</v>
      </c>
      <c r="R701" s="5">
        <v>55</v>
      </c>
      <c r="T701" t="str">
        <f t="shared" si="43"/>
        <v>invalid</v>
      </c>
      <c r="U701" t="str">
        <f t="shared" si="42"/>
        <v>February</v>
      </c>
      <c r="V701">
        <f t="shared" si="40"/>
        <v>0.2576</v>
      </c>
      <c r="W701" t="str">
        <f t="shared" si="41"/>
        <v>winter</v>
      </c>
    </row>
    <row r="702" spans="1:23" x14ac:dyDescent="0.25">
      <c r="A702" s="5">
        <v>701</v>
      </c>
      <c r="B702" s="6">
        <v>40575</v>
      </c>
      <c r="C702" s="5">
        <v>1</v>
      </c>
      <c r="D702" s="5">
        <v>0</v>
      </c>
      <c r="E702" s="5">
        <v>2</v>
      </c>
      <c r="F702" s="5">
        <v>13</v>
      </c>
      <c r="G702" s="5" t="b">
        <v>0</v>
      </c>
      <c r="H702" s="5">
        <v>2</v>
      </c>
      <c r="I702" s="5" t="s">
        <v>48</v>
      </c>
      <c r="J702" s="5">
        <v>2</v>
      </c>
      <c r="K702" s="5" t="s">
        <v>69</v>
      </c>
      <c r="L702" s="5">
        <v>0.2</v>
      </c>
      <c r="M702" s="5">
        <v>0.2576</v>
      </c>
      <c r="N702" s="5">
        <v>0.86</v>
      </c>
      <c r="O702" s="5">
        <v>0</v>
      </c>
      <c r="P702" s="5">
        <v>3</v>
      </c>
      <c r="Q702" s="5">
        <v>49</v>
      </c>
      <c r="R702" s="5">
        <v>52</v>
      </c>
      <c r="T702" t="str">
        <f t="shared" si="43"/>
        <v>invalid</v>
      </c>
      <c r="U702" t="str">
        <f t="shared" si="42"/>
        <v>February</v>
      </c>
      <c r="V702">
        <f t="shared" si="40"/>
        <v>0.2576</v>
      </c>
      <c r="W702" t="str">
        <f t="shared" si="41"/>
        <v>winter</v>
      </c>
    </row>
    <row r="703" spans="1:23" x14ac:dyDescent="0.25">
      <c r="A703" s="5">
        <v>702</v>
      </c>
      <c r="B703" s="6">
        <v>40575</v>
      </c>
      <c r="C703" s="5">
        <v>1</v>
      </c>
      <c r="D703" s="5">
        <v>0</v>
      </c>
      <c r="E703" s="5">
        <v>2</v>
      </c>
      <c r="F703" s="5">
        <v>14</v>
      </c>
      <c r="G703" s="5" t="b">
        <v>0</v>
      </c>
      <c r="H703" s="5">
        <v>2</v>
      </c>
      <c r="I703" s="5" t="s">
        <v>48</v>
      </c>
      <c r="J703" s="5">
        <v>2</v>
      </c>
      <c r="K703" s="5" t="s">
        <v>69</v>
      </c>
      <c r="L703" s="5">
        <v>0.22</v>
      </c>
      <c r="M703" s="5">
        <v>0.2576</v>
      </c>
      <c r="N703" s="5">
        <v>0.8</v>
      </c>
      <c r="O703" s="5">
        <v>8.9599999999999999E-2</v>
      </c>
      <c r="P703" s="5">
        <v>5</v>
      </c>
      <c r="Q703" s="5">
        <v>49</v>
      </c>
      <c r="R703" s="5">
        <v>54</v>
      </c>
      <c r="T703" t="str">
        <f t="shared" si="43"/>
        <v>invalid</v>
      </c>
      <c r="U703" t="str">
        <f t="shared" si="42"/>
        <v>February</v>
      </c>
      <c r="V703">
        <f t="shared" si="40"/>
        <v>0.2576</v>
      </c>
      <c r="W703" t="str">
        <f t="shared" si="41"/>
        <v>winter</v>
      </c>
    </row>
    <row r="704" spans="1:23" x14ac:dyDescent="0.25">
      <c r="A704" s="5">
        <v>703</v>
      </c>
      <c r="B704" s="6">
        <v>40575</v>
      </c>
      <c r="C704" s="5">
        <v>1</v>
      </c>
      <c r="D704" s="5">
        <v>0</v>
      </c>
      <c r="E704" s="5">
        <v>2</v>
      </c>
      <c r="F704" s="5">
        <v>15</v>
      </c>
      <c r="G704" s="5" t="b">
        <v>0</v>
      </c>
      <c r="H704" s="5">
        <v>2</v>
      </c>
      <c r="I704" s="5" t="s">
        <v>48</v>
      </c>
      <c r="J704" s="5">
        <v>2</v>
      </c>
      <c r="K704" s="5" t="s">
        <v>69</v>
      </c>
      <c r="L704" s="5">
        <v>0.24</v>
      </c>
      <c r="M704" s="5">
        <v>0.28789999999999999</v>
      </c>
      <c r="N704" s="5">
        <v>0.75</v>
      </c>
      <c r="O704" s="5">
        <v>0</v>
      </c>
      <c r="P704" s="5">
        <v>7</v>
      </c>
      <c r="Q704" s="5">
        <v>45</v>
      </c>
      <c r="R704" s="5">
        <v>52</v>
      </c>
      <c r="T704" t="str">
        <f t="shared" si="43"/>
        <v>invalid</v>
      </c>
      <c r="U704" t="str">
        <f t="shared" si="42"/>
        <v>February</v>
      </c>
      <c r="V704">
        <f t="shared" si="40"/>
        <v>0.28789999999999999</v>
      </c>
      <c r="W704" t="str">
        <f t="shared" si="41"/>
        <v>winter</v>
      </c>
    </row>
    <row r="705" spans="1:23" x14ac:dyDescent="0.25">
      <c r="A705" s="5">
        <v>704</v>
      </c>
      <c r="B705" s="6">
        <v>40575</v>
      </c>
      <c r="C705" s="5">
        <v>1</v>
      </c>
      <c r="D705" s="5">
        <v>0</v>
      </c>
      <c r="E705" s="5">
        <v>2</v>
      </c>
      <c r="F705" s="5">
        <v>16</v>
      </c>
      <c r="G705" s="5" t="b">
        <v>0</v>
      </c>
      <c r="H705" s="5">
        <v>2</v>
      </c>
      <c r="I705" s="5" t="s">
        <v>48</v>
      </c>
      <c r="J705" s="5">
        <v>2</v>
      </c>
      <c r="K705" s="5" t="s">
        <v>69</v>
      </c>
      <c r="L705" s="5">
        <v>0.24</v>
      </c>
      <c r="M705" s="5">
        <v>0.2424</v>
      </c>
      <c r="N705" s="5">
        <v>0.75</v>
      </c>
      <c r="O705" s="5">
        <v>0.1343</v>
      </c>
      <c r="P705" s="5">
        <v>3</v>
      </c>
      <c r="Q705" s="5">
        <v>61</v>
      </c>
      <c r="R705" s="5">
        <v>64</v>
      </c>
      <c r="T705" t="str">
        <f t="shared" si="43"/>
        <v>invalid</v>
      </c>
      <c r="U705" t="str">
        <f t="shared" si="42"/>
        <v>February</v>
      </c>
      <c r="V705">
        <f t="shared" si="40"/>
        <v>0.2424</v>
      </c>
      <c r="W705" t="str">
        <f t="shared" si="41"/>
        <v>winter</v>
      </c>
    </row>
    <row r="706" spans="1:23" x14ac:dyDescent="0.25">
      <c r="A706" s="5">
        <v>705</v>
      </c>
      <c r="B706" s="6">
        <v>40575</v>
      </c>
      <c r="C706" s="5">
        <v>1</v>
      </c>
      <c r="D706" s="5">
        <v>0</v>
      </c>
      <c r="E706" s="5">
        <v>2</v>
      </c>
      <c r="F706" s="5">
        <v>17</v>
      </c>
      <c r="G706" s="5" t="b">
        <v>0</v>
      </c>
      <c r="H706" s="5">
        <v>2</v>
      </c>
      <c r="I706" s="5" t="s">
        <v>48</v>
      </c>
      <c r="J706" s="5">
        <v>2</v>
      </c>
      <c r="K706" s="5" t="s">
        <v>69</v>
      </c>
      <c r="L706" s="5">
        <v>0.24</v>
      </c>
      <c r="M706" s="5">
        <v>0.28789999999999999</v>
      </c>
      <c r="N706" s="5">
        <v>0.75</v>
      </c>
      <c r="O706" s="5">
        <v>0</v>
      </c>
      <c r="P706" s="5">
        <v>4</v>
      </c>
      <c r="Q706" s="5">
        <v>172</v>
      </c>
      <c r="R706" s="5">
        <v>176</v>
      </c>
      <c r="T706" t="str">
        <f t="shared" si="43"/>
        <v>invalid</v>
      </c>
      <c r="U706" t="str">
        <f t="shared" si="42"/>
        <v>February</v>
      </c>
      <c r="V706">
        <f t="shared" si="40"/>
        <v>0.28789999999999999</v>
      </c>
      <c r="W706" t="str">
        <f t="shared" si="41"/>
        <v>winter</v>
      </c>
    </row>
    <row r="707" spans="1:23" x14ac:dyDescent="0.25">
      <c r="A707" s="5">
        <v>706</v>
      </c>
      <c r="B707" s="6">
        <v>40575</v>
      </c>
      <c r="C707" s="5">
        <v>1</v>
      </c>
      <c r="D707" s="5">
        <v>0</v>
      </c>
      <c r="E707" s="5">
        <v>2</v>
      </c>
      <c r="F707" s="5">
        <v>18</v>
      </c>
      <c r="G707" s="5" t="b">
        <v>0</v>
      </c>
      <c r="H707" s="5">
        <v>2</v>
      </c>
      <c r="I707" s="5" t="s">
        <v>48</v>
      </c>
      <c r="J707" s="5">
        <v>2</v>
      </c>
      <c r="K707" s="5" t="s">
        <v>69</v>
      </c>
      <c r="L707" s="5">
        <v>0.24</v>
      </c>
      <c r="M707" s="5">
        <v>0.2576</v>
      </c>
      <c r="N707" s="5">
        <v>0.81</v>
      </c>
      <c r="O707" s="5">
        <v>0.1045</v>
      </c>
      <c r="P707" s="5">
        <v>3</v>
      </c>
      <c r="Q707" s="5">
        <v>165</v>
      </c>
      <c r="R707" s="5">
        <v>168</v>
      </c>
      <c r="T707" t="str">
        <f t="shared" si="43"/>
        <v>invalid</v>
      </c>
      <c r="U707" t="str">
        <f t="shared" si="42"/>
        <v>February</v>
      </c>
      <c r="V707">
        <f t="shared" ref="V707:V770" si="44">IF(M707="",M706,M707)</f>
        <v>0.2576</v>
      </c>
      <c r="W707" t="str">
        <f t="shared" ref="W707:W770" si="45">IF(C707=1,"winter",("invalid"))</f>
        <v>winter</v>
      </c>
    </row>
    <row r="708" spans="1:23" x14ac:dyDescent="0.25">
      <c r="A708" s="5">
        <v>707</v>
      </c>
      <c r="B708" s="6">
        <v>40575</v>
      </c>
      <c r="C708" s="5">
        <v>1</v>
      </c>
      <c r="D708" s="5">
        <v>0</v>
      </c>
      <c r="E708" s="5">
        <v>2</v>
      </c>
      <c r="F708" s="5">
        <v>19</v>
      </c>
      <c r="G708" s="5" t="b">
        <v>0</v>
      </c>
      <c r="H708" s="5">
        <v>2</v>
      </c>
      <c r="I708" s="5" t="s">
        <v>48</v>
      </c>
      <c r="J708" s="5">
        <v>2</v>
      </c>
      <c r="K708" s="5" t="s">
        <v>69</v>
      </c>
      <c r="L708" s="5">
        <v>0.24</v>
      </c>
      <c r="M708" s="5">
        <v>0.2424</v>
      </c>
      <c r="N708" s="5">
        <v>0.81</v>
      </c>
      <c r="O708" s="5">
        <v>0.1343</v>
      </c>
      <c r="P708" s="5">
        <v>3</v>
      </c>
      <c r="Q708" s="5">
        <v>105</v>
      </c>
      <c r="R708" s="5">
        <v>108</v>
      </c>
      <c r="T708" t="str">
        <f t="shared" si="43"/>
        <v>invalid</v>
      </c>
      <c r="U708" t="str">
        <f t="shared" si="42"/>
        <v>February</v>
      </c>
      <c r="V708">
        <f t="shared" si="44"/>
        <v>0.2424</v>
      </c>
      <c r="W708" t="str">
        <f t="shared" si="45"/>
        <v>winter</v>
      </c>
    </row>
    <row r="709" spans="1:23" x14ac:dyDescent="0.25">
      <c r="A709" s="5">
        <v>708</v>
      </c>
      <c r="B709" s="6">
        <v>40575</v>
      </c>
      <c r="C709" s="5">
        <v>1</v>
      </c>
      <c r="D709" s="5">
        <v>0</v>
      </c>
      <c r="E709" s="5">
        <v>2</v>
      </c>
      <c r="F709" s="5">
        <v>20</v>
      </c>
      <c r="G709" s="5" t="b">
        <v>0</v>
      </c>
      <c r="H709" s="5">
        <v>2</v>
      </c>
      <c r="I709" s="5" t="s">
        <v>48</v>
      </c>
      <c r="J709" s="5">
        <v>2</v>
      </c>
      <c r="K709" s="5" t="s">
        <v>69</v>
      </c>
      <c r="L709" s="5">
        <v>0.22</v>
      </c>
      <c r="M709" s="5">
        <v>0.2273</v>
      </c>
      <c r="N709" s="5">
        <v>0.87</v>
      </c>
      <c r="O709" s="5">
        <v>0.1343</v>
      </c>
      <c r="P709" s="5">
        <v>5</v>
      </c>
      <c r="Q709" s="5">
        <v>69</v>
      </c>
      <c r="R709" s="5">
        <v>74</v>
      </c>
      <c r="T709" t="str">
        <f t="shared" si="43"/>
        <v>invalid</v>
      </c>
      <c r="U709" t="str">
        <f t="shared" si="42"/>
        <v>February</v>
      </c>
      <c r="V709">
        <f t="shared" si="44"/>
        <v>0.2273</v>
      </c>
      <c r="W709" t="str">
        <f t="shared" si="45"/>
        <v>winter</v>
      </c>
    </row>
    <row r="710" spans="1:23" x14ac:dyDescent="0.25">
      <c r="A710" s="5">
        <v>709</v>
      </c>
      <c r="B710" s="6">
        <v>40575</v>
      </c>
      <c r="C710" s="5">
        <v>1</v>
      </c>
      <c r="D710" s="5">
        <v>0</v>
      </c>
      <c r="E710" s="5">
        <v>2</v>
      </c>
      <c r="F710" s="5">
        <v>21</v>
      </c>
      <c r="G710" s="5" t="b">
        <v>0</v>
      </c>
      <c r="H710" s="5">
        <v>2</v>
      </c>
      <c r="I710" s="5" t="s">
        <v>48</v>
      </c>
      <c r="J710" s="5">
        <v>2</v>
      </c>
      <c r="K710" s="5" t="s">
        <v>69</v>
      </c>
      <c r="L710" s="5">
        <v>0.22</v>
      </c>
      <c r="M710" s="5">
        <v>0.2273</v>
      </c>
      <c r="N710" s="5">
        <v>0.87</v>
      </c>
      <c r="O710" s="5">
        <v>0.1343</v>
      </c>
      <c r="P710" s="5">
        <v>0</v>
      </c>
      <c r="Q710" s="5">
        <v>64</v>
      </c>
      <c r="R710" s="5">
        <v>64</v>
      </c>
      <c r="T710" t="str">
        <f t="shared" si="43"/>
        <v>invalid</v>
      </c>
      <c r="U710" t="str">
        <f t="shared" si="42"/>
        <v>February</v>
      </c>
      <c r="V710">
        <f t="shared" si="44"/>
        <v>0.2273</v>
      </c>
      <c r="W710" t="str">
        <f t="shared" si="45"/>
        <v>winter</v>
      </c>
    </row>
    <row r="711" spans="1:23" x14ac:dyDescent="0.25">
      <c r="A711" s="5">
        <v>710</v>
      </c>
      <c r="B711" s="6">
        <v>40575</v>
      </c>
      <c r="C711" s="5">
        <v>1</v>
      </c>
      <c r="D711" s="5">
        <v>0</v>
      </c>
      <c r="E711" s="5">
        <v>2</v>
      </c>
      <c r="F711" s="5">
        <v>22</v>
      </c>
      <c r="G711" s="5" t="b">
        <v>0</v>
      </c>
      <c r="H711" s="5">
        <v>2</v>
      </c>
      <c r="I711" s="5" t="s">
        <v>48</v>
      </c>
      <c r="J711" s="5">
        <v>2</v>
      </c>
      <c r="K711" s="5" t="s">
        <v>69</v>
      </c>
      <c r="L711" s="5">
        <v>0.22</v>
      </c>
      <c r="M711" s="5">
        <v>0.2576</v>
      </c>
      <c r="N711" s="5">
        <v>0.87</v>
      </c>
      <c r="O711" s="5">
        <v>8.9599999999999999E-2</v>
      </c>
      <c r="P711" s="5">
        <v>2</v>
      </c>
      <c r="Q711" s="5">
        <v>34</v>
      </c>
      <c r="R711" s="5">
        <v>36</v>
      </c>
      <c r="T711" t="str">
        <f t="shared" si="43"/>
        <v>invalid</v>
      </c>
      <c r="U711" t="str">
        <f t="shared" si="42"/>
        <v>February</v>
      </c>
      <c r="V711">
        <f t="shared" si="44"/>
        <v>0.2576</v>
      </c>
      <c r="W711" t="str">
        <f t="shared" si="45"/>
        <v>winter</v>
      </c>
    </row>
    <row r="712" spans="1:23" x14ac:dyDescent="0.25">
      <c r="A712" s="5">
        <v>711</v>
      </c>
      <c r="B712" s="6">
        <v>40575</v>
      </c>
      <c r="C712" s="5">
        <v>1</v>
      </c>
      <c r="D712" s="5">
        <v>0</v>
      </c>
      <c r="E712" s="5">
        <v>2</v>
      </c>
      <c r="F712" s="5">
        <v>23</v>
      </c>
      <c r="G712" s="5" t="b">
        <v>0</v>
      </c>
      <c r="H712" s="5">
        <v>2</v>
      </c>
      <c r="I712" s="5" t="s">
        <v>48</v>
      </c>
      <c r="J712" s="5">
        <v>3</v>
      </c>
      <c r="K712" s="5" t="s">
        <v>70</v>
      </c>
      <c r="L712" s="5">
        <v>0.2</v>
      </c>
      <c r="M712" s="5">
        <v>0.19700000000000001</v>
      </c>
      <c r="N712" s="5">
        <v>0.93</v>
      </c>
      <c r="O712" s="5">
        <v>0.19400000000000001</v>
      </c>
      <c r="P712" s="5">
        <v>1</v>
      </c>
      <c r="Q712" s="5">
        <v>15</v>
      </c>
      <c r="R712" s="5">
        <v>16</v>
      </c>
      <c r="T712" t="str">
        <f t="shared" si="43"/>
        <v>invalid</v>
      </c>
      <c r="U712" t="str">
        <f t="shared" si="42"/>
        <v>February</v>
      </c>
      <c r="V712">
        <f t="shared" si="44"/>
        <v>0.19700000000000001</v>
      </c>
      <c r="W712" t="str">
        <f t="shared" si="45"/>
        <v>winter</v>
      </c>
    </row>
    <row r="713" spans="1:23" x14ac:dyDescent="0.25">
      <c r="A713" s="5">
        <v>712</v>
      </c>
      <c r="B713" s="6">
        <v>40576</v>
      </c>
      <c r="C713" s="5">
        <v>1</v>
      </c>
      <c r="D713" s="5">
        <v>0</v>
      </c>
      <c r="E713" s="5">
        <v>2</v>
      </c>
      <c r="F713" s="5">
        <v>0</v>
      </c>
      <c r="G713" s="5" t="b">
        <v>0</v>
      </c>
      <c r="H713" s="5">
        <v>3</v>
      </c>
      <c r="I713" s="5" t="s">
        <v>49</v>
      </c>
      <c r="J713" s="5">
        <v>3</v>
      </c>
      <c r="K713" s="5" t="s">
        <v>70</v>
      </c>
      <c r="L713" s="5">
        <v>0.22</v>
      </c>
      <c r="M713" s="5">
        <v>0.2424</v>
      </c>
      <c r="N713" s="5">
        <v>0.93</v>
      </c>
      <c r="O713" s="5">
        <v>0.1045</v>
      </c>
      <c r="P713" s="5">
        <v>0</v>
      </c>
      <c r="Q713" s="5">
        <v>2</v>
      </c>
      <c r="R713" s="5">
        <v>2</v>
      </c>
      <c r="T713" t="str">
        <f t="shared" si="43"/>
        <v>invalid</v>
      </c>
      <c r="U713" t="str">
        <f t="shared" si="42"/>
        <v>February</v>
      </c>
      <c r="V713">
        <f t="shared" si="44"/>
        <v>0.2424</v>
      </c>
      <c r="W713" t="str">
        <f t="shared" si="45"/>
        <v>winter</v>
      </c>
    </row>
    <row r="714" spans="1:23" x14ac:dyDescent="0.25">
      <c r="A714" s="5">
        <v>713</v>
      </c>
      <c r="B714" s="6">
        <v>40576</v>
      </c>
      <c r="C714" s="5">
        <v>1</v>
      </c>
      <c r="D714" s="5">
        <v>0</v>
      </c>
      <c r="E714" s="5">
        <v>2</v>
      </c>
      <c r="F714" s="5">
        <v>1</v>
      </c>
      <c r="G714" s="5" t="b">
        <v>0</v>
      </c>
      <c r="H714" s="5">
        <v>3</v>
      </c>
      <c r="I714" s="5" t="s">
        <v>49</v>
      </c>
      <c r="J714" s="5">
        <v>3</v>
      </c>
      <c r="K714" s="5" t="s">
        <v>70</v>
      </c>
      <c r="L714" s="5">
        <v>0.22</v>
      </c>
      <c r="M714" s="5">
        <v>0.2273</v>
      </c>
      <c r="N714" s="5">
        <v>0.93</v>
      </c>
      <c r="O714" s="5">
        <v>0.19400000000000001</v>
      </c>
      <c r="P714" s="5">
        <v>0</v>
      </c>
      <c r="Q714" s="5">
        <v>3</v>
      </c>
      <c r="R714" s="5">
        <v>3</v>
      </c>
      <c r="T714" t="str">
        <f t="shared" si="43"/>
        <v>invalid</v>
      </c>
      <c r="U714" t="str">
        <f t="shared" si="42"/>
        <v>February</v>
      </c>
      <c r="V714">
        <f t="shared" si="44"/>
        <v>0.2273</v>
      </c>
      <c r="W714" t="str">
        <f t="shared" si="45"/>
        <v>winter</v>
      </c>
    </row>
    <row r="715" spans="1:23" x14ac:dyDescent="0.25">
      <c r="A715" s="5">
        <v>714</v>
      </c>
      <c r="B715" s="6">
        <v>40576</v>
      </c>
      <c r="C715" s="5">
        <v>1</v>
      </c>
      <c r="D715" s="5">
        <v>0</v>
      </c>
      <c r="E715" s="5">
        <v>2</v>
      </c>
      <c r="F715" s="5">
        <v>2</v>
      </c>
      <c r="G715" s="5" t="b">
        <v>0</v>
      </c>
      <c r="H715" s="5">
        <v>3</v>
      </c>
      <c r="I715" s="5" t="s">
        <v>49</v>
      </c>
      <c r="J715" s="5">
        <v>3</v>
      </c>
      <c r="K715" s="5" t="s">
        <v>70</v>
      </c>
      <c r="L715" s="5">
        <v>0.22</v>
      </c>
      <c r="M715" s="5">
        <v>0.2273</v>
      </c>
      <c r="N715" s="5">
        <v>0.93</v>
      </c>
      <c r="O715" s="5">
        <v>0.1343</v>
      </c>
      <c r="P715" s="5">
        <v>4</v>
      </c>
      <c r="Q715" s="5">
        <v>0</v>
      </c>
      <c r="R715" s="5">
        <v>4</v>
      </c>
      <c r="T715" t="str">
        <f t="shared" si="43"/>
        <v>invalid</v>
      </c>
      <c r="U715" t="str">
        <f t="shared" si="42"/>
        <v>February</v>
      </c>
      <c r="V715">
        <f t="shared" si="44"/>
        <v>0.2273</v>
      </c>
      <c r="W715" t="str">
        <f t="shared" si="45"/>
        <v>winter</v>
      </c>
    </row>
    <row r="716" spans="1:23" x14ac:dyDescent="0.25">
      <c r="A716" s="5">
        <v>715</v>
      </c>
      <c r="B716" s="6">
        <v>40576</v>
      </c>
      <c r="C716" s="5">
        <v>1</v>
      </c>
      <c r="D716" s="5">
        <v>0</v>
      </c>
      <c r="E716" s="5">
        <v>2</v>
      </c>
      <c r="F716" s="5">
        <v>3</v>
      </c>
      <c r="G716" s="5" t="b">
        <v>0</v>
      </c>
      <c r="H716" s="5">
        <v>3</v>
      </c>
      <c r="I716" s="5" t="s">
        <v>49</v>
      </c>
      <c r="J716" s="5">
        <v>3</v>
      </c>
      <c r="K716" s="5" t="s">
        <v>70</v>
      </c>
      <c r="L716" s="5">
        <v>0.22</v>
      </c>
      <c r="M716" s="5">
        <v>0.2273</v>
      </c>
      <c r="N716" s="5">
        <v>0.93</v>
      </c>
      <c r="O716" s="5">
        <v>0.1343</v>
      </c>
      <c r="P716" s="5">
        <v>0</v>
      </c>
      <c r="Q716" s="5">
        <v>1</v>
      </c>
      <c r="R716" s="5">
        <v>1</v>
      </c>
      <c r="T716" t="str">
        <f t="shared" si="43"/>
        <v>invalid</v>
      </c>
      <c r="U716" t="str">
        <f t="shared" ref="U716:U779" si="46">IF(E707=1,"January",IF(E707=2,"February",("invalid")))</f>
        <v>February</v>
      </c>
      <c r="V716">
        <f t="shared" si="44"/>
        <v>0.2273</v>
      </c>
      <c r="W716" t="str">
        <f t="shared" si="45"/>
        <v>winter</v>
      </c>
    </row>
    <row r="717" spans="1:23" x14ac:dyDescent="0.25">
      <c r="A717" s="5">
        <v>716</v>
      </c>
      <c r="B717" s="6">
        <v>40576</v>
      </c>
      <c r="C717" s="5">
        <v>1</v>
      </c>
      <c r="D717" s="5">
        <v>0</v>
      </c>
      <c r="E717" s="5">
        <v>2</v>
      </c>
      <c r="F717" s="5">
        <v>4</v>
      </c>
      <c r="G717" s="5" t="b">
        <v>0</v>
      </c>
      <c r="H717" s="5">
        <v>3</v>
      </c>
      <c r="I717" s="5" t="s">
        <v>49</v>
      </c>
      <c r="J717" s="5">
        <v>3</v>
      </c>
      <c r="K717" s="5" t="s">
        <v>70</v>
      </c>
      <c r="L717" s="5">
        <v>0.22</v>
      </c>
      <c r="M717" s="5">
        <v>0.21210000000000001</v>
      </c>
      <c r="N717" s="5">
        <v>0.93</v>
      </c>
      <c r="O717" s="5">
        <v>0.28360000000000002</v>
      </c>
      <c r="P717" s="5">
        <v>0</v>
      </c>
      <c r="Q717" s="5">
        <v>1</v>
      </c>
      <c r="R717" s="5">
        <v>1</v>
      </c>
      <c r="T717" t="str">
        <f t="shared" si="43"/>
        <v>invalid</v>
      </c>
      <c r="U717" t="str">
        <f t="shared" si="46"/>
        <v>February</v>
      </c>
      <c r="V717">
        <f t="shared" si="44"/>
        <v>0.21210000000000001</v>
      </c>
      <c r="W717" t="str">
        <f t="shared" si="45"/>
        <v>winter</v>
      </c>
    </row>
    <row r="718" spans="1:23" x14ac:dyDescent="0.25">
      <c r="A718" s="5">
        <v>717</v>
      </c>
      <c r="B718" s="6">
        <v>40576</v>
      </c>
      <c r="C718" s="5">
        <v>1</v>
      </c>
      <c r="D718" s="5">
        <v>0</v>
      </c>
      <c r="E718" s="5">
        <v>2</v>
      </c>
      <c r="F718" s="5">
        <v>5</v>
      </c>
      <c r="G718" s="5" t="b">
        <v>0</v>
      </c>
      <c r="H718" s="5">
        <v>3</v>
      </c>
      <c r="I718" s="5" t="s">
        <v>49</v>
      </c>
      <c r="J718" s="5">
        <v>3</v>
      </c>
      <c r="K718" s="5" t="s">
        <v>70</v>
      </c>
      <c r="L718" s="5">
        <v>0.22</v>
      </c>
      <c r="M718" s="5">
        <v>0.2424</v>
      </c>
      <c r="N718" s="5">
        <v>0.93</v>
      </c>
      <c r="O718" s="5">
        <v>0.1045</v>
      </c>
      <c r="P718" s="5">
        <v>0</v>
      </c>
      <c r="Q718" s="5">
        <v>3</v>
      </c>
      <c r="R718" s="5">
        <v>3</v>
      </c>
      <c r="T718" t="str">
        <f t="shared" si="43"/>
        <v>invalid</v>
      </c>
      <c r="U718" t="str">
        <f t="shared" si="46"/>
        <v>February</v>
      </c>
      <c r="V718">
        <f t="shared" si="44"/>
        <v>0.2424</v>
      </c>
      <c r="W718" t="str">
        <f t="shared" si="45"/>
        <v>winter</v>
      </c>
    </row>
    <row r="719" spans="1:23" x14ac:dyDescent="0.25">
      <c r="A719" s="5">
        <v>718</v>
      </c>
      <c r="B719" s="6">
        <v>40576</v>
      </c>
      <c r="C719" s="5">
        <v>1</v>
      </c>
      <c r="D719" s="5">
        <v>0</v>
      </c>
      <c r="E719" s="5">
        <v>2</v>
      </c>
      <c r="F719" s="5">
        <v>6</v>
      </c>
      <c r="G719" s="5" t="b">
        <v>0</v>
      </c>
      <c r="H719" s="5">
        <v>3</v>
      </c>
      <c r="I719" s="5" t="s">
        <v>49</v>
      </c>
      <c r="J719" s="5">
        <v>3</v>
      </c>
      <c r="K719" s="5" t="s">
        <v>70</v>
      </c>
      <c r="L719" s="5">
        <v>0.22</v>
      </c>
      <c r="M719" s="5">
        <v>0.2424</v>
      </c>
      <c r="N719" s="5">
        <v>0.93</v>
      </c>
      <c r="O719" s="5">
        <v>0.1045</v>
      </c>
      <c r="P719" s="5">
        <v>1</v>
      </c>
      <c r="Q719" s="5">
        <v>17</v>
      </c>
      <c r="R719" s="5">
        <v>18</v>
      </c>
      <c r="T719" t="str">
        <f t="shared" si="43"/>
        <v>invalid</v>
      </c>
      <c r="U719" t="str">
        <f t="shared" si="46"/>
        <v>February</v>
      </c>
      <c r="V719">
        <f t="shared" si="44"/>
        <v>0.2424</v>
      </c>
      <c r="W719" t="str">
        <f t="shared" si="45"/>
        <v>winter</v>
      </c>
    </row>
    <row r="720" spans="1:23" x14ac:dyDescent="0.25">
      <c r="A720" s="5">
        <v>719</v>
      </c>
      <c r="B720" s="6">
        <v>40576</v>
      </c>
      <c r="C720" s="5">
        <v>1</v>
      </c>
      <c r="D720" s="5">
        <v>0</v>
      </c>
      <c r="E720" s="5">
        <v>2</v>
      </c>
      <c r="F720" s="5">
        <v>7</v>
      </c>
      <c r="G720" s="5" t="b">
        <v>0</v>
      </c>
      <c r="H720" s="5">
        <v>3</v>
      </c>
      <c r="I720" s="5" t="s">
        <v>49</v>
      </c>
      <c r="J720" s="5">
        <v>3</v>
      </c>
      <c r="K720" s="5" t="s">
        <v>70</v>
      </c>
      <c r="L720" s="5">
        <v>0.22</v>
      </c>
      <c r="M720" s="5">
        <v>0.21210000000000001</v>
      </c>
      <c r="N720" s="5">
        <v>0.93</v>
      </c>
      <c r="O720" s="5">
        <v>0.22389999999999999</v>
      </c>
      <c r="P720" s="5">
        <v>1</v>
      </c>
      <c r="Q720" s="5">
        <v>48</v>
      </c>
      <c r="R720" s="5">
        <v>49</v>
      </c>
      <c r="T720" t="str">
        <f t="shared" si="43"/>
        <v>invalid</v>
      </c>
      <c r="U720" t="str">
        <f t="shared" si="46"/>
        <v>February</v>
      </c>
      <c r="V720">
        <f t="shared" si="44"/>
        <v>0.21210000000000001</v>
      </c>
      <c r="W720" t="str">
        <f t="shared" si="45"/>
        <v>winter</v>
      </c>
    </row>
    <row r="721" spans="1:23" x14ac:dyDescent="0.25">
      <c r="A721" s="5">
        <v>720</v>
      </c>
      <c r="B721" s="6">
        <v>40576</v>
      </c>
      <c r="C721" s="5">
        <v>1</v>
      </c>
      <c r="D721" s="5">
        <v>0</v>
      </c>
      <c r="E721" s="5">
        <v>2</v>
      </c>
      <c r="F721" s="5">
        <v>8</v>
      </c>
      <c r="G721" s="5" t="b">
        <v>0</v>
      </c>
      <c r="H721" s="5">
        <v>3</v>
      </c>
      <c r="I721" s="5" t="s">
        <v>49</v>
      </c>
      <c r="J721" s="5">
        <v>3</v>
      </c>
      <c r="K721" s="5" t="s">
        <v>70</v>
      </c>
      <c r="L721" s="5">
        <v>0.22</v>
      </c>
      <c r="M721" s="5">
        <v>0.21210000000000001</v>
      </c>
      <c r="N721" s="5">
        <v>0.93</v>
      </c>
      <c r="O721" s="5">
        <v>0.22389999999999999</v>
      </c>
      <c r="P721" s="5">
        <v>1</v>
      </c>
      <c r="Q721" s="5">
        <v>154</v>
      </c>
      <c r="R721" s="5">
        <v>155</v>
      </c>
      <c r="T721" t="str">
        <f t="shared" ref="T721:T784" si="47">IF(K707=1,"Clear",IF(K707=2,"Cloudy",IF(K707=3,"Light Rain",IF(K707=4,"Heavy Rain",("invalid")))))</f>
        <v>invalid</v>
      </c>
      <c r="U721" t="str">
        <f t="shared" si="46"/>
        <v>February</v>
      </c>
      <c r="V721">
        <f t="shared" si="44"/>
        <v>0.21210000000000001</v>
      </c>
      <c r="W721" t="str">
        <f t="shared" si="45"/>
        <v>winter</v>
      </c>
    </row>
    <row r="722" spans="1:23" x14ac:dyDescent="0.25">
      <c r="A722" s="5">
        <v>721</v>
      </c>
      <c r="B722" s="6">
        <v>40576</v>
      </c>
      <c r="C722" s="5">
        <v>1</v>
      </c>
      <c r="D722" s="5">
        <v>0</v>
      </c>
      <c r="E722" s="5">
        <v>2</v>
      </c>
      <c r="F722" s="5">
        <v>9</v>
      </c>
      <c r="G722" s="5" t="b">
        <v>0</v>
      </c>
      <c r="H722" s="5">
        <v>3</v>
      </c>
      <c r="I722" s="5" t="s">
        <v>49</v>
      </c>
      <c r="J722" s="5">
        <v>2</v>
      </c>
      <c r="K722" s="5" t="s">
        <v>69</v>
      </c>
      <c r="L722" s="5">
        <v>0.24</v>
      </c>
      <c r="M722" s="5">
        <v>0.2576</v>
      </c>
      <c r="N722" s="5">
        <v>0.93</v>
      </c>
      <c r="O722" s="5">
        <v>8.9599999999999999E-2</v>
      </c>
      <c r="P722" s="5">
        <v>4</v>
      </c>
      <c r="Q722" s="5">
        <v>119</v>
      </c>
      <c r="R722" s="5">
        <v>123</v>
      </c>
      <c r="T722" t="str">
        <f t="shared" si="47"/>
        <v>invalid</v>
      </c>
      <c r="U722" t="str">
        <f t="shared" si="46"/>
        <v>February</v>
      </c>
      <c r="V722">
        <f t="shared" si="44"/>
        <v>0.2576</v>
      </c>
      <c r="W722" t="str">
        <f t="shared" si="45"/>
        <v>winter</v>
      </c>
    </row>
    <row r="723" spans="1:23" x14ac:dyDescent="0.25">
      <c r="A723" s="5">
        <v>722</v>
      </c>
      <c r="B723" s="6">
        <v>40576</v>
      </c>
      <c r="C723" s="5">
        <v>1</v>
      </c>
      <c r="D723" s="5">
        <v>0</v>
      </c>
      <c r="E723" s="5">
        <v>2</v>
      </c>
      <c r="F723" s="5">
        <v>10</v>
      </c>
      <c r="G723" s="5" t="b">
        <v>0</v>
      </c>
      <c r="H723" s="5">
        <v>3</v>
      </c>
      <c r="I723" s="5" t="s">
        <v>49</v>
      </c>
      <c r="J723" s="5">
        <v>2</v>
      </c>
      <c r="K723" s="5" t="s">
        <v>69</v>
      </c>
      <c r="L723" s="5">
        <v>0.22</v>
      </c>
      <c r="M723" s="5">
        <v>0.2727</v>
      </c>
      <c r="N723" s="5">
        <v>1</v>
      </c>
      <c r="O723" s="5">
        <v>0</v>
      </c>
      <c r="P723" s="5">
        <v>2</v>
      </c>
      <c r="Q723" s="5">
        <v>59</v>
      </c>
      <c r="R723" s="5">
        <v>61</v>
      </c>
      <c r="T723" t="str">
        <f t="shared" si="47"/>
        <v>invalid</v>
      </c>
      <c r="U723" t="str">
        <f t="shared" si="46"/>
        <v>February</v>
      </c>
      <c r="V723">
        <f t="shared" si="44"/>
        <v>0.2727</v>
      </c>
      <c r="W723" t="str">
        <f t="shared" si="45"/>
        <v>winter</v>
      </c>
    </row>
    <row r="724" spans="1:23" x14ac:dyDescent="0.25">
      <c r="A724" s="5">
        <v>723</v>
      </c>
      <c r="B724" s="6">
        <v>40576</v>
      </c>
      <c r="C724" s="5">
        <v>1</v>
      </c>
      <c r="D724" s="5">
        <v>0</v>
      </c>
      <c r="E724" s="5">
        <v>2</v>
      </c>
      <c r="F724" s="5">
        <v>11</v>
      </c>
      <c r="G724" s="5" t="b">
        <v>0</v>
      </c>
      <c r="H724" s="5">
        <v>3</v>
      </c>
      <c r="I724" s="5" t="s">
        <v>49</v>
      </c>
      <c r="J724" s="5">
        <v>2</v>
      </c>
      <c r="K724" s="5" t="s">
        <v>69</v>
      </c>
      <c r="L724" s="5">
        <v>0.24</v>
      </c>
      <c r="M724" s="5">
        <v>0.2273</v>
      </c>
      <c r="N724" s="5">
        <v>0.93</v>
      </c>
      <c r="O724" s="5">
        <v>0.19400000000000001</v>
      </c>
      <c r="P724" s="5">
        <v>5</v>
      </c>
      <c r="Q724" s="5">
        <v>47</v>
      </c>
      <c r="R724" s="5">
        <v>52</v>
      </c>
      <c r="T724" t="str">
        <f t="shared" si="47"/>
        <v>invalid</v>
      </c>
      <c r="U724" t="str">
        <f t="shared" si="46"/>
        <v>February</v>
      </c>
      <c r="V724">
        <f t="shared" si="44"/>
        <v>0.2273</v>
      </c>
      <c r="W724" t="str">
        <f t="shared" si="45"/>
        <v>winter</v>
      </c>
    </row>
    <row r="725" spans="1:23" x14ac:dyDescent="0.25">
      <c r="A725" s="5">
        <v>724</v>
      </c>
      <c r="B725" s="6">
        <v>40576</v>
      </c>
      <c r="C725" s="5">
        <v>1</v>
      </c>
      <c r="D725" s="5">
        <v>0</v>
      </c>
      <c r="E725" s="5">
        <v>2</v>
      </c>
      <c r="F725" s="5">
        <v>12</v>
      </c>
      <c r="G725" s="5" t="b">
        <v>0</v>
      </c>
      <c r="H725" s="5">
        <v>3</v>
      </c>
      <c r="I725" s="5" t="s">
        <v>49</v>
      </c>
      <c r="J725" s="5">
        <v>2</v>
      </c>
      <c r="K725" s="5" t="s">
        <v>69</v>
      </c>
      <c r="L725" s="5">
        <v>0.24</v>
      </c>
      <c r="M725" s="5">
        <v>0.2273</v>
      </c>
      <c r="N725" s="5">
        <v>0.93</v>
      </c>
      <c r="O725" s="5">
        <v>0.22389999999999999</v>
      </c>
      <c r="P725" s="5">
        <v>3</v>
      </c>
      <c r="Q725" s="5">
        <v>61</v>
      </c>
      <c r="R725" s="5">
        <v>64</v>
      </c>
      <c r="T725" t="str">
        <f t="shared" si="47"/>
        <v>invalid</v>
      </c>
      <c r="U725" t="str">
        <f t="shared" si="46"/>
        <v>February</v>
      </c>
      <c r="V725">
        <f t="shared" si="44"/>
        <v>0.2273</v>
      </c>
      <c r="W725" t="str">
        <f t="shared" si="45"/>
        <v>winter</v>
      </c>
    </row>
    <row r="726" spans="1:23" x14ac:dyDescent="0.25">
      <c r="A726" s="5">
        <v>725</v>
      </c>
      <c r="B726" s="6">
        <v>40576</v>
      </c>
      <c r="C726" s="5">
        <v>1</v>
      </c>
      <c r="D726" s="5">
        <v>0</v>
      </c>
      <c r="E726" s="5">
        <v>2</v>
      </c>
      <c r="F726" s="5">
        <v>13</v>
      </c>
      <c r="G726" s="5" t="b">
        <v>0</v>
      </c>
      <c r="H726" s="5">
        <v>3</v>
      </c>
      <c r="I726" s="5" t="s">
        <v>49</v>
      </c>
      <c r="J726" s="5">
        <v>1</v>
      </c>
      <c r="K726" s="5" t="s">
        <v>68</v>
      </c>
      <c r="L726" s="5">
        <v>0.34</v>
      </c>
      <c r="M726" s="5">
        <v>0.33329999999999999</v>
      </c>
      <c r="N726" s="5">
        <v>0.93</v>
      </c>
      <c r="O726" s="5">
        <v>0.16420000000000001</v>
      </c>
      <c r="P726" s="5">
        <v>1</v>
      </c>
      <c r="Q726" s="5">
        <v>74</v>
      </c>
      <c r="R726" s="5">
        <v>75</v>
      </c>
      <c r="T726" t="str">
        <f t="shared" si="47"/>
        <v>invalid</v>
      </c>
      <c r="U726" t="str">
        <f t="shared" si="46"/>
        <v>February</v>
      </c>
      <c r="V726">
        <f t="shared" si="44"/>
        <v>0.33329999999999999</v>
      </c>
      <c r="W726" t="str">
        <f t="shared" si="45"/>
        <v>winter</v>
      </c>
    </row>
    <row r="727" spans="1:23" x14ac:dyDescent="0.25">
      <c r="A727" s="5">
        <v>726</v>
      </c>
      <c r="B727" s="6">
        <v>40576</v>
      </c>
      <c r="C727" s="5">
        <v>1</v>
      </c>
      <c r="D727" s="5">
        <v>0</v>
      </c>
      <c r="E727" s="5">
        <v>2</v>
      </c>
      <c r="F727" s="5">
        <v>14</v>
      </c>
      <c r="G727" s="5" t="b">
        <v>0</v>
      </c>
      <c r="H727" s="5">
        <v>3</v>
      </c>
      <c r="I727" s="5" t="s">
        <v>49</v>
      </c>
      <c r="J727" s="5">
        <v>1</v>
      </c>
      <c r="K727" s="5" t="s">
        <v>68</v>
      </c>
      <c r="L727" s="5">
        <v>0.38</v>
      </c>
      <c r="M727" s="5">
        <v>0.39389999999999997</v>
      </c>
      <c r="N727" s="5">
        <v>0.82</v>
      </c>
      <c r="O727" s="5">
        <v>0.3881</v>
      </c>
      <c r="P727" s="5">
        <v>2</v>
      </c>
      <c r="Q727" s="5">
        <v>61</v>
      </c>
      <c r="R727" s="5">
        <v>63</v>
      </c>
      <c r="T727" t="str">
        <f t="shared" si="47"/>
        <v>invalid</v>
      </c>
      <c r="U727" t="str">
        <f t="shared" si="46"/>
        <v>February</v>
      </c>
      <c r="V727">
        <f t="shared" si="44"/>
        <v>0.39389999999999997</v>
      </c>
      <c r="W727" t="str">
        <f t="shared" si="45"/>
        <v>winter</v>
      </c>
    </row>
    <row r="728" spans="1:23" x14ac:dyDescent="0.25">
      <c r="A728" s="5">
        <v>727</v>
      </c>
      <c r="B728" s="6">
        <v>40576</v>
      </c>
      <c r="C728" s="5">
        <v>1</v>
      </c>
      <c r="D728" s="5">
        <v>0</v>
      </c>
      <c r="E728" s="5">
        <v>2</v>
      </c>
      <c r="F728" s="5">
        <v>15</v>
      </c>
      <c r="G728" s="5" t="b">
        <v>0</v>
      </c>
      <c r="H728" s="5">
        <v>3</v>
      </c>
      <c r="I728" s="5" t="s">
        <v>49</v>
      </c>
      <c r="J728" s="5">
        <v>1</v>
      </c>
      <c r="K728" s="5" t="s">
        <v>68</v>
      </c>
      <c r="L728" s="5">
        <v>0.38</v>
      </c>
      <c r="M728" s="5">
        <v>0.39389999999999997</v>
      </c>
      <c r="N728" s="5">
        <v>0.76</v>
      </c>
      <c r="O728" s="5">
        <v>0.32840000000000003</v>
      </c>
      <c r="P728" s="5">
        <v>10</v>
      </c>
      <c r="Q728" s="5">
        <v>66</v>
      </c>
      <c r="R728" s="5">
        <v>76</v>
      </c>
      <c r="T728" t="str">
        <f t="shared" si="47"/>
        <v>invalid</v>
      </c>
      <c r="U728" t="str">
        <f t="shared" si="46"/>
        <v>February</v>
      </c>
      <c r="V728">
        <f t="shared" si="44"/>
        <v>0.39389999999999997</v>
      </c>
      <c r="W728" t="str">
        <f t="shared" si="45"/>
        <v>winter</v>
      </c>
    </row>
    <row r="729" spans="1:23" x14ac:dyDescent="0.25">
      <c r="A729" s="5">
        <v>728</v>
      </c>
      <c r="B729" s="6">
        <v>40576</v>
      </c>
      <c r="C729" s="5">
        <v>1</v>
      </c>
      <c r="D729" s="5">
        <v>0</v>
      </c>
      <c r="E729" s="5">
        <v>2</v>
      </c>
      <c r="F729" s="5">
        <v>16</v>
      </c>
      <c r="G729" s="5" t="b">
        <v>0</v>
      </c>
      <c r="H729" s="5">
        <v>3</v>
      </c>
      <c r="I729" s="5" t="s">
        <v>49</v>
      </c>
      <c r="J729" s="5">
        <v>1</v>
      </c>
      <c r="K729" s="5" t="s">
        <v>68</v>
      </c>
      <c r="L729" s="5">
        <v>0.36</v>
      </c>
      <c r="M729" s="5">
        <v>0.33329999999999999</v>
      </c>
      <c r="N729" s="5">
        <v>0.71</v>
      </c>
      <c r="O729" s="5">
        <v>0.29849999999999999</v>
      </c>
      <c r="P729" s="5">
        <v>8</v>
      </c>
      <c r="Q729" s="5">
        <v>95</v>
      </c>
      <c r="R729" s="5">
        <v>103</v>
      </c>
      <c r="T729" t="str">
        <f t="shared" si="47"/>
        <v>invalid</v>
      </c>
      <c r="U729" t="str">
        <f t="shared" si="46"/>
        <v>February</v>
      </c>
      <c r="V729">
        <f t="shared" si="44"/>
        <v>0.33329999999999999</v>
      </c>
      <c r="W729" t="str">
        <f t="shared" si="45"/>
        <v>winter</v>
      </c>
    </row>
    <row r="730" spans="1:23" x14ac:dyDescent="0.25">
      <c r="A730" s="5">
        <v>729</v>
      </c>
      <c r="B730" s="6">
        <v>40576</v>
      </c>
      <c r="C730" s="5">
        <v>1</v>
      </c>
      <c r="D730" s="5">
        <v>0</v>
      </c>
      <c r="E730" s="5">
        <v>2</v>
      </c>
      <c r="F730" s="5">
        <v>17</v>
      </c>
      <c r="G730" s="5" t="b">
        <v>0</v>
      </c>
      <c r="H730" s="5">
        <v>3</v>
      </c>
      <c r="I730" s="5" t="s">
        <v>49</v>
      </c>
      <c r="J730" s="5">
        <v>1</v>
      </c>
      <c r="K730" s="5" t="s">
        <v>68</v>
      </c>
      <c r="L730" s="5">
        <v>0.36</v>
      </c>
      <c r="M730" s="5">
        <v>0.31819999999999998</v>
      </c>
      <c r="N730" s="5">
        <v>0.53</v>
      </c>
      <c r="O730" s="5">
        <v>0.52239999999999998</v>
      </c>
      <c r="P730" s="5">
        <v>7</v>
      </c>
      <c r="Q730" s="5">
        <v>183</v>
      </c>
      <c r="R730" s="5">
        <v>190</v>
      </c>
      <c r="T730" t="str">
        <f t="shared" si="47"/>
        <v>invalid</v>
      </c>
      <c r="U730" t="str">
        <f t="shared" si="46"/>
        <v>February</v>
      </c>
      <c r="V730">
        <f t="shared" si="44"/>
        <v>0.31819999999999998</v>
      </c>
      <c r="W730" t="str">
        <f t="shared" si="45"/>
        <v>winter</v>
      </c>
    </row>
    <row r="731" spans="1:23" x14ac:dyDescent="0.25">
      <c r="A731" s="5">
        <v>730</v>
      </c>
      <c r="B731" s="6">
        <v>40576</v>
      </c>
      <c r="C731" s="5">
        <v>1</v>
      </c>
      <c r="D731" s="5">
        <v>0</v>
      </c>
      <c r="E731" s="5">
        <v>2</v>
      </c>
      <c r="F731" s="5">
        <v>18</v>
      </c>
      <c r="G731" s="5" t="b">
        <v>0</v>
      </c>
      <c r="H731" s="5">
        <v>3</v>
      </c>
      <c r="I731" s="5" t="s">
        <v>49</v>
      </c>
      <c r="J731" s="5">
        <v>1</v>
      </c>
      <c r="K731" s="5" t="s">
        <v>68</v>
      </c>
      <c r="L731" s="5">
        <v>0.34</v>
      </c>
      <c r="M731" s="5">
        <v>0.28789999999999999</v>
      </c>
      <c r="N731" s="5">
        <v>0.42</v>
      </c>
      <c r="O731" s="5">
        <v>0.55220000000000002</v>
      </c>
      <c r="P731" s="5">
        <v>7</v>
      </c>
      <c r="Q731" s="5">
        <v>175</v>
      </c>
      <c r="R731" s="5">
        <v>182</v>
      </c>
      <c r="T731" t="str">
        <f t="shared" si="47"/>
        <v>invalid</v>
      </c>
      <c r="U731" t="str">
        <f t="shared" si="46"/>
        <v>February</v>
      </c>
      <c r="V731">
        <f t="shared" si="44"/>
        <v>0.28789999999999999</v>
      </c>
      <c r="W731" t="str">
        <f t="shared" si="45"/>
        <v>winter</v>
      </c>
    </row>
    <row r="732" spans="1:23" x14ac:dyDescent="0.25">
      <c r="A732" s="5">
        <v>731</v>
      </c>
      <c r="B732" s="6">
        <v>40576</v>
      </c>
      <c r="C732" s="5">
        <v>1</v>
      </c>
      <c r="D732" s="5">
        <v>0</v>
      </c>
      <c r="E732" s="5">
        <v>2</v>
      </c>
      <c r="F732" s="5">
        <v>19</v>
      </c>
      <c r="G732" s="5" t="b">
        <v>0</v>
      </c>
      <c r="H732" s="5">
        <v>3</v>
      </c>
      <c r="I732" s="5" t="s">
        <v>49</v>
      </c>
      <c r="J732" s="5">
        <v>1</v>
      </c>
      <c r="K732" s="5" t="s">
        <v>68</v>
      </c>
      <c r="L732" s="5">
        <v>0.28000000000000003</v>
      </c>
      <c r="M732" s="5">
        <v>0.2424</v>
      </c>
      <c r="N732" s="5">
        <v>0.45</v>
      </c>
      <c r="O732" s="5">
        <v>0.49249999999999999</v>
      </c>
      <c r="P732" s="5">
        <v>3</v>
      </c>
      <c r="Q732" s="5">
        <v>88</v>
      </c>
      <c r="R732" s="5">
        <v>91</v>
      </c>
      <c r="T732" t="str">
        <f t="shared" si="47"/>
        <v>invalid</v>
      </c>
      <c r="U732" t="str">
        <f t="shared" si="46"/>
        <v>February</v>
      </c>
      <c r="V732">
        <f t="shared" si="44"/>
        <v>0.2424</v>
      </c>
      <c r="W732" t="str">
        <f t="shared" si="45"/>
        <v>winter</v>
      </c>
    </row>
    <row r="733" spans="1:23" x14ac:dyDescent="0.25">
      <c r="A733" s="5">
        <v>732</v>
      </c>
      <c r="B733" s="6">
        <v>40576</v>
      </c>
      <c r="C733" s="5">
        <v>1</v>
      </c>
      <c r="D733" s="5">
        <v>0</v>
      </c>
      <c r="E733" s="5">
        <v>2</v>
      </c>
      <c r="F733" s="5">
        <v>20</v>
      </c>
      <c r="G733" s="5" t="b">
        <v>0</v>
      </c>
      <c r="H733" s="5">
        <v>3</v>
      </c>
      <c r="I733" s="5" t="s">
        <v>49</v>
      </c>
      <c r="J733" s="5">
        <v>1</v>
      </c>
      <c r="K733" s="5" t="s">
        <v>68</v>
      </c>
      <c r="L733" s="5">
        <v>0.24</v>
      </c>
      <c r="M733" s="5">
        <v>0.19700000000000001</v>
      </c>
      <c r="N733" s="5">
        <v>0.48</v>
      </c>
      <c r="O733" s="5">
        <v>0.55220000000000002</v>
      </c>
      <c r="P733" s="5">
        <v>4</v>
      </c>
      <c r="Q733" s="5">
        <v>71</v>
      </c>
      <c r="R733" s="5">
        <v>75</v>
      </c>
      <c r="T733" t="str">
        <f t="shared" si="47"/>
        <v>invalid</v>
      </c>
      <c r="U733" t="str">
        <f t="shared" si="46"/>
        <v>February</v>
      </c>
      <c r="V733">
        <f t="shared" si="44"/>
        <v>0.19700000000000001</v>
      </c>
      <c r="W733" t="str">
        <f t="shared" si="45"/>
        <v>winter</v>
      </c>
    </row>
    <row r="734" spans="1:23" x14ac:dyDescent="0.25">
      <c r="A734" s="5">
        <v>733</v>
      </c>
      <c r="B734" s="6">
        <v>40576</v>
      </c>
      <c r="C734" s="5">
        <v>1</v>
      </c>
      <c r="D734" s="5">
        <v>0</v>
      </c>
      <c r="E734" s="5">
        <v>2</v>
      </c>
      <c r="F734" s="5">
        <v>21</v>
      </c>
      <c r="G734" s="5" t="b">
        <v>0</v>
      </c>
      <c r="H734" s="5">
        <v>3</v>
      </c>
      <c r="I734" s="5" t="s">
        <v>49</v>
      </c>
      <c r="J734" s="5">
        <v>1</v>
      </c>
      <c r="K734" s="5" t="s">
        <v>68</v>
      </c>
      <c r="L734" s="5">
        <v>0.22</v>
      </c>
      <c r="M734" s="5">
        <v>0.19700000000000001</v>
      </c>
      <c r="N734" s="5">
        <v>0.47</v>
      </c>
      <c r="O734" s="5">
        <v>0.32840000000000003</v>
      </c>
      <c r="P734" s="5">
        <v>1</v>
      </c>
      <c r="Q734" s="5">
        <v>62</v>
      </c>
      <c r="R734" s="5">
        <v>63</v>
      </c>
      <c r="T734" t="str">
        <f t="shared" si="47"/>
        <v>invalid</v>
      </c>
      <c r="U734" t="str">
        <f t="shared" si="46"/>
        <v>February</v>
      </c>
      <c r="V734">
        <f t="shared" si="44"/>
        <v>0.19700000000000001</v>
      </c>
      <c r="W734" t="str">
        <f t="shared" si="45"/>
        <v>winter</v>
      </c>
    </row>
    <row r="735" spans="1:23" x14ac:dyDescent="0.25">
      <c r="A735" s="5">
        <v>734</v>
      </c>
      <c r="B735" s="6">
        <v>40576</v>
      </c>
      <c r="C735" s="5">
        <v>1</v>
      </c>
      <c r="D735" s="5">
        <v>0</v>
      </c>
      <c r="E735" s="5">
        <v>2</v>
      </c>
      <c r="F735" s="5">
        <v>22</v>
      </c>
      <c r="G735" s="5" t="b">
        <v>0</v>
      </c>
      <c r="H735" s="5">
        <v>3</v>
      </c>
      <c r="I735" s="5" t="s">
        <v>49</v>
      </c>
      <c r="J735" s="5">
        <v>1</v>
      </c>
      <c r="K735" s="5" t="s">
        <v>68</v>
      </c>
      <c r="L735" s="5">
        <v>0.22</v>
      </c>
      <c r="M735" s="5">
        <v>0.21210000000000001</v>
      </c>
      <c r="N735" s="5">
        <v>0.44</v>
      </c>
      <c r="O735" s="5">
        <v>0.25369999999999998</v>
      </c>
      <c r="P735" s="5">
        <v>5</v>
      </c>
      <c r="Q735" s="5">
        <v>35</v>
      </c>
      <c r="R735" s="5">
        <v>40</v>
      </c>
      <c r="T735" t="str">
        <f t="shared" si="47"/>
        <v>invalid</v>
      </c>
      <c r="U735" t="str">
        <f t="shared" si="46"/>
        <v>February</v>
      </c>
      <c r="V735">
        <f t="shared" si="44"/>
        <v>0.21210000000000001</v>
      </c>
      <c r="W735" t="str">
        <f t="shared" si="45"/>
        <v>winter</v>
      </c>
    </row>
    <row r="736" spans="1:23" x14ac:dyDescent="0.25">
      <c r="A736" s="5">
        <v>735</v>
      </c>
      <c r="B736" s="6">
        <v>40576</v>
      </c>
      <c r="C736" s="5">
        <v>1</v>
      </c>
      <c r="D736" s="5">
        <v>0</v>
      </c>
      <c r="E736" s="5">
        <v>2</v>
      </c>
      <c r="F736" s="5">
        <v>23</v>
      </c>
      <c r="G736" s="5" t="b">
        <v>0</v>
      </c>
      <c r="H736" s="5">
        <v>3</v>
      </c>
      <c r="I736" s="5" t="s">
        <v>49</v>
      </c>
      <c r="J736" s="5">
        <v>1</v>
      </c>
      <c r="K736" s="5" t="s">
        <v>68</v>
      </c>
      <c r="L736" s="5">
        <v>0.2</v>
      </c>
      <c r="M736" s="5">
        <v>0.16669999999999999</v>
      </c>
      <c r="N736" s="5">
        <v>0.44</v>
      </c>
      <c r="O736" s="5">
        <v>0.44779999999999998</v>
      </c>
      <c r="P736" s="5">
        <v>3</v>
      </c>
      <c r="Q736" s="5">
        <v>29</v>
      </c>
      <c r="R736" s="5">
        <v>32</v>
      </c>
      <c r="T736" t="str">
        <f t="shared" si="47"/>
        <v>invalid</v>
      </c>
      <c r="U736" t="str">
        <f t="shared" si="46"/>
        <v>February</v>
      </c>
      <c r="V736">
        <f t="shared" si="44"/>
        <v>0.16669999999999999</v>
      </c>
      <c r="W736" t="str">
        <f t="shared" si="45"/>
        <v>winter</v>
      </c>
    </row>
    <row r="737" spans="1:23" x14ac:dyDescent="0.25">
      <c r="A737" s="5">
        <v>736</v>
      </c>
      <c r="B737" s="6">
        <v>40577</v>
      </c>
      <c r="C737" s="5">
        <v>1</v>
      </c>
      <c r="D737" s="5">
        <v>0</v>
      </c>
      <c r="E737" s="5">
        <v>2</v>
      </c>
      <c r="F737" s="5">
        <v>0</v>
      </c>
      <c r="G737" s="5" t="b">
        <v>0</v>
      </c>
      <c r="H737" s="5">
        <v>4</v>
      </c>
      <c r="I737" s="5" t="s">
        <v>50</v>
      </c>
      <c r="J737" s="5">
        <v>1</v>
      </c>
      <c r="K737" s="5" t="s">
        <v>68</v>
      </c>
      <c r="L737" s="5">
        <v>0.2</v>
      </c>
      <c r="M737" s="5">
        <v>0.16669999999999999</v>
      </c>
      <c r="N737" s="5">
        <v>0.4</v>
      </c>
      <c r="O737" s="5">
        <v>0.44779999999999998</v>
      </c>
      <c r="P737" s="5">
        <v>1</v>
      </c>
      <c r="Q737" s="5">
        <v>11</v>
      </c>
      <c r="R737" s="5">
        <v>12</v>
      </c>
      <c r="T737" t="str">
        <f t="shared" si="47"/>
        <v>invalid</v>
      </c>
      <c r="U737" t="str">
        <f t="shared" si="46"/>
        <v>February</v>
      </c>
      <c r="V737">
        <f t="shared" si="44"/>
        <v>0.16669999999999999</v>
      </c>
      <c r="W737" t="str">
        <f t="shared" si="45"/>
        <v>winter</v>
      </c>
    </row>
    <row r="738" spans="1:23" x14ac:dyDescent="0.25">
      <c r="A738" s="5">
        <v>737</v>
      </c>
      <c r="B738" s="6">
        <v>40577</v>
      </c>
      <c r="C738" s="5">
        <v>1</v>
      </c>
      <c r="D738" s="5">
        <v>0</v>
      </c>
      <c r="E738" s="5">
        <v>2</v>
      </c>
      <c r="F738" s="5">
        <v>1</v>
      </c>
      <c r="G738" s="5" t="b">
        <v>0</v>
      </c>
      <c r="H738" s="5">
        <v>4</v>
      </c>
      <c r="I738" s="5" t="s">
        <v>50</v>
      </c>
      <c r="J738" s="5">
        <v>1</v>
      </c>
      <c r="K738" s="5" t="s">
        <v>68</v>
      </c>
      <c r="L738" s="5">
        <v>0.2</v>
      </c>
      <c r="M738" s="5">
        <v>0.1515</v>
      </c>
      <c r="N738" s="5">
        <v>0.44</v>
      </c>
      <c r="O738" s="5">
        <v>0.52239999999999998</v>
      </c>
      <c r="P738" s="5">
        <v>0</v>
      </c>
      <c r="Q738" s="5">
        <v>5</v>
      </c>
      <c r="R738" s="5">
        <v>5</v>
      </c>
      <c r="T738" t="str">
        <f t="shared" si="47"/>
        <v>invalid</v>
      </c>
      <c r="U738" t="str">
        <f t="shared" si="46"/>
        <v>February</v>
      </c>
      <c r="V738">
        <f t="shared" si="44"/>
        <v>0.1515</v>
      </c>
      <c r="W738" t="str">
        <f t="shared" si="45"/>
        <v>winter</v>
      </c>
    </row>
    <row r="739" spans="1:23" x14ac:dyDescent="0.25">
      <c r="A739" s="5">
        <v>738</v>
      </c>
      <c r="B739" s="6">
        <v>40577</v>
      </c>
      <c r="C739" s="5">
        <v>1</v>
      </c>
      <c r="D739" s="5">
        <v>0</v>
      </c>
      <c r="E739" s="5">
        <v>2</v>
      </c>
      <c r="F739" s="5">
        <v>2</v>
      </c>
      <c r="G739" s="5" t="b">
        <v>0</v>
      </c>
      <c r="H739" s="5">
        <v>4</v>
      </c>
      <c r="I739" s="5" t="s">
        <v>50</v>
      </c>
      <c r="J739" s="5">
        <v>1</v>
      </c>
      <c r="K739" s="5" t="s">
        <v>68</v>
      </c>
      <c r="L739" s="5">
        <v>0.18</v>
      </c>
      <c r="M739" s="5">
        <v>0.16669999999999999</v>
      </c>
      <c r="N739" s="5">
        <v>0.43</v>
      </c>
      <c r="O739" s="5">
        <v>0.25369999999999998</v>
      </c>
      <c r="P739" s="5">
        <v>0</v>
      </c>
      <c r="Q739" s="5">
        <v>2</v>
      </c>
      <c r="R739" s="5">
        <v>2</v>
      </c>
      <c r="T739" t="str">
        <f t="shared" si="47"/>
        <v>invalid</v>
      </c>
      <c r="U739" t="str">
        <f t="shared" si="46"/>
        <v>February</v>
      </c>
      <c r="V739">
        <f t="shared" si="44"/>
        <v>0.16669999999999999</v>
      </c>
      <c r="W739" t="str">
        <f t="shared" si="45"/>
        <v>winter</v>
      </c>
    </row>
    <row r="740" spans="1:23" x14ac:dyDescent="0.25">
      <c r="A740" s="5">
        <v>739</v>
      </c>
      <c r="B740" s="6">
        <v>40577</v>
      </c>
      <c r="C740" s="5">
        <v>1</v>
      </c>
      <c r="D740" s="5">
        <v>0</v>
      </c>
      <c r="E740" s="5">
        <v>2</v>
      </c>
      <c r="F740" s="5">
        <v>3</v>
      </c>
      <c r="G740" s="5" t="b">
        <v>0</v>
      </c>
      <c r="H740" s="5">
        <v>4</v>
      </c>
      <c r="I740" s="5" t="s">
        <v>50</v>
      </c>
      <c r="J740" s="5">
        <v>1</v>
      </c>
      <c r="K740" s="5" t="s">
        <v>68</v>
      </c>
      <c r="L740" s="5">
        <v>0.18</v>
      </c>
      <c r="M740" s="5">
        <v>0.16669999999999999</v>
      </c>
      <c r="N740" s="5">
        <v>0.43</v>
      </c>
      <c r="O740" s="5">
        <v>0.25369999999999998</v>
      </c>
      <c r="P740" s="5">
        <v>0</v>
      </c>
      <c r="Q740" s="5">
        <v>1</v>
      </c>
      <c r="R740" s="5">
        <v>1</v>
      </c>
      <c r="T740" t="str">
        <f t="shared" si="47"/>
        <v>invalid</v>
      </c>
      <c r="U740" t="str">
        <f t="shared" si="46"/>
        <v>February</v>
      </c>
      <c r="V740">
        <f t="shared" si="44"/>
        <v>0.16669999999999999</v>
      </c>
      <c r="W740" t="str">
        <f t="shared" si="45"/>
        <v>winter</v>
      </c>
    </row>
    <row r="741" spans="1:23" x14ac:dyDescent="0.25">
      <c r="A741" s="5">
        <v>740</v>
      </c>
      <c r="B741" s="6">
        <v>40577</v>
      </c>
      <c r="C741" s="5">
        <v>1</v>
      </c>
      <c r="D741" s="5">
        <v>0</v>
      </c>
      <c r="E741" s="5">
        <v>2</v>
      </c>
      <c r="F741" s="5">
        <v>5</v>
      </c>
      <c r="G741" s="5" t="b">
        <v>0</v>
      </c>
      <c r="H741" s="5">
        <v>4</v>
      </c>
      <c r="I741" s="5" t="s">
        <v>50</v>
      </c>
      <c r="J741" s="5">
        <v>1</v>
      </c>
      <c r="K741" s="5" t="s">
        <v>68</v>
      </c>
      <c r="L741" s="5">
        <v>0.16</v>
      </c>
      <c r="M741" s="5">
        <v>0.13639999999999999</v>
      </c>
      <c r="N741" s="5">
        <v>0.5</v>
      </c>
      <c r="O741" s="5">
        <v>0.29849999999999999</v>
      </c>
      <c r="P741" s="5">
        <v>0</v>
      </c>
      <c r="Q741" s="5">
        <v>2</v>
      </c>
      <c r="R741" s="5">
        <v>2</v>
      </c>
      <c r="T741" t="str">
        <f t="shared" si="47"/>
        <v>invalid</v>
      </c>
      <c r="U741" t="str">
        <f t="shared" si="46"/>
        <v>February</v>
      </c>
      <c r="V741">
        <f t="shared" si="44"/>
        <v>0.13639999999999999</v>
      </c>
      <c r="W741" t="str">
        <f t="shared" si="45"/>
        <v>winter</v>
      </c>
    </row>
    <row r="742" spans="1:23" x14ac:dyDescent="0.25">
      <c r="A742" s="5">
        <v>741</v>
      </c>
      <c r="B742" s="6">
        <v>40577</v>
      </c>
      <c r="C742" s="5">
        <v>1</v>
      </c>
      <c r="D742" s="5">
        <v>0</v>
      </c>
      <c r="E742" s="5">
        <v>2</v>
      </c>
      <c r="F742" s="5">
        <v>6</v>
      </c>
      <c r="G742" s="5" t="b">
        <v>0</v>
      </c>
      <c r="H742" s="5">
        <v>4</v>
      </c>
      <c r="I742" s="5" t="s">
        <v>50</v>
      </c>
      <c r="J742" s="5">
        <v>1</v>
      </c>
      <c r="K742" s="5" t="s">
        <v>68</v>
      </c>
      <c r="L742" s="5">
        <v>0.16</v>
      </c>
      <c r="M742" s="5">
        <v>0.13639999999999999</v>
      </c>
      <c r="N742" s="5">
        <v>0.43</v>
      </c>
      <c r="O742" s="5">
        <v>0.35820000000000002</v>
      </c>
      <c r="P742" s="5">
        <v>0</v>
      </c>
      <c r="Q742" s="5">
        <v>39</v>
      </c>
      <c r="R742" s="5">
        <v>39</v>
      </c>
      <c r="T742" t="str">
        <f t="shared" si="47"/>
        <v>invalid</v>
      </c>
      <c r="U742" t="str">
        <f t="shared" si="46"/>
        <v>February</v>
      </c>
      <c r="V742">
        <f t="shared" si="44"/>
        <v>0.13639999999999999</v>
      </c>
      <c r="W742" t="str">
        <f t="shared" si="45"/>
        <v>winter</v>
      </c>
    </row>
    <row r="743" spans="1:23" x14ac:dyDescent="0.25">
      <c r="A743" s="5">
        <v>742</v>
      </c>
      <c r="B743" s="6">
        <v>40577</v>
      </c>
      <c r="C743" s="5">
        <v>1</v>
      </c>
      <c r="D743" s="5">
        <v>0</v>
      </c>
      <c r="E743" s="5">
        <v>2</v>
      </c>
      <c r="F743" s="5">
        <v>7</v>
      </c>
      <c r="G743" s="5" t="b">
        <v>0</v>
      </c>
      <c r="H743" s="5">
        <v>4</v>
      </c>
      <c r="I743" s="5" t="s">
        <v>50</v>
      </c>
      <c r="J743" s="5">
        <v>1</v>
      </c>
      <c r="K743" s="5" t="s">
        <v>68</v>
      </c>
      <c r="L743" s="5">
        <v>0.14000000000000001</v>
      </c>
      <c r="M743" s="5">
        <v>0.1212</v>
      </c>
      <c r="N743" s="5">
        <v>0.5</v>
      </c>
      <c r="O743" s="5">
        <v>0.32840000000000003</v>
      </c>
      <c r="P743" s="5">
        <v>1</v>
      </c>
      <c r="Q743" s="5">
        <v>86</v>
      </c>
      <c r="R743" s="5">
        <v>87</v>
      </c>
      <c r="T743" t="str">
        <f t="shared" si="47"/>
        <v>invalid</v>
      </c>
      <c r="U743" t="str">
        <f t="shared" si="46"/>
        <v>February</v>
      </c>
      <c r="V743">
        <f t="shared" si="44"/>
        <v>0.1212</v>
      </c>
      <c r="W743" t="str">
        <f t="shared" si="45"/>
        <v>winter</v>
      </c>
    </row>
    <row r="744" spans="1:23" x14ac:dyDescent="0.25">
      <c r="A744" s="5">
        <v>743</v>
      </c>
      <c r="B744" s="6">
        <v>40577</v>
      </c>
      <c r="C744" s="5">
        <v>1</v>
      </c>
      <c r="D744" s="5">
        <v>0</v>
      </c>
      <c r="E744" s="5">
        <v>2</v>
      </c>
      <c r="F744" s="5">
        <v>8</v>
      </c>
      <c r="G744" s="5" t="b">
        <v>0</v>
      </c>
      <c r="H744" s="5">
        <v>4</v>
      </c>
      <c r="I744" s="5" t="s">
        <v>50</v>
      </c>
      <c r="J744" s="5">
        <v>1</v>
      </c>
      <c r="K744" s="5" t="s">
        <v>68</v>
      </c>
      <c r="L744" s="5">
        <v>0.14000000000000001</v>
      </c>
      <c r="M744" s="5">
        <v>0.1212</v>
      </c>
      <c r="N744" s="5">
        <v>0.5</v>
      </c>
      <c r="O744" s="5">
        <v>0.35820000000000002</v>
      </c>
      <c r="P744" s="5">
        <v>4</v>
      </c>
      <c r="Q744" s="5">
        <v>184</v>
      </c>
      <c r="R744" s="5">
        <v>188</v>
      </c>
      <c r="T744" t="str">
        <f t="shared" si="47"/>
        <v>invalid</v>
      </c>
      <c r="U744" t="str">
        <f t="shared" si="46"/>
        <v>February</v>
      </c>
      <c r="V744">
        <f t="shared" si="44"/>
        <v>0.1212</v>
      </c>
      <c r="W744" t="str">
        <f t="shared" si="45"/>
        <v>winter</v>
      </c>
    </row>
    <row r="745" spans="1:23" x14ac:dyDescent="0.25">
      <c r="A745" s="5">
        <v>744</v>
      </c>
      <c r="B745" s="6">
        <v>40577</v>
      </c>
      <c r="C745" s="5">
        <v>1</v>
      </c>
      <c r="D745" s="5">
        <v>0</v>
      </c>
      <c r="E745" s="5">
        <v>2</v>
      </c>
      <c r="F745" s="5">
        <v>9</v>
      </c>
      <c r="G745" s="5" t="b">
        <v>0</v>
      </c>
      <c r="H745" s="5">
        <v>4</v>
      </c>
      <c r="I745" s="5" t="s">
        <v>50</v>
      </c>
      <c r="J745" s="5">
        <v>1</v>
      </c>
      <c r="K745" s="5" t="s">
        <v>68</v>
      </c>
      <c r="L745" s="5">
        <v>0.16</v>
      </c>
      <c r="M745" s="5">
        <v>0.13639999999999999</v>
      </c>
      <c r="N745" s="5">
        <v>0.47</v>
      </c>
      <c r="O745" s="5">
        <v>0.29849999999999999</v>
      </c>
      <c r="P745" s="5">
        <v>6</v>
      </c>
      <c r="Q745" s="5">
        <v>127</v>
      </c>
      <c r="R745" s="5">
        <v>133</v>
      </c>
      <c r="T745" t="str">
        <f t="shared" si="47"/>
        <v>invalid</v>
      </c>
      <c r="U745" t="str">
        <f t="shared" si="46"/>
        <v>February</v>
      </c>
      <c r="V745">
        <f t="shared" si="44"/>
        <v>0.13639999999999999</v>
      </c>
      <c r="W745" t="str">
        <f t="shared" si="45"/>
        <v>winter</v>
      </c>
    </row>
    <row r="746" spans="1:23" x14ac:dyDescent="0.25">
      <c r="A746" s="5">
        <v>745</v>
      </c>
      <c r="B746" s="6">
        <v>40577</v>
      </c>
      <c r="C746" s="5">
        <v>1</v>
      </c>
      <c r="D746" s="5">
        <v>0</v>
      </c>
      <c r="E746" s="5">
        <v>2</v>
      </c>
      <c r="F746" s="5">
        <v>10</v>
      </c>
      <c r="G746" s="5" t="b">
        <v>0</v>
      </c>
      <c r="H746" s="5">
        <v>4</v>
      </c>
      <c r="I746" s="5" t="s">
        <v>50</v>
      </c>
      <c r="J746" s="5">
        <v>1</v>
      </c>
      <c r="K746" s="5" t="s">
        <v>68</v>
      </c>
      <c r="L746" s="5">
        <v>0.18</v>
      </c>
      <c r="M746" s="5">
        <v>0.1515</v>
      </c>
      <c r="N746" s="5">
        <v>0.43</v>
      </c>
      <c r="O746" s="5">
        <v>0.32840000000000003</v>
      </c>
      <c r="P746" s="5">
        <v>2</v>
      </c>
      <c r="Q746" s="5">
        <v>50</v>
      </c>
      <c r="R746" s="5">
        <v>52</v>
      </c>
      <c r="T746" t="str">
        <f t="shared" si="47"/>
        <v>invalid</v>
      </c>
      <c r="U746" t="str">
        <f t="shared" si="46"/>
        <v>February</v>
      </c>
      <c r="V746">
        <f t="shared" si="44"/>
        <v>0.1515</v>
      </c>
      <c r="W746" t="str">
        <f t="shared" si="45"/>
        <v>winter</v>
      </c>
    </row>
    <row r="747" spans="1:23" x14ac:dyDescent="0.25">
      <c r="A747" s="5">
        <v>746</v>
      </c>
      <c r="B747" s="6">
        <v>40577</v>
      </c>
      <c r="C747" s="5">
        <v>1</v>
      </c>
      <c r="D747" s="5">
        <v>0</v>
      </c>
      <c r="E747" s="5">
        <v>2</v>
      </c>
      <c r="F747" s="5">
        <v>11</v>
      </c>
      <c r="G747" s="5" t="b">
        <v>0</v>
      </c>
      <c r="H747" s="5">
        <v>4</v>
      </c>
      <c r="I747" s="5" t="s">
        <v>50</v>
      </c>
      <c r="J747" s="5">
        <v>1</v>
      </c>
      <c r="K747" s="5" t="s">
        <v>68</v>
      </c>
      <c r="L747" s="5">
        <v>0.18</v>
      </c>
      <c r="M747" s="5">
        <v>0.13639999999999999</v>
      </c>
      <c r="N747" s="5">
        <v>0.43</v>
      </c>
      <c r="O747" s="5">
        <v>0.44779999999999998</v>
      </c>
      <c r="P747" s="5">
        <v>9</v>
      </c>
      <c r="Q747" s="5">
        <v>55</v>
      </c>
      <c r="R747" s="5">
        <v>64</v>
      </c>
      <c r="T747" t="str">
        <f t="shared" si="47"/>
        <v>invalid</v>
      </c>
      <c r="U747" t="str">
        <f t="shared" si="46"/>
        <v>February</v>
      </c>
      <c r="V747">
        <f t="shared" si="44"/>
        <v>0.13639999999999999</v>
      </c>
      <c r="W747" t="str">
        <f t="shared" si="45"/>
        <v>winter</v>
      </c>
    </row>
    <row r="748" spans="1:23" x14ac:dyDescent="0.25">
      <c r="A748" s="5">
        <v>747</v>
      </c>
      <c r="B748" s="6">
        <v>40577</v>
      </c>
      <c r="C748" s="5">
        <v>1</v>
      </c>
      <c r="D748" s="5">
        <v>0</v>
      </c>
      <c r="E748" s="5">
        <v>2</v>
      </c>
      <c r="F748" s="5">
        <v>12</v>
      </c>
      <c r="G748" s="5" t="b">
        <v>0</v>
      </c>
      <c r="H748" s="5">
        <v>4</v>
      </c>
      <c r="I748" s="5" t="s">
        <v>50</v>
      </c>
      <c r="J748" s="5">
        <v>1</v>
      </c>
      <c r="K748" s="5" t="s">
        <v>68</v>
      </c>
      <c r="L748" s="5">
        <v>0.2</v>
      </c>
      <c r="M748" s="5">
        <v>0.18179999999999999</v>
      </c>
      <c r="N748" s="5">
        <v>0.4</v>
      </c>
      <c r="O748" s="5">
        <v>0.35820000000000002</v>
      </c>
      <c r="P748" s="5">
        <v>2</v>
      </c>
      <c r="Q748" s="5">
        <v>67</v>
      </c>
      <c r="R748" s="5">
        <v>69</v>
      </c>
      <c r="T748" t="str">
        <f t="shared" si="47"/>
        <v>invalid</v>
      </c>
      <c r="U748" t="str">
        <f t="shared" si="46"/>
        <v>February</v>
      </c>
      <c r="V748">
        <f t="shared" si="44"/>
        <v>0.18179999999999999</v>
      </c>
      <c r="W748" t="str">
        <f t="shared" si="45"/>
        <v>winter</v>
      </c>
    </row>
    <row r="749" spans="1:23" x14ac:dyDescent="0.25">
      <c r="A749" s="5">
        <v>748</v>
      </c>
      <c r="B749" s="6">
        <v>40577</v>
      </c>
      <c r="C749" s="5">
        <v>1</v>
      </c>
      <c r="D749" s="5">
        <v>0</v>
      </c>
      <c r="E749" s="5">
        <v>2</v>
      </c>
      <c r="F749" s="5">
        <v>13</v>
      </c>
      <c r="G749" s="5" t="b">
        <v>0</v>
      </c>
      <c r="H749" s="5">
        <v>4</v>
      </c>
      <c r="I749" s="5" t="s">
        <v>50</v>
      </c>
      <c r="J749" s="5">
        <v>1</v>
      </c>
      <c r="K749" s="5" t="s">
        <v>68</v>
      </c>
      <c r="L749" s="5">
        <v>0.2</v>
      </c>
      <c r="M749" s="5">
        <v>0.16669999999999999</v>
      </c>
      <c r="N749" s="5">
        <v>0.4</v>
      </c>
      <c r="O749" s="5">
        <v>0.41789999999999999</v>
      </c>
      <c r="P749" s="5">
        <v>4</v>
      </c>
      <c r="Q749" s="5">
        <v>47</v>
      </c>
      <c r="R749" s="5">
        <v>51</v>
      </c>
      <c r="T749" t="str">
        <f t="shared" si="47"/>
        <v>invalid</v>
      </c>
      <c r="U749" t="str">
        <f t="shared" si="46"/>
        <v>February</v>
      </c>
      <c r="V749">
        <f t="shared" si="44"/>
        <v>0.16669999999999999</v>
      </c>
      <c r="W749" t="str">
        <f t="shared" si="45"/>
        <v>winter</v>
      </c>
    </row>
    <row r="750" spans="1:23" x14ac:dyDescent="0.25">
      <c r="A750" s="5">
        <v>749</v>
      </c>
      <c r="B750" s="6">
        <v>40577</v>
      </c>
      <c r="C750" s="5">
        <v>1</v>
      </c>
      <c r="D750" s="5">
        <v>0</v>
      </c>
      <c r="E750" s="5">
        <v>2</v>
      </c>
      <c r="F750" s="5">
        <v>14</v>
      </c>
      <c r="G750" s="5" t="b">
        <v>0</v>
      </c>
      <c r="H750" s="5">
        <v>4</v>
      </c>
      <c r="I750" s="5" t="s">
        <v>50</v>
      </c>
      <c r="J750" s="5">
        <v>1</v>
      </c>
      <c r="K750" s="5" t="s">
        <v>68</v>
      </c>
      <c r="L750" s="5">
        <v>0.22</v>
      </c>
      <c r="M750" s="5">
        <v>0.19700000000000001</v>
      </c>
      <c r="N750" s="5">
        <v>0.37</v>
      </c>
      <c r="O750" s="5">
        <v>0.3881</v>
      </c>
      <c r="P750" s="5">
        <v>4</v>
      </c>
      <c r="Q750" s="5">
        <v>43</v>
      </c>
      <c r="R750" s="5">
        <v>47</v>
      </c>
      <c r="T750" t="str">
        <f t="shared" si="47"/>
        <v>invalid</v>
      </c>
      <c r="U750" t="str">
        <f t="shared" si="46"/>
        <v>February</v>
      </c>
      <c r="V750">
        <f t="shared" si="44"/>
        <v>0.19700000000000001</v>
      </c>
      <c r="W750" t="str">
        <f t="shared" si="45"/>
        <v>winter</v>
      </c>
    </row>
    <row r="751" spans="1:23" x14ac:dyDescent="0.25">
      <c r="A751" s="5">
        <v>750</v>
      </c>
      <c r="B751" s="6">
        <v>40577</v>
      </c>
      <c r="C751" s="5">
        <v>1</v>
      </c>
      <c r="D751" s="5">
        <v>0</v>
      </c>
      <c r="E751" s="5">
        <v>2</v>
      </c>
      <c r="F751" s="5">
        <v>15</v>
      </c>
      <c r="G751" s="5" t="b">
        <v>0</v>
      </c>
      <c r="H751" s="5">
        <v>4</v>
      </c>
      <c r="I751" s="5" t="s">
        <v>50</v>
      </c>
      <c r="J751" s="5">
        <v>1</v>
      </c>
      <c r="K751" s="5" t="s">
        <v>68</v>
      </c>
      <c r="L751" s="5">
        <v>0.22</v>
      </c>
      <c r="M751" s="5">
        <v>0.19700000000000001</v>
      </c>
      <c r="N751" s="5">
        <v>0.37</v>
      </c>
      <c r="O751" s="5">
        <v>0.32840000000000003</v>
      </c>
      <c r="P751" s="5">
        <v>4</v>
      </c>
      <c r="Q751" s="5">
        <v>56</v>
      </c>
      <c r="R751" s="5">
        <v>60</v>
      </c>
      <c r="T751" t="str">
        <f t="shared" si="47"/>
        <v>invalid</v>
      </c>
      <c r="U751" t="str">
        <f t="shared" si="46"/>
        <v>February</v>
      </c>
      <c r="V751">
        <f t="shared" si="44"/>
        <v>0.19700000000000001</v>
      </c>
      <c r="W751" t="str">
        <f t="shared" si="45"/>
        <v>winter</v>
      </c>
    </row>
    <row r="752" spans="1:23" x14ac:dyDescent="0.25">
      <c r="A752" s="5">
        <v>751</v>
      </c>
      <c r="B752" s="6">
        <v>40577</v>
      </c>
      <c r="C752" s="5">
        <v>1</v>
      </c>
      <c r="D752" s="5">
        <v>0</v>
      </c>
      <c r="E752" s="5">
        <v>2</v>
      </c>
      <c r="F752" s="5">
        <v>16</v>
      </c>
      <c r="G752" s="5" t="b">
        <v>0</v>
      </c>
      <c r="H752" s="5">
        <v>4</v>
      </c>
      <c r="I752" s="5" t="s">
        <v>50</v>
      </c>
      <c r="J752" s="5">
        <v>1</v>
      </c>
      <c r="K752" s="5" t="s">
        <v>68</v>
      </c>
      <c r="L752" s="5">
        <v>0.22</v>
      </c>
      <c r="M752" s="5">
        <v>0.21210000000000001</v>
      </c>
      <c r="N752" s="5">
        <v>0.37</v>
      </c>
      <c r="O752" s="5">
        <v>0.25369999999999998</v>
      </c>
      <c r="P752" s="5">
        <v>5</v>
      </c>
      <c r="Q752" s="5">
        <v>73</v>
      </c>
      <c r="R752" s="5">
        <v>78</v>
      </c>
      <c r="T752" t="str">
        <f t="shared" si="47"/>
        <v>invalid</v>
      </c>
      <c r="U752" t="str">
        <f t="shared" si="46"/>
        <v>February</v>
      </c>
      <c r="V752">
        <f t="shared" si="44"/>
        <v>0.21210000000000001</v>
      </c>
      <c r="W752" t="str">
        <f t="shared" si="45"/>
        <v>winter</v>
      </c>
    </row>
    <row r="753" spans="1:23" x14ac:dyDescent="0.25">
      <c r="A753" s="5">
        <v>752</v>
      </c>
      <c r="B753" s="6">
        <v>40577</v>
      </c>
      <c r="C753" s="5">
        <v>1</v>
      </c>
      <c r="D753" s="5">
        <v>0</v>
      </c>
      <c r="E753" s="5">
        <v>2</v>
      </c>
      <c r="F753" s="5">
        <v>17</v>
      </c>
      <c r="G753" s="5" t="b">
        <v>0</v>
      </c>
      <c r="H753" s="5">
        <v>4</v>
      </c>
      <c r="I753" s="5" t="s">
        <v>50</v>
      </c>
      <c r="J753" s="5">
        <v>1</v>
      </c>
      <c r="K753" s="5" t="s">
        <v>68</v>
      </c>
      <c r="L753" s="5">
        <v>0.2</v>
      </c>
      <c r="M753" s="5">
        <v>0.19700000000000001</v>
      </c>
      <c r="N753" s="5">
        <v>0.4</v>
      </c>
      <c r="O753" s="5">
        <v>0.19400000000000001</v>
      </c>
      <c r="P753" s="5">
        <v>5</v>
      </c>
      <c r="Q753" s="5">
        <v>170</v>
      </c>
      <c r="R753" s="5">
        <v>175</v>
      </c>
      <c r="T753" t="str">
        <f t="shared" si="47"/>
        <v>invalid</v>
      </c>
      <c r="U753" t="str">
        <f t="shared" si="46"/>
        <v>February</v>
      </c>
      <c r="V753">
        <f t="shared" si="44"/>
        <v>0.19700000000000001</v>
      </c>
      <c r="W753" t="str">
        <f t="shared" si="45"/>
        <v>winter</v>
      </c>
    </row>
    <row r="754" spans="1:23" x14ac:dyDescent="0.25">
      <c r="A754" s="5">
        <v>753</v>
      </c>
      <c r="B754" s="6">
        <v>40577</v>
      </c>
      <c r="C754" s="5">
        <v>1</v>
      </c>
      <c r="D754" s="5">
        <v>0</v>
      </c>
      <c r="E754" s="5">
        <v>2</v>
      </c>
      <c r="F754" s="5">
        <v>18</v>
      </c>
      <c r="G754" s="5" t="b">
        <v>0</v>
      </c>
      <c r="H754" s="5">
        <v>4</v>
      </c>
      <c r="I754" s="5" t="s">
        <v>50</v>
      </c>
      <c r="J754" s="5">
        <v>1</v>
      </c>
      <c r="K754" s="5" t="s">
        <v>68</v>
      </c>
      <c r="L754" s="5">
        <v>0.2</v>
      </c>
      <c r="M754" s="5">
        <v>0.21210000000000001</v>
      </c>
      <c r="N754" s="5">
        <v>0.4</v>
      </c>
      <c r="O754" s="5">
        <v>0.16420000000000001</v>
      </c>
      <c r="P754" s="5">
        <v>2</v>
      </c>
      <c r="Q754" s="5">
        <v>145</v>
      </c>
      <c r="R754" s="5">
        <v>147</v>
      </c>
      <c r="T754" t="str">
        <f t="shared" si="47"/>
        <v>invalid</v>
      </c>
      <c r="U754" t="str">
        <f t="shared" si="46"/>
        <v>February</v>
      </c>
      <c r="V754">
        <f t="shared" si="44"/>
        <v>0.21210000000000001</v>
      </c>
      <c r="W754" t="str">
        <f t="shared" si="45"/>
        <v>winter</v>
      </c>
    </row>
    <row r="755" spans="1:23" x14ac:dyDescent="0.25">
      <c r="A755" s="5">
        <v>754</v>
      </c>
      <c r="B755" s="6">
        <v>40577</v>
      </c>
      <c r="C755" s="5">
        <v>1</v>
      </c>
      <c r="D755" s="5">
        <v>0</v>
      </c>
      <c r="E755" s="5">
        <v>2</v>
      </c>
      <c r="F755" s="5">
        <v>19</v>
      </c>
      <c r="G755" s="5" t="b">
        <v>0</v>
      </c>
      <c r="H755" s="5">
        <v>4</v>
      </c>
      <c r="I755" s="5" t="s">
        <v>50</v>
      </c>
      <c r="J755" s="5">
        <v>1</v>
      </c>
      <c r="K755" s="5" t="s">
        <v>68</v>
      </c>
      <c r="L755" s="5">
        <v>0.2</v>
      </c>
      <c r="M755" s="5">
        <v>0.2576</v>
      </c>
      <c r="N755" s="5">
        <v>0.4</v>
      </c>
      <c r="O755" s="5">
        <v>0</v>
      </c>
      <c r="P755" s="5">
        <v>4</v>
      </c>
      <c r="Q755" s="5">
        <v>92</v>
      </c>
      <c r="R755" s="5">
        <v>96</v>
      </c>
      <c r="T755" t="str">
        <f t="shared" si="47"/>
        <v>invalid</v>
      </c>
      <c r="U755" t="str">
        <f t="shared" si="46"/>
        <v>February</v>
      </c>
      <c r="V755">
        <f t="shared" si="44"/>
        <v>0.2576</v>
      </c>
      <c r="W755" t="str">
        <f t="shared" si="45"/>
        <v>winter</v>
      </c>
    </row>
    <row r="756" spans="1:23" x14ac:dyDescent="0.25">
      <c r="A756" s="5">
        <v>755</v>
      </c>
      <c r="B756" s="6">
        <v>40577</v>
      </c>
      <c r="C756" s="5">
        <v>1</v>
      </c>
      <c r="D756" s="5">
        <v>0</v>
      </c>
      <c r="E756" s="5">
        <v>2</v>
      </c>
      <c r="F756" s="5">
        <v>20</v>
      </c>
      <c r="G756" s="5" t="b">
        <v>0</v>
      </c>
      <c r="H756" s="5">
        <v>4</v>
      </c>
      <c r="I756" s="5" t="s">
        <v>50</v>
      </c>
      <c r="J756" s="5">
        <v>1</v>
      </c>
      <c r="K756" s="5" t="s">
        <v>68</v>
      </c>
      <c r="L756" s="5">
        <v>0.2</v>
      </c>
      <c r="M756" s="5">
        <v>0.2273</v>
      </c>
      <c r="N756" s="5">
        <v>0.47</v>
      </c>
      <c r="O756" s="5">
        <v>8.9599999999999999E-2</v>
      </c>
      <c r="P756" s="5">
        <v>1</v>
      </c>
      <c r="Q756" s="5">
        <v>108</v>
      </c>
      <c r="R756" s="5">
        <v>109</v>
      </c>
      <c r="T756" t="str">
        <f t="shared" si="47"/>
        <v>invalid</v>
      </c>
      <c r="U756" t="str">
        <f t="shared" si="46"/>
        <v>February</v>
      </c>
      <c r="V756">
        <f t="shared" si="44"/>
        <v>0.2273</v>
      </c>
      <c r="W756" t="str">
        <f t="shared" si="45"/>
        <v>winter</v>
      </c>
    </row>
    <row r="757" spans="1:23" x14ac:dyDescent="0.25">
      <c r="A757" s="5">
        <v>756</v>
      </c>
      <c r="B757" s="6">
        <v>40577</v>
      </c>
      <c r="C757" s="5">
        <v>1</v>
      </c>
      <c r="D757" s="5">
        <v>0</v>
      </c>
      <c r="E757" s="5">
        <v>2</v>
      </c>
      <c r="F757" s="5">
        <v>21</v>
      </c>
      <c r="G757" s="5" t="b">
        <v>0</v>
      </c>
      <c r="H757" s="5">
        <v>4</v>
      </c>
      <c r="I757" s="5" t="s">
        <v>50</v>
      </c>
      <c r="J757" s="5">
        <v>1</v>
      </c>
      <c r="K757" s="5" t="s">
        <v>68</v>
      </c>
      <c r="L757" s="5">
        <v>0.18</v>
      </c>
      <c r="M757" s="5">
        <v>0.21210000000000001</v>
      </c>
      <c r="N757" s="5">
        <v>0.55000000000000004</v>
      </c>
      <c r="O757" s="5">
        <v>0.1045</v>
      </c>
      <c r="P757" s="5">
        <v>1</v>
      </c>
      <c r="Q757" s="5">
        <v>53</v>
      </c>
      <c r="R757" s="5">
        <v>54</v>
      </c>
      <c r="T757" t="str">
        <f t="shared" si="47"/>
        <v>invalid</v>
      </c>
      <c r="U757" t="str">
        <f t="shared" si="46"/>
        <v>February</v>
      </c>
      <c r="V757">
        <f t="shared" si="44"/>
        <v>0.21210000000000001</v>
      </c>
      <c r="W757" t="str">
        <f t="shared" si="45"/>
        <v>winter</v>
      </c>
    </row>
    <row r="758" spans="1:23" x14ac:dyDescent="0.25">
      <c r="A758" s="5">
        <v>757</v>
      </c>
      <c r="B758" s="6">
        <v>40577</v>
      </c>
      <c r="C758" s="5">
        <v>1</v>
      </c>
      <c r="D758" s="5">
        <v>0</v>
      </c>
      <c r="E758" s="5">
        <v>2</v>
      </c>
      <c r="F758" s="5">
        <v>22</v>
      </c>
      <c r="G758" s="5" t="b">
        <v>0</v>
      </c>
      <c r="H758" s="5">
        <v>4</v>
      </c>
      <c r="I758" s="5" t="s">
        <v>50</v>
      </c>
      <c r="J758" s="5">
        <v>1</v>
      </c>
      <c r="K758" s="5" t="s">
        <v>68</v>
      </c>
      <c r="L758" s="5">
        <v>0.18</v>
      </c>
      <c r="M758" s="5">
        <v>0.21210000000000001</v>
      </c>
      <c r="N758" s="5">
        <v>0.51</v>
      </c>
      <c r="O758" s="5">
        <v>8.9599999999999999E-2</v>
      </c>
      <c r="P758" s="5">
        <v>2</v>
      </c>
      <c r="Q758" s="5">
        <v>39</v>
      </c>
      <c r="R758" s="5">
        <v>41</v>
      </c>
      <c r="T758" t="str">
        <f t="shared" si="47"/>
        <v>invalid</v>
      </c>
      <c r="U758" t="str">
        <f t="shared" si="46"/>
        <v>February</v>
      </c>
      <c r="V758">
        <f t="shared" si="44"/>
        <v>0.21210000000000001</v>
      </c>
      <c r="W758" t="str">
        <f t="shared" si="45"/>
        <v>winter</v>
      </c>
    </row>
    <row r="759" spans="1:23" x14ac:dyDescent="0.25">
      <c r="A759" s="5">
        <v>758</v>
      </c>
      <c r="B759" s="6">
        <v>40577</v>
      </c>
      <c r="C759" s="5">
        <v>1</v>
      </c>
      <c r="D759" s="5">
        <v>0</v>
      </c>
      <c r="E759" s="5">
        <v>2</v>
      </c>
      <c r="F759" s="5">
        <v>23</v>
      </c>
      <c r="G759" s="5" t="b">
        <v>0</v>
      </c>
      <c r="H759" s="5">
        <v>4</v>
      </c>
      <c r="I759" s="5" t="s">
        <v>50</v>
      </c>
      <c r="J759" s="5">
        <v>1</v>
      </c>
      <c r="K759" s="5" t="s">
        <v>68</v>
      </c>
      <c r="L759" s="5">
        <v>0.2</v>
      </c>
      <c r="M759" s="5">
        <v>0.2273</v>
      </c>
      <c r="N759" s="5">
        <v>0.47</v>
      </c>
      <c r="O759" s="5">
        <v>0.1045</v>
      </c>
      <c r="P759" s="5">
        <v>4</v>
      </c>
      <c r="Q759" s="5">
        <v>34</v>
      </c>
      <c r="R759" s="5">
        <v>38</v>
      </c>
      <c r="T759" t="str">
        <f t="shared" si="47"/>
        <v>invalid</v>
      </c>
      <c r="U759" t="str">
        <f t="shared" si="46"/>
        <v>February</v>
      </c>
      <c r="V759">
        <f t="shared" si="44"/>
        <v>0.2273</v>
      </c>
      <c r="W759" t="str">
        <f t="shared" si="45"/>
        <v>winter</v>
      </c>
    </row>
    <row r="760" spans="1:23" x14ac:dyDescent="0.25">
      <c r="A760" s="5">
        <v>759</v>
      </c>
      <c r="B760" s="6">
        <v>40578</v>
      </c>
      <c r="C760" s="5">
        <v>1</v>
      </c>
      <c r="D760" s="5">
        <v>0</v>
      </c>
      <c r="E760" s="5">
        <v>2</v>
      </c>
      <c r="F760" s="5">
        <v>0</v>
      </c>
      <c r="G760" s="5" t="b">
        <v>0</v>
      </c>
      <c r="H760" s="5">
        <v>5</v>
      </c>
      <c r="I760" s="5" t="s">
        <v>51</v>
      </c>
      <c r="J760" s="5">
        <v>2</v>
      </c>
      <c r="K760" s="5" t="s">
        <v>69</v>
      </c>
      <c r="L760" s="5">
        <v>0.2</v>
      </c>
      <c r="M760" s="5">
        <v>0.2576</v>
      </c>
      <c r="N760" s="5">
        <v>0.44</v>
      </c>
      <c r="O760" s="5">
        <v>0</v>
      </c>
      <c r="P760" s="5">
        <v>3</v>
      </c>
      <c r="Q760" s="5">
        <v>10</v>
      </c>
      <c r="R760" s="5">
        <v>13</v>
      </c>
      <c r="T760" t="str">
        <f t="shared" si="47"/>
        <v>invalid</v>
      </c>
      <c r="U760" t="str">
        <f t="shared" si="46"/>
        <v>February</v>
      </c>
      <c r="V760">
        <f t="shared" si="44"/>
        <v>0.2576</v>
      </c>
      <c r="W760" t="str">
        <f t="shared" si="45"/>
        <v>winter</v>
      </c>
    </row>
    <row r="761" spans="1:23" x14ac:dyDescent="0.25">
      <c r="A761" s="5">
        <v>760</v>
      </c>
      <c r="B761" s="6">
        <v>40578</v>
      </c>
      <c r="C761" s="5">
        <v>1</v>
      </c>
      <c r="D761" s="5">
        <v>0</v>
      </c>
      <c r="E761" s="5">
        <v>2</v>
      </c>
      <c r="F761" s="5">
        <v>1</v>
      </c>
      <c r="G761" s="5" t="b">
        <v>0</v>
      </c>
      <c r="H761" s="5">
        <v>5</v>
      </c>
      <c r="I761" s="5" t="s">
        <v>51</v>
      </c>
      <c r="J761" s="5">
        <v>2</v>
      </c>
      <c r="K761" s="5" t="s">
        <v>69</v>
      </c>
      <c r="L761" s="5">
        <v>0.16</v>
      </c>
      <c r="M761" s="5">
        <v>0.2273</v>
      </c>
      <c r="N761" s="5">
        <v>0.59</v>
      </c>
      <c r="O761" s="5">
        <v>0</v>
      </c>
      <c r="P761" s="5">
        <v>0</v>
      </c>
      <c r="Q761" s="5">
        <v>7</v>
      </c>
      <c r="R761" s="5">
        <v>7</v>
      </c>
      <c r="T761" t="str">
        <f t="shared" si="47"/>
        <v>invalid</v>
      </c>
      <c r="U761" t="str">
        <f t="shared" si="46"/>
        <v>February</v>
      </c>
      <c r="V761">
        <f t="shared" si="44"/>
        <v>0.2273</v>
      </c>
      <c r="W761" t="str">
        <f t="shared" si="45"/>
        <v>winter</v>
      </c>
    </row>
    <row r="762" spans="1:23" x14ac:dyDescent="0.25">
      <c r="A762" s="5">
        <v>761</v>
      </c>
      <c r="B762" s="6">
        <v>40578</v>
      </c>
      <c r="C762" s="5">
        <v>1</v>
      </c>
      <c r="D762" s="5">
        <v>0</v>
      </c>
      <c r="E762" s="5">
        <v>2</v>
      </c>
      <c r="F762" s="5">
        <v>2</v>
      </c>
      <c r="G762" s="5" t="b">
        <v>0</v>
      </c>
      <c r="H762" s="5">
        <v>5</v>
      </c>
      <c r="I762" s="5" t="s">
        <v>51</v>
      </c>
      <c r="J762" s="5">
        <v>2</v>
      </c>
      <c r="K762" s="5" t="s">
        <v>69</v>
      </c>
      <c r="L762" s="5">
        <v>0.14000000000000001</v>
      </c>
      <c r="M762" s="5">
        <v>0.16669999999999999</v>
      </c>
      <c r="N762" s="5">
        <v>0.63</v>
      </c>
      <c r="O762" s="5">
        <v>0.1045</v>
      </c>
      <c r="P762" s="5">
        <v>0</v>
      </c>
      <c r="Q762" s="5">
        <v>1</v>
      </c>
      <c r="R762" s="5">
        <v>1</v>
      </c>
      <c r="T762" t="str">
        <f t="shared" si="47"/>
        <v>invalid</v>
      </c>
      <c r="U762" t="str">
        <f t="shared" si="46"/>
        <v>February</v>
      </c>
      <c r="V762">
        <f t="shared" si="44"/>
        <v>0.16669999999999999</v>
      </c>
      <c r="W762" t="str">
        <f t="shared" si="45"/>
        <v>winter</v>
      </c>
    </row>
    <row r="763" spans="1:23" x14ac:dyDescent="0.25">
      <c r="A763" s="5">
        <v>762</v>
      </c>
      <c r="B763" s="6">
        <v>40578</v>
      </c>
      <c r="C763" s="5">
        <v>1</v>
      </c>
      <c r="D763" s="5">
        <v>0</v>
      </c>
      <c r="E763" s="5">
        <v>2</v>
      </c>
      <c r="F763" s="5">
        <v>3</v>
      </c>
      <c r="G763" s="5" t="b">
        <v>0</v>
      </c>
      <c r="H763" s="5">
        <v>5</v>
      </c>
      <c r="I763" s="5" t="s">
        <v>51</v>
      </c>
      <c r="J763" s="5">
        <v>2</v>
      </c>
      <c r="K763" s="5" t="s">
        <v>69</v>
      </c>
      <c r="L763" s="5">
        <v>0.14000000000000001</v>
      </c>
      <c r="M763" s="5">
        <v>0.16669999999999999</v>
      </c>
      <c r="N763" s="5">
        <v>0.63</v>
      </c>
      <c r="O763" s="5">
        <v>0.1045</v>
      </c>
      <c r="P763" s="5">
        <v>0</v>
      </c>
      <c r="Q763" s="5">
        <v>1</v>
      </c>
      <c r="R763" s="5">
        <v>1</v>
      </c>
      <c r="T763" t="str">
        <f t="shared" si="47"/>
        <v>invalid</v>
      </c>
      <c r="U763" t="str">
        <f t="shared" si="46"/>
        <v>February</v>
      </c>
      <c r="V763">
        <f t="shared" si="44"/>
        <v>0.16669999999999999</v>
      </c>
      <c r="W763" t="str">
        <f t="shared" si="45"/>
        <v>winter</v>
      </c>
    </row>
    <row r="764" spans="1:23" x14ac:dyDescent="0.25">
      <c r="A764" s="5">
        <v>763</v>
      </c>
      <c r="B764" s="6">
        <v>40578</v>
      </c>
      <c r="C764" s="5">
        <v>1</v>
      </c>
      <c r="D764" s="5">
        <v>0</v>
      </c>
      <c r="E764" s="5">
        <v>2</v>
      </c>
      <c r="F764" s="5">
        <v>5</v>
      </c>
      <c r="G764" s="5" t="b">
        <v>0</v>
      </c>
      <c r="H764" s="5">
        <v>5</v>
      </c>
      <c r="I764" s="5" t="s">
        <v>51</v>
      </c>
      <c r="J764" s="5">
        <v>2</v>
      </c>
      <c r="K764" s="5" t="s">
        <v>69</v>
      </c>
      <c r="L764" s="5">
        <v>0.14000000000000001</v>
      </c>
      <c r="M764" s="5">
        <v>0.1515</v>
      </c>
      <c r="N764" s="5">
        <v>0.63</v>
      </c>
      <c r="O764" s="5">
        <v>0.1343</v>
      </c>
      <c r="P764" s="5">
        <v>0</v>
      </c>
      <c r="Q764" s="5">
        <v>7</v>
      </c>
      <c r="R764" s="5">
        <v>7</v>
      </c>
      <c r="T764" t="str">
        <f t="shared" si="47"/>
        <v>invalid</v>
      </c>
      <c r="U764" t="str">
        <f t="shared" si="46"/>
        <v>February</v>
      </c>
      <c r="V764">
        <f t="shared" si="44"/>
        <v>0.1515</v>
      </c>
      <c r="W764" t="str">
        <f t="shared" si="45"/>
        <v>winter</v>
      </c>
    </row>
    <row r="765" spans="1:23" x14ac:dyDescent="0.25">
      <c r="A765" s="5">
        <v>764</v>
      </c>
      <c r="B765" s="6">
        <v>40578</v>
      </c>
      <c r="C765" s="5">
        <v>1</v>
      </c>
      <c r="D765" s="5">
        <v>0</v>
      </c>
      <c r="E765" s="5">
        <v>2</v>
      </c>
      <c r="F765" s="5">
        <v>6</v>
      </c>
      <c r="G765" s="5" t="b">
        <v>0</v>
      </c>
      <c r="H765" s="5">
        <v>5</v>
      </c>
      <c r="I765" s="5" t="s">
        <v>51</v>
      </c>
      <c r="J765" s="5">
        <v>2</v>
      </c>
      <c r="K765" s="5" t="s">
        <v>69</v>
      </c>
      <c r="L765" s="5">
        <v>0.16</v>
      </c>
      <c r="M765" s="5">
        <v>0.2273</v>
      </c>
      <c r="N765" s="5">
        <v>0.55000000000000004</v>
      </c>
      <c r="O765" s="5">
        <v>0</v>
      </c>
      <c r="P765" s="5">
        <v>2</v>
      </c>
      <c r="Q765" s="5">
        <v>26</v>
      </c>
      <c r="R765" s="5">
        <v>28</v>
      </c>
      <c r="T765" t="str">
        <f t="shared" si="47"/>
        <v>invalid</v>
      </c>
      <c r="U765" t="str">
        <f t="shared" si="46"/>
        <v>February</v>
      </c>
      <c r="V765">
        <f t="shared" si="44"/>
        <v>0.2273</v>
      </c>
      <c r="W765" t="str">
        <f t="shared" si="45"/>
        <v>winter</v>
      </c>
    </row>
    <row r="766" spans="1:23" x14ac:dyDescent="0.25">
      <c r="A766" s="5">
        <v>765</v>
      </c>
      <c r="B766" s="6">
        <v>40578</v>
      </c>
      <c r="C766" s="5">
        <v>1</v>
      </c>
      <c r="D766" s="5">
        <v>0</v>
      </c>
      <c r="E766" s="5">
        <v>2</v>
      </c>
      <c r="F766" s="5">
        <v>7</v>
      </c>
      <c r="G766" s="5" t="b">
        <v>0</v>
      </c>
      <c r="H766" s="5">
        <v>5</v>
      </c>
      <c r="I766" s="5" t="s">
        <v>51</v>
      </c>
      <c r="J766" s="5">
        <v>1</v>
      </c>
      <c r="K766" s="5" t="s">
        <v>68</v>
      </c>
      <c r="L766" s="5">
        <v>0.14000000000000001</v>
      </c>
      <c r="M766" s="5">
        <v>0.21210000000000001</v>
      </c>
      <c r="N766" s="5">
        <v>0.59</v>
      </c>
      <c r="O766" s="5">
        <v>0</v>
      </c>
      <c r="P766" s="5">
        <v>0</v>
      </c>
      <c r="Q766" s="5">
        <v>87</v>
      </c>
      <c r="R766" s="5">
        <v>87</v>
      </c>
      <c r="T766" t="str">
        <f t="shared" si="47"/>
        <v>invalid</v>
      </c>
      <c r="U766" t="str">
        <f t="shared" si="46"/>
        <v>February</v>
      </c>
      <c r="V766">
        <f t="shared" si="44"/>
        <v>0.21210000000000001</v>
      </c>
      <c r="W766" t="str">
        <f t="shared" si="45"/>
        <v>winter</v>
      </c>
    </row>
    <row r="767" spans="1:23" x14ac:dyDescent="0.25">
      <c r="A767" s="5">
        <v>766</v>
      </c>
      <c r="B767" s="6">
        <v>40578</v>
      </c>
      <c r="C767" s="5">
        <v>1</v>
      </c>
      <c r="D767" s="5">
        <v>0</v>
      </c>
      <c r="E767" s="5">
        <v>2</v>
      </c>
      <c r="F767" s="5">
        <v>8</v>
      </c>
      <c r="G767" s="5" t="b">
        <v>0</v>
      </c>
      <c r="H767" s="5">
        <v>5</v>
      </c>
      <c r="I767" s="5" t="s">
        <v>51</v>
      </c>
      <c r="J767" s="5">
        <v>1</v>
      </c>
      <c r="K767" s="5" t="s">
        <v>68</v>
      </c>
      <c r="L767" s="5">
        <v>0.14000000000000001</v>
      </c>
      <c r="M767" s="5">
        <v>0.1515</v>
      </c>
      <c r="N767" s="5">
        <v>0.74</v>
      </c>
      <c r="O767" s="5">
        <v>0.1343</v>
      </c>
      <c r="P767" s="5">
        <v>3</v>
      </c>
      <c r="Q767" s="5">
        <v>217</v>
      </c>
      <c r="R767" s="5">
        <v>220</v>
      </c>
      <c r="T767" t="str">
        <f t="shared" si="47"/>
        <v>invalid</v>
      </c>
      <c r="U767" t="str">
        <f t="shared" si="46"/>
        <v>February</v>
      </c>
      <c r="V767">
        <f t="shared" si="44"/>
        <v>0.1515</v>
      </c>
      <c r="W767" t="str">
        <f t="shared" si="45"/>
        <v>winter</v>
      </c>
    </row>
    <row r="768" spans="1:23" x14ac:dyDescent="0.25">
      <c r="A768" s="5">
        <v>767</v>
      </c>
      <c r="B768" s="6">
        <v>40578</v>
      </c>
      <c r="C768" s="5">
        <v>1</v>
      </c>
      <c r="D768" s="5">
        <v>0</v>
      </c>
      <c r="E768" s="5">
        <v>2</v>
      </c>
      <c r="F768" s="5">
        <v>9</v>
      </c>
      <c r="G768" s="5" t="b">
        <v>0</v>
      </c>
      <c r="H768" s="5">
        <v>5</v>
      </c>
      <c r="I768" s="5" t="s">
        <v>51</v>
      </c>
      <c r="J768" s="5">
        <v>2</v>
      </c>
      <c r="K768" s="5" t="s">
        <v>69</v>
      </c>
      <c r="L768" s="5">
        <v>0.16</v>
      </c>
      <c r="M768" s="5">
        <v>0.18179999999999999</v>
      </c>
      <c r="N768" s="5">
        <v>0.8</v>
      </c>
      <c r="O768" s="5">
        <v>0.1343</v>
      </c>
      <c r="P768" s="5">
        <v>3</v>
      </c>
      <c r="Q768" s="5">
        <v>124</v>
      </c>
      <c r="R768" s="5">
        <v>127</v>
      </c>
      <c r="T768" t="str">
        <f t="shared" si="47"/>
        <v>invalid</v>
      </c>
      <c r="U768" t="str">
        <f t="shared" si="46"/>
        <v>February</v>
      </c>
      <c r="V768">
        <f t="shared" si="44"/>
        <v>0.18179999999999999</v>
      </c>
      <c r="W768" t="str">
        <f t="shared" si="45"/>
        <v>winter</v>
      </c>
    </row>
    <row r="769" spans="1:23" x14ac:dyDescent="0.25">
      <c r="A769" s="5">
        <v>768</v>
      </c>
      <c r="B769" s="6">
        <v>40578</v>
      </c>
      <c r="C769" s="5">
        <v>1</v>
      </c>
      <c r="D769" s="5">
        <v>0</v>
      </c>
      <c r="E769" s="5">
        <v>2</v>
      </c>
      <c r="F769" s="5">
        <v>10</v>
      </c>
      <c r="G769" s="5" t="b">
        <v>0</v>
      </c>
      <c r="H769" s="5">
        <v>5</v>
      </c>
      <c r="I769" s="5" t="s">
        <v>51</v>
      </c>
      <c r="J769" s="5">
        <v>2</v>
      </c>
      <c r="K769" s="5" t="s">
        <v>69</v>
      </c>
      <c r="L769" s="5">
        <v>0.2</v>
      </c>
      <c r="M769" s="5">
        <v>0.21210000000000001</v>
      </c>
      <c r="N769" s="5">
        <v>0.51</v>
      </c>
      <c r="O769" s="5">
        <v>0.1343</v>
      </c>
      <c r="P769" s="5">
        <v>5</v>
      </c>
      <c r="Q769" s="5">
        <v>46</v>
      </c>
      <c r="R769" s="5">
        <v>51</v>
      </c>
      <c r="T769" t="str">
        <f t="shared" si="47"/>
        <v>invalid</v>
      </c>
      <c r="U769" t="str">
        <f t="shared" si="46"/>
        <v>February</v>
      </c>
      <c r="V769">
        <f t="shared" si="44"/>
        <v>0.21210000000000001</v>
      </c>
      <c r="W769" t="str">
        <f t="shared" si="45"/>
        <v>winter</v>
      </c>
    </row>
    <row r="770" spans="1:23" x14ac:dyDescent="0.25">
      <c r="A770" s="5">
        <v>769</v>
      </c>
      <c r="B770" s="6">
        <v>40578</v>
      </c>
      <c r="C770" s="5">
        <v>1</v>
      </c>
      <c r="D770" s="5">
        <v>0</v>
      </c>
      <c r="E770" s="5">
        <v>2</v>
      </c>
      <c r="F770" s="5">
        <v>11</v>
      </c>
      <c r="G770" s="5" t="b">
        <v>0</v>
      </c>
      <c r="H770" s="5">
        <v>5</v>
      </c>
      <c r="I770" s="5" t="s">
        <v>51</v>
      </c>
      <c r="J770" s="5">
        <v>1</v>
      </c>
      <c r="K770" s="5" t="s">
        <v>68</v>
      </c>
      <c r="L770" s="5">
        <v>0.22</v>
      </c>
      <c r="M770" s="5">
        <v>0.2273</v>
      </c>
      <c r="N770" s="5">
        <v>0.51</v>
      </c>
      <c r="O770" s="5">
        <v>0.16420000000000001</v>
      </c>
      <c r="P770" s="5">
        <v>3</v>
      </c>
      <c r="Q770" s="5">
        <v>61</v>
      </c>
      <c r="R770" s="5">
        <v>64</v>
      </c>
      <c r="T770" t="str">
        <f t="shared" si="47"/>
        <v>invalid</v>
      </c>
      <c r="U770" t="str">
        <f t="shared" si="46"/>
        <v>February</v>
      </c>
      <c r="V770">
        <f t="shared" si="44"/>
        <v>0.2273</v>
      </c>
      <c r="W770" t="str">
        <f t="shared" si="45"/>
        <v>winter</v>
      </c>
    </row>
    <row r="771" spans="1:23" x14ac:dyDescent="0.25">
      <c r="A771" s="5">
        <v>770</v>
      </c>
      <c r="B771" s="6">
        <v>40578</v>
      </c>
      <c r="C771" s="5">
        <v>1</v>
      </c>
      <c r="D771" s="5">
        <v>0</v>
      </c>
      <c r="E771" s="5">
        <v>2</v>
      </c>
      <c r="F771" s="5">
        <v>12</v>
      </c>
      <c r="G771" s="5" t="b">
        <v>0</v>
      </c>
      <c r="H771" s="5">
        <v>5</v>
      </c>
      <c r="I771" s="5" t="s">
        <v>51</v>
      </c>
      <c r="J771" s="5">
        <v>2</v>
      </c>
      <c r="K771" s="5" t="s">
        <v>69</v>
      </c>
      <c r="L771" s="5">
        <v>0.24</v>
      </c>
      <c r="M771" s="5">
        <v>0.2424</v>
      </c>
      <c r="N771" s="5">
        <v>0.48</v>
      </c>
      <c r="O771" s="5">
        <v>0.16420000000000001</v>
      </c>
      <c r="P771" s="5">
        <v>8</v>
      </c>
      <c r="Q771" s="5">
        <v>78</v>
      </c>
      <c r="R771" s="5">
        <v>86</v>
      </c>
      <c r="T771" t="str">
        <f t="shared" si="47"/>
        <v>invalid</v>
      </c>
      <c r="U771" t="str">
        <f t="shared" si="46"/>
        <v>February</v>
      </c>
      <c r="V771">
        <f t="shared" ref="V771:V834" si="48">IF(M771="",M770,M771)</f>
        <v>0.2424</v>
      </c>
      <c r="W771" t="str">
        <f t="shared" ref="W771:W834" si="49">IF(C771=1,"winter",("invalid"))</f>
        <v>winter</v>
      </c>
    </row>
    <row r="772" spans="1:23" x14ac:dyDescent="0.25">
      <c r="A772" s="5">
        <v>771</v>
      </c>
      <c r="B772" s="6">
        <v>40578</v>
      </c>
      <c r="C772" s="5">
        <v>1</v>
      </c>
      <c r="D772" s="5">
        <v>0</v>
      </c>
      <c r="E772" s="5">
        <v>2</v>
      </c>
      <c r="F772" s="5">
        <v>13</v>
      </c>
      <c r="G772" s="5" t="b">
        <v>0</v>
      </c>
      <c r="H772" s="5">
        <v>5</v>
      </c>
      <c r="I772" s="5" t="s">
        <v>51</v>
      </c>
      <c r="J772" s="5">
        <v>2</v>
      </c>
      <c r="K772" s="5" t="s">
        <v>69</v>
      </c>
      <c r="L772" s="5">
        <v>0.26</v>
      </c>
      <c r="M772" s="5">
        <v>0.2576</v>
      </c>
      <c r="N772" s="5">
        <v>0.5</v>
      </c>
      <c r="O772" s="5">
        <v>0.22389999999999999</v>
      </c>
      <c r="P772" s="5">
        <v>9</v>
      </c>
      <c r="Q772" s="5">
        <v>73</v>
      </c>
      <c r="R772" s="5">
        <v>82</v>
      </c>
      <c r="T772" t="str">
        <f t="shared" si="47"/>
        <v>invalid</v>
      </c>
      <c r="U772" t="str">
        <f t="shared" si="46"/>
        <v>February</v>
      </c>
      <c r="V772">
        <f t="shared" si="48"/>
        <v>0.2576</v>
      </c>
      <c r="W772" t="str">
        <f t="shared" si="49"/>
        <v>winter</v>
      </c>
    </row>
    <row r="773" spans="1:23" x14ac:dyDescent="0.25">
      <c r="A773" s="5">
        <v>772</v>
      </c>
      <c r="B773" s="6">
        <v>40578</v>
      </c>
      <c r="C773" s="5">
        <v>1</v>
      </c>
      <c r="D773" s="5">
        <v>0</v>
      </c>
      <c r="E773" s="5">
        <v>2</v>
      </c>
      <c r="F773" s="5">
        <v>14</v>
      </c>
      <c r="G773" s="5" t="b">
        <v>0</v>
      </c>
      <c r="H773" s="5">
        <v>5</v>
      </c>
      <c r="I773" s="5" t="s">
        <v>51</v>
      </c>
      <c r="J773" s="5">
        <v>2</v>
      </c>
      <c r="K773" s="5" t="s">
        <v>69</v>
      </c>
      <c r="L773" s="5">
        <v>0.28000000000000003</v>
      </c>
      <c r="M773" s="5">
        <v>0.2727</v>
      </c>
      <c r="N773" s="5">
        <v>0.45</v>
      </c>
      <c r="O773" s="5">
        <v>0.16420000000000001</v>
      </c>
      <c r="P773" s="5">
        <v>15</v>
      </c>
      <c r="Q773" s="5">
        <v>76</v>
      </c>
      <c r="R773" s="5">
        <v>91</v>
      </c>
      <c r="T773" t="str">
        <f t="shared" si="47"/>
        <v>invalid</v>
      </c>
      <c r="U773" t="str">
        <f t="shared" si="46"/>
        <v>February</v>
      </c>
      <c r="V773">
        <f t="shared" si="48"/>
        <v>0.2727</v>
      </c>
      <c r="W773" t="str">
        <f t="shared" si="49"/>
        <v>winter</v>
      </c>
    </row>
    <row r="774" spans="1:23" x14ac:dyDescent="0.25">
      <c r="A774" s="5">
        <v>773</v>
      </c>
      <c r="B774" s="6">
        <v>40578</v>
      </c>
      <c r="C774" s="5">
        <v>1</v>
      </c>
      <c r="D774" s="5">
        <v>0</v>
      </c>
      <c r="E774" s="5">
        <v>2</v>
      </c>
      <c r="F774" s="5">
        <v>15</v>
      </c>
      <c r="G774" s="5" t="b">
        <v>0</v>
      </c>
      <c r="H774" s="5">
        <v>5</v>
      </c>
      <c r="I774" s="5" t="s">
        <v>51</v>
      </c>
      <c r="J774" s="5">
        <v>2</v>
      </c>
      <c r="K774" s="5" t="s">
        <v>69</v>
      </c>
      <c r="L774" s="5">
        <v>0.28000000000000003</v>
      </c>
      <c r="M774" s="5">
        <v>0.2727</v>
      </c>
      <c r="N774" s="5">
        <v>0.48</v>
      </c>
      <c r="O774" s="5">
        <v>0.25369999999999998</v>
      </c>
      <c r="P774" s="5">
        <v>9</v>
      </c>
      <c r="Q774" s="5">
        <v>81</v>
      </c>
      <c r="R774" s="5">
        <v>90</v>
      </c>
      <c r="T774" t="str">
        <f t="shared" si="47"/>
        <v>invalid</v>
      </c>
      <c r="U774" t="str">
        <f t="shared" si="46"/>
        <v>February</v>
      </c>
      <c r="V774">
        <f t="shared" si="48"/>
        <v>0.2727</v>
      </c>
      <c r="W774" t="str">
        <f t="shared" si="49"/>
        <v>winter</v>
      </c>
    </row>
    <row r="775" spans="1:23" x14ac:dyDescent="0.25">
      <c r="A775" s="5">
        <v>774</v>
      </c>
      <c r="B775" s="6">
        <v>40578</v>
      </c>
      <c r="C775" s="5">
        <v>1</v>
      </c>
      <c r="D775" s="5">
        <v>0</v>
      </c>
      <c r="E775" s="5">
        <v>2</v>
      </c>
      <c r="F775" s="5">
        <v>16</v>
      </c>
      <c r="G775" s="5" t="b">
        <v>0</v>
      </c>
      <c r="H775" s="5">
        <v>5</v>
      </c>
      <c r="I775" s="5" t="s">
        <v>51</v>
      </c>
      <c r="J775" s="5">
        <v>2</v>
      </c>
      <c r="K775" s="5" t="s">
        <v>69</v>
      </c>
      <c r="L775" s="5">
        <v>0.3</v>
      </c>
      <c r="M775" s="5">
        <v>0.28789999999999999</v>
      </c>
      <c r="N775" s="5">
        <v>0.42</v>
      </c>
      <c r="O775" s="5">
        <v>0.22389999999999999</v>
      </c>
      <c r="P775" s="5">
        <v>8</v>
      </c>
      <c r="Q775" s="5">
        <v>91</v>
      </c>
      <c r="R775" s="5">
        <v>99</v>
      </c>
      <c r="T775" t="str">
        <f t="shared" si="47"/>
        <v>invalid</v>
      </c>
      <c r="U775" t="str">
        <f t="shared" si="46"/>
        <v>February</v>
      </c>
      <c r="V775">
        <f t="shared" si="48"/>
        <v>0.28789999999999999</v>
      </c>
      <c r="W775" t="str">
        <f t="shared" si="49"/>
        <v>winter</v>
      </c>
    </row>
    <row r="776" spans="1:23" x14ac:dyDescent="0.25">
      <c r="A776" s="5">
        <v>775</v>
      </c>
      <c r="B776" s="6">
        <v>40578</v>
      </c>
      <c r="C776" s="5">
        <v>1</v>
      </c>
      <c r="D776" s="5">
        <v>0</v>
      </c>
      <c r="E776" s="5">
        <v>2</v>
      </c>
      <c r="F776" s="5">
        <v>17</v>
      </c>
      <c r="G776" s="5" t="b">
        <v>0</v>
      </c>
      <c r="H776" s="5">
        <v>5</v>
      </c>
      <c r="I776" s="5" t="s">
        <v>51</v>
      </c>
      <c r="J776" s="5">
        <v>2</v>
      </c>
      <c r="K776" s="5" t="s">
        <v>69</v>
      </c>
      <c r="L776" s="5">
        <v>0.26</v>
      </c>
      <c r="M776" s="5">
        <v>0.2727</v>
      </c>
      <c r="N776" s="5">
        <v>0.56000000000000005</v>
      </c>
      <c r="O776" s="5">
        <v>0.1343</v>
      </c>
      <c r="P776" s="5">
        <v>10</v>
      </c>
      <c r="Q776" s="5">
        <v>195</v>
      </c>
      <c r="R776" s="5">
        <v>205</v>
      </c>
      <c r="T776" t="str">
        <f t="shared" si="47"/>
        <v>invalid</v>
      </c>
      <c r="U776" t="str">
        <f t="shared" si="46"/>
        <v>February</v>
      </c>
      <c r="V776">
        <f t="shared" si="48"/>
        <v>0.2727</v>
      </c>
      <c r="W776" t="str">
        <f t="shared" si="49"/>
        <v>winter</v>
      </c>
    </row>
    <row r="777" spans="1:23" x14ac:dyDescent="0.25">
      <c r="A777" s="5">
        <v>776</v>
      </c>
      <c r="B777" s="6">
        <v>40578</v>
      </c>
      <c r="C777" s="5">
        <v>1</v>
      </c>
      <c r="D777" s="5">
        <v>0</v>
      </c>
      <c r="E777" s="5">
        <v>2</v>
      </c>
      <c r="F777" s="5">
        <v>18</v>
      </c>
      <c r="G777" s="5" t="b">
        <v>0</v>
      </c>
      <c r="H777" s="5">
        <v>5</v>
      </c>
      <c r="I777" s="5" t="s">
        <v>51</v>
      </c>
      <c r="J777" s="5">
        <v>2</v>
      </c>
      <c r="K777" s="5" t="s">
        <v>69</v>
      </c>
      <c r="L777" s="5">
        <v>0.24</v>
      </c>
      <c r="M777" s="5">
        <v>0.2576</v>
      </c>
      <c r="N777" s="5">
        <v>0.6</v>
      </c>
      <c r="O777" s="5">
        <v>0.1045</v>
      </c>
      <c r="P777" s="5">
        <v>3</v>
      </c>
      <c r="Q777" s="5">
        <v>152</v>
      </c>
      <c r="R777" s="5">
        <v>155</v>
      </c>
      <c r="T777" t="str">
        <f t="shared" si="47"/>
        <v>invalid</v>
      </c>
      <c r="U777" t="str">
        <f t="shared" si="46"/>
        <v>February</v>
      </c>
      <c r="V777">
        <f t="shared" si="48"/>
        <v>0.2576</v>
      </c>
      <c r="W777" t="str">
        <f t="shared" si="49"/>
        <v>winter</v>
      </c>
    </row>
    <row r="778" spans="1:23" x14ac:dyDescent="0.25">
      <c r="A778" s="5">
        <v>777</v>
      </c>
      <c r="B778" s="6">
        <v>40578</v>
      </c>
      <c r="C778" s="5">
        <v>1</v>
      </c>
      <c r="D778" s="5">
        <v>0</v>
      </c>
      <c r="E778" s="5">
        <v>2</v>
      </c>
      <c r="F778" s="5">
        <v>19</v>
      </c>
      <c r="G778" s="5" t="b">
        <v>0</v>
      </c>
      <c r="H778" s="5">
        <v>5</v>
      </c>
      <c r="I778" s="5" t="s">
        <v>51</v>
      </c>
      <c r="J778" s="5">
        <v>2</v>
      </c>
      <c r="K778" s="5" t="s">
        <v>69</v>
      </c>
      <c r="L778" s="5">
        <v>0.24</v>
      </c>
      <c r="M778" s="5">
        <v>0.2424</v>
      </c>
      <c r="N778" s="5">
        <v>0.65</v>
      </c>
      <c r="O778" s="5">
        <v>0.1343</v>
      </c>
      <c r="P778" s="5">
        <v>1</v>
      </c>
      <c r="Q778" s="5">
        <v>102</v>
      </c>
      <c r="R778" s="5">
        <v>103</v>
      </c>
      <c r="T778" t="str">
        <f t="shared" si="47"/>
        <v>invalid</v>
      </c>
      <c r="U778" t="str">
        <f t="shared" si="46"/>
        <v>February</v>
      </c>
      <c r="V778">
        <f t="shared" si="48"/>
        <v>0.2424</v>
      </c>
      <c r="W778" t="str">
        <f t="shared" si="49"/>
        <v>winter</v>
      </c>
    </row>
    <row r="779" spans="1:23" x14ac:dyDescent="0.25">
      <c r="A779" s="5">
        <v>778</v>
      </c>
      <c r="B779" s="6">
        <v>40578</v>
      </c>
      <c r="C779" s="5">
        <v>1</v>
      </c>
      <c r="D779" s="5">
        <v>0</v>
      </c>
      <c r="E779" s="5">
        <v>2</v>
      </c>
      <c r="F779" s="5">
        <v>20</v>
      </c>
      <c r="G779" s="5" t="b">
        <v>0</v>
      </c>
      <c r="H779" s="5">
        <v>5</v>
      </c>
      <c r="I779" s="5" t="s">
        <v>51</v>
      </c>
      <c r="J779" s="5">
        <v>2</v>
      </c>
      <c r="K779" s="5" t="s">
        <v>69</v>
      </c>
      <c r="L779" s="5">
        <v>0.24</v>
      </c>
      <c r="M779" s="5">
        <v>0.2424</v>
      </c>
      <c r="N779" s="5">
        <v>0.65</v>
      </c>
      <c r="O779" s="5">
        <v>0.16420000000000001</v>
      </c>
      <c r="P779" s="5">
        <v>2</v>
      </c>
      <c r="Q779" s="5">
        <v>69</v>
      </c>
      <c r="R779" s="5">
        <v>71</v>
      </c>
      <c r="T779" t="str">
        <f t="shared" si="47"/>
        <v>invalid</v>
      </c>
      <c r="U779" t="str">
        <f t="shared" si="46"/>
        <v>February</v>
      </c>
      <c r="V779">
        <f t="shared" si="48"/>
        <v>0.2424</v>
      </c>
      <c r="W779" t="str">
        <f t="shared" si="49"/>
        <v>winter</v>
      </c>
    </row>
    <row r="780" spans="1:23" x14ac:dyDescent="0.25">
      <c r="A780" s="5">
        <v>779</v>
      </c>
      <c r="B780" s="6">
        <v>40578</v>
      </c>
      <c r="C780" s="5">
        <v>1</v>
      </c>
      <c r="D780" s="5">
        <v>0</v>
      </c>
      <c r="E780" s="5">
        <v>2</v>
      </c>
      <c r="F780" s="5">
        <v>21</v>
      </c>
      <c r="G780" s="5" t="b">
        <v>0</v>
      </c>
      <c r="H780" s="5">
        <v>5</v>
      </c>
      <c r="I780" s="5" t="s">
        <v>51</v>
      </c>
      <c r="J780" s="5">
        <v>2</v>
      </c>
      <c r="K780" s="5" t="s">
        <v>69</v>
      </c>
      <c r="L780" s="5">
        <v>0.24</v>
      </c>
      <c r="M780" s="5">
        <v>0.2424</v>
      </c>
      <c r="N780" s="5">
        <v>0.7</v>
      </c>
      <c r="O780" s="5">
        <v>0.16420000000000001</v>
      </c>
      <c r="P780" s="5">
        <v>2</v>
      </c>
      <c r="Q780" s="5">
        <v>41</v>
      </c>
      <c r="R780" s="5">
        <v>43</v>
      </c>
      <c r="T780" t="str">
        <f t="shared" si="47"/>
        <v>invalid</v>
      </c>
      <c r="U780" t="str">
        <f t="shared" ref="U780:U843" si="50">IF(E771=1,"January",IF(E771=2,"February",("invalid")))</f>
        <v>February</v>
      </c>
      <c r="V780">
        <f t="shared" si="48"/>
        <v>0.2424</v>
      </c>
      <c r="W780" t="str">
        <f t="shared" si="49"/>
        <v>winter</v>
      </c>
    </row>
    <row r="781" spans="1:23" x14ac:dyDescent="0.25">
      <c r="A781" s="5">
        <v>780</v>
      </c>
      <c r="B781" s="6">
        <v>40578</v>
      </c>
      <c r="C781" s="5">
        <v>1</v>
      </c>
      <c r="D781" s="5">
        <v>0</v>
      </c>
      <c r="E781" s="5">
        <v>2</v>
      </c>
      <c r="F781" s="5">
        <v>22</v>
      </c>
      <c r="G781" s="5" t="b">
        <v>0</v>
      </c>
      <c r="H781" s="5">
        <v>5</v>
      </c>
      <c r="I781" s="5" t="s">
        <v>51</v>
      </c>
      <c r="J781" s="5">
        <v>2</v>
      </c>
      <c r="K781" s="5" t="s">
        <v>69</v>
      </c>
      <c r="L781" s="5">
        <v>0.24</v>
      </c>
      <c r="M781" s="5">
        <v>0.2424</v>
      </c>
      <c r="N781" s="5">
        <v>0.65</v>
      </c>
      <c r="O781" s="5">
        <v>0.16420000000000001</v>
      </c>
      <c r="P781" s="5">
        <v>1</v>
      </c>
      <c r="Q781" s="5">
        <v>45</v>
      </c>
      <c r="R781" s="5">
        <v>46</v>
      </c>
      <c r="T781" t="str">
        <f t="shared" si="47"/>
        <v>invalid</v>
      </c>
      <c r="U781" t="str">
        <f t="shared" si="50"/>
        <v>February</v>
      </c>
      <c r="V781">
        <f t="shared" si="48"/>
        <v>0.2424</v>
      </c>
      <c r="W781" t="str">
        <f t="shared" si="49"/>
        <v>winter</v>
      </c>
    </row>
    <row r="782" spans="1:23" x14ac:dyDescent="0.25">
      <c r="A782" s="5">
        <v>781</v>
      </c>
      <c r="B782" s="6">
        <v>40578</v>
      </c>
      <c r="C782" s="5">
        <v>1</v>
      </c>
      <c r="D782" s="5">
        <v>0</v>
      </c>
      <c r="E782" s="5">
        <v>2</v>
      </c>
      <c r="F782" s="5">
        <v>23</v>
      </c>
      <c r="G782" s="5" t="b">
        <v>0</v>
      </c>
      <c r="H782" s="5">
        <v>5</v>
      </c>
      <c r="I782" s="5" t="s">
        <v>51</v>
      </c>
      <c r="J782" s="5">
        <v>2</v>
      </c>
      <c r="K782" s="5" t="s">
        <v>69</v>
      </c>
      <c r="L782" s="5">
        <v>0.24</v>
      </c>
      <c r="M782" s="5">
        <v>0.2424</v>
      </c>
      <c r="N782" s="5">
        <v>0.7</v>
      </c>
      <c r="O782" s="5">
        <v>0.1343</v>
      </c>
      <c r="P782" s="5">
        <v>1</v>
      </c>
      <c r="Q782" s="5">
        <v>30</v>
      </c>
      <c r="R782" s="5">
        <v>31</v>
      </c>
      <c r="T782" t="str">
        <f t="shared" si="47"/>
        <v>invalid</v>
      </c>
      <c r="U782" t="str">
        <f t="shared" si="50"/>
        <v>February</v>
      </c>
      <c r="V782">
        <f t="shared" si="48"/>
        <v>0.2424</v>
      </c>
      <c r="W782" t="str">
        <f t="shared" si="49"/>
        <v>winter</v>
      </c>
    </row>
    <row r="783" spans="1:23" x14ac:dyDescent="0.25">
      <c r="A783" s="5">
        <v>782</v>
      </c>
      <c r="B783" s="6">
        <v>40579</v>
      </c>
      <c r="C783" s="5">
        <v>1</v>
      </c>
      <c r="D783" s="5">
        <v>0</v>
      </c>
      <c r="E783" s="5">
        <v>2</v>
      </c>
      <c r="F783" s="5">
        <v>0</v>
      </c>
      <c r="G783" s="5" t="b">
        <v>0</v>
      </c>
      <c r="H783" s="5">
        <v>6</v>
      </c>
      <c r="I783" s="5" t="s">
        <v>52</v>
      </c>
      <c r="J783" s="5">
        <v>2</v>
      </c>
      <c r="K783" s="5" t="s">
        <v>69</v>
      </c>
      <c r="L783" s="5">
        <v>0.24</v>
      </c>
      <c r="M783" s="5">
        <v>0.2424</v>
      </c>
      <c r="N783" s="5">
        <v>0.7</v>
      </c>
      <c r="O783" s="5">
        <v>0.16420000000000001</v>
      </c>
      <c r="P783" s="5">
        <v>3</v>
      </c>
      <c r="Q783" s="5">
        <v>36</v>
      </c>
      <c r="R783" s="5">
        <v>39</v>
      </c>
      <c r="T783" t="str">
        <f t="shared" si="47"/>
        <v>invalid</v>
      </c>
      <c r="U783" t="str">
        <f t="shared" si="50"/>
        <v>February</v>
      </c>
      <c r="V783">
        <f t="shared" si="48"/>
        <v>0.2424</v>
      </c>
      <c r="W783" t="str">
        <f t="shared" si="49"/>
        <v>winter</v>
      </c>
    </row>
    <row r="784" spans="1:23" x14ac:dyDescent="0.25">
      <c r="A784" s="5">
        <v>783</v>
      </c>
      <c r="B784" s="6">
        <v>40579</v>
      </c>
      <c r="C784" s="5">
        <v>1</v>
      </c>
      <c r="D784" s="5">
        <v>0</v>
      </c>
      <c r="E784" s="5">
        <v>2</v>
      </c>
      <c r="F784" s="5">
        <v>1</v>
      </c>
      <c r="G784" s="5" t="b">
        <v>0</v>
      </c>
      <c r="H784" s="5">
        <v>6</v>
      </c>
      <c r="I784" s="5" t="s">
        <v>52</v>
      </c>
      <c r="J784" s="5">
        <v>2</v>
      </c>
      <c r="K784" s="5" t="s">
        <v>69</v>
      </c>
      <c r="L784" s="5">
        <v>0.24</v>
      </c>
      <c r="M784" s="5">
        <v>0.2424</v>
      </c>
      <c r="N784" s="5">
        <v>0.65</v>
      </c>
      <c r="O784" s="5">
        <v>0.16420000000000001</v>
      </c>
      <c r="P784" s="5">
        <v>1</v>
      </c>
      <c r="Q784" s="5">
        <v>17</v>
      </c>
      <c r="R784" s="5">
        <v>18</v>
      </c>
      <c r="T784" t="str">
        <f t="shared" si="47"/>
        <v>invalid</v>
      </c>
      <c r="U784" t="str">
        <f t="shared" si="50"/>
        <v>February</v>
      </c>
      <c r="V784">
        <f t="shared" si="48"/>
        <v>0.2424</v>
      </c>
      <c r="W784" t="str">
        <f t="shared" si="49"/>
        <v>winter</v>
      </c>
    </row>
    <row r="785" spans="1:23" x14ac:dyDescent="0.25">
      <c r="A785" s="5">
        <v>784</v>
      </c>
      <c r="B785" s="6">
        <v>40579</v>
      </c>
      <c r="C785" s="5">
        <v>1</v>
      </c>
      <c r="D785" s="5">
        <v>0</v>
      </c>
      <c r="E785" s="5">
        <v>2</v>
      </c>
      <c r="F785" s="5">
        <v>2</v>
      </c>
      <c r="G785" s="5" t="b">
        <v>0</v>
      </c>
      <c r="H785" s="5">
        <v>6</v>
      </c>
      <c r="I785" s="5" t="s">
        <v>52</v>
      </c>
      <c r="J785" s="5">
        <v>2</v>
      </c>
      <c r="K785" s="5" t="s">
        <v>69</v>
      </c>
      <c r="L785" s="5">
        <v>0.24</v>
      </c>
      <c r="M785" s="5">
        <v>0.2424</v>
      </c>
      <c r="N785" s="5">
        <v>0.75</v>
      </c>
      <c r="O785" s="5">
        <v>0.16420000000000001</v>
      </c>
      <c r="P785" s="5">
        <v>5</v>
      </c>
      <c r="Q785" s="5">
        <v>12</v>
      </c>
      <c r="R785" s="5">
        <v>17</v>
      </c>
      <c r="T785" t="str">
        <f t="shared" ref="T785:T848" si="51">IF(K771=1,"Clear",IF(K771=2,"Cloudy",IF(K771=3,"Light Rain",IF(K771=4,"Heavy Rain",("invalid")))))</f>
        <v>invalid</v>
      </c>
      <c r="U785" t="str">
        <f t="shared" si="50"/>
        <v>February</v>
      </c>
      <c r="V785">
        <f t="shared" si="48"/>
        <v>0.2424</v>
      </c>
      <c r="W785" t="str">
        <f t="shared" si="49"/>
        <v>winter</v>
      </c>
    </row>
    <row r="786" spans="1:23" x14ac:dyDescent="0.25">
      <c r="A786" s="5">
        <v>785</v>
      </c>
      <c r="B786" s="6">
        <v>40579</v>
      </c>
      <c r="C786" s="5">
        <v>1</v>
      </c>
      <c r="D786" s="5">
        <v>0</v>
      </c>
      <c r="E786" s="5">
        <v>2</v>
      </c>
      <c r="F786" s="5">
        <v>3</v>
      </c>
      <c r="G786" s="5" t="b">
        <v>0</v>
      </c>
      <c r="H786" s="5">
        <v>6</v>
      </c>
      <c r="I786" s="5" t="s">
        <v>52</v>
      </c>
      <c r="J786" s="5">
        <v>2</v>
      </c>
      <c r="K786" s="5" t="s">
        <v>69</v>
      </c>
      <c r="L786" s="5">
        <v>0.24</v>
      </c>
      <c r="M786" s="5">
        <v>0.2424</v>
      </c>
      <c r="N786" s="5">
        <v>0.75</v>
      </c>
      <c r="O786" s="5">
        <v>0.16420000000000001</v>
      </c>
      <c r="P786" s="5">
        <v>1</v>
      </c>
      <c r="Q786" s="5">
        <v>10</v>
      </c>
      <c r="R786" s="5">
        <v>11</v>
      </c>
      <c r="T786" t="str">
        <f t="shared" si="51"/>
        <v>invalid</v>
      </c>
      <c r="U786" t="str">
        <f t="shared" si="50"/>
        <v>February</v>
      </c>
      <c r="V786">
        <f t="shared" si="48"/>
        <v>0.2424</v>
      </c>
      <c r="W786" t="str">
        <f t="shared" si="49"/>
        <v>winter</v>
      </c>
    </row>
    <row r="787" spans="1:23" x14ac:dyDescent="0.25">
      <c r="A787" s="5">
        <v>786</v>
      </c>
      <c r="B787" s="6">
        <v>40579</v>
      </c>
      <c r="C787" s="5">
        <v>1</v>
      </c>
      <c r="D787" s="5">
        <v>0</v>
      </c>
      <c r="E787" s="5">
        <v>2</v>
      </c>
      <c r="F787" s="5">
        <v>4</v>
      </c>
      <c r="G787" s="5" t="b">
        <v>0</v>
      </c>
      <c r="H787" s="5">
        <v>6</v>
      </c>
      <c r="I787" s="5" t="s">
        <v>52</v>
      </c>
      <c r="J787" s="5">
        <v>3</v>
      </c>
      <c r="K787" s="5" t="s">
        <v>70</v>
      </c>
      <c r="L787" s="5">
        <v>0.22</v>
      </c>
      <c r="M787" s="5">
        <v>0.2273</v>
      </c>
      <c r="N787" s="5">
        <v>0.93</v>
      </c>
      <c r="O787" s="5">
        <v>0.1343</v>
      </c>
      <c r="P787" s="5">
        <v>0</v>
      </c>
      <c r="Q787" s="5">
        <v>8</v>
      </c>
      <c r="R787" s="5">
        <v>8</v>
      </c>
      <c r="T787" t="str">
        <f t="shared" si="51"/>
        <v>invalid</v>
      </c>
      <c r="U787" t="str">
        <f t="shared" si="50"/>
        <v>February</v>
      </c>
      <c r="V787">
        <f t="shared" si="48"/>
        <v>0.2273</v>
      </c>
      <c r="W787" t="str">
        <f t="shared" si="49"/>
        <v>winter</v>
      </c>
    </row>
    <row r="788" spans="1:23" x14ac:dyDescent="0.25">
      <c r="A788" s="5">
        <v>787</v>
      </c>
      <c r="B788" s="6">
        <v>40579</v>
      </c>
      <c r="C788" s="5">
        <v>1</v>
      </c>
      <c r="D788" s="5">
        <v>0</v>
      </c>
      <c r="E788" s="5">
        <v>2</v>
      </c>
      <c r="F788" s="5">
        <v>5</v>
      </c>
      <c r="G788" s="5" t="b">
        <v>0</v>
      </c>
      <c r="H788" s="5">
        <v>6</v>
      </c>
      <c r="I788" s="5" t="s">
        <v>52</v>
      </c>
      <c r="J788" s="5">
        <v>3</v>
      </c>
      <c r="K788" s="5" t="s">
        <v>70</v>
      </c>
      <c r="L788" s="5">
        <v>0.2</v>
      </c>
      <c r="M788" s="5">
        <v>0.2273</v>
      </c>
      <c r="N788" s="5">
        <v>1</v>
      </c>
      <c r="O788" s="5">
        <v>8.9599999999999999E-2</v>
      </c>
      <c r="P788" s="5">
        <v>0</v>
      </c>
      <c r="Q788" s="5">
        <v>9</v>
      </c>
      <c r="R788" s="5">
        <v>9</v>
      </c>
      <c r="T788" t="str">
        <f t="shared" si="51"/>
        <v>invalid</v>
      </c>
      <c r="U788" t="str">
        <f t="shared" si="50"/>
        <v>February</v>
      </c>
      <c r="V788">
        <f t="shared" si="48"/>
        <v>0.2273</v>
      </c>
      <c r="W788" t="str">
        <f t="shared" si="49"/>
        <v>winter</v>
      </c>
    </row>
    <row r="789" spans="1:23" x14ac:dyDescent="0.25">
      <c r="A789" s="5">
        <v>788</v>
      </c>
      <c r="B789" s="6">
        <v>40579</v>
      </c>
      <c r="C789" s="5">
        <v>1</v>
      </c>
      <c r="D789" s="5">
        <v>0</v>
      </c>
      <c r="E789" s="5">
        <v>2</v>
      </c>
      <c r="F789" s="5">
        <v>6</v>
      </c>
      <c r="G789" s="5" t="b">
        <v>0</v>
      </c>
      <c r="H789" s="5">
        <v>6</v>
      </c>
      <c r="I789" s="5" t="s">
        <v>52</v>
      </c>
      <c r="J789" s="5">
        <v>3</v>
      </c>
      <c r="K789" s="5" t="s">
        <v>70</v>
      </c>
      <c r="L789" s="5">
        <v>0.2</v>
      </c>
      <c r="M789" s="5">
        <v>0.2576</v>
      </c>
      <c r="N789" s="5">
        <v>1</v>
      </c>
      <c r="O789" s="5">
        <v>0</v>
      </c>
      <c r="P789" s="5">
        <v>0</v>
      </c>
      <c r="Q789" s="5">
        <v>4</v>
      </c>
      <c r="R789" s="5">
        <v>4</v>
      </c>
      <c r="T789" t="str">
        <f t="shared" si="51"/>
        <v>invalid</v>
      </c>
      <c r="U789" t="str">
        <f t="shared" si="50"/>
        <v>February</v>
      </c>
      <c r="V789">
        <f t="shared" si="48"/>
        <v>0.2576</v>
      </c>
      <c r="W789" t="str">
        <f t="shared" si="49"/>
        <v>winter</v>
      </c>
    </row>
    <row r="790" spans="1:23" x14ac:dyDescent="0.25">
      <c r="A790" s="5">
        <v>789</v>
      </c>
      <c r="B790" s="6">
        <v>40579</v>
      </c>
      <c r="C790" s="5">
        <v>1</v>
      </c>
      <c r="D790" s="5">
        <v>0</v>
      </c>
      <c r="E790" s="5">
        <v>2</v>
      </c>
      <c r="F790" s="5">
        <v>7</v>
      </c>
      <c r="G790" s="5" t="b">
        <v>0</v>
      </c>
      <c r="H790" s="5">
        <v>6</v>
      </c>
      <c r="I790" s="5" t="s">
        <v>52</v>
      </c>
      <c r="J790" s="5">
        <v>3</v>
      </c>
      <c r="K790" s="5" t="s">
        <v>70</v>
      </c>
      <c r="L790" s="5">
        <v>0.22</v>
      </c>
      <c r="M790" s="5">
        <v>0.2576</v>
      </c>
      <c r="N790" s="5">
        <v>0.93</v>
      </c>
      <c r="O790" s="5">
        <v>8.9599999999999999E-2</v>
      </c>
      <c r="P790" s="5">
        <v>0</v>
      </c>
      <c r="Q790" s="5">
        <v>4</v>
      </c>
      <c r="R790" s="5">
        <v>4</v>
      </c>
      <c r="T790" t="str">
        <f t="shared" si="51"/>
        <v>invalid</v>
      </c>
      <c r="U790" t="str">
        <f t="shared" si="50"/>
        <v>February</v>
      </c>
      <c r="V790">
        <f t="shared" si="48"/>
        <v>0.2576</v>
      </c>
      <c r="W790" t="str">
        <f t="shared" si="49"/>
        <v>winter</v>
      </c>
    </row>
    <row r="791" spans="1:23" x14ac:dyDescent="0.25">
      <c r="A791" s="5">
        <v>790</v>
      </c>
      <c r="B791" s="6">
        <v>40579</v>
      </c>
      <c r="C791" s="5">
        <v>1</v>
      </c>
      <c r="D791" s="5">
        <v>0</v>
      </c>
      <c r="E791" s="5">
        <v>2</v>
      </c>
      <c r="F791" s="5">
        <v>8</v>
      </c>
      <c r="G791" s="5" t="b">
        <v>0</v>
      </c>
      <c r="H791" s="5">
        <v>6</v>
      </c>
      <c r="I791" s="5" t="s">
        <v>52</v>
      </c>
      <c r="J791" s="5">
        <v>3</v>
      </c>
      <c r="K791" s="5" t="s">
        <v>70</v>
      </c>
      <c r="L791" s="5">
        <v>0.2</v>
      </c>
      <c r="M791" s="5">
        <v>0.2273</v>
      </c>
      <c r="N791" s="5">
        <v>1</v>
      </c>
      <c r="O791" s="5">
        <v>8.9599999999999999E-2</v>
      </c>
      <c r="P791" s="5">
        <v>0</v>
      </c>
      <c r="Q791" s="5">
        <v>10</v>
      </c>
      <c r="R791" s="5">
        <v>10</v>
      </c>
      <c r="T791" t="str">
        <f t="shared" si="51"/>
        <v>invalid</v>
      </c>
      <c r="U791" t="str">
        <f t="shared" si="50"/>
        <v>February</v>
      </c>
      <c r="V791">
        <f t="shared" si="48"/>
        <v>0.2273</v>
      </c>
      <c r="W791" t="str">
        <f t="shared" si="49"/>
        <v>winter</v>
      </c>
    </row>
    <row r="792" spans="1:23" x14ac:dyDescent="0.25">
      <c r="A792" s="5">
        <v>791</v>
      </c>
      <c r="B792" s="6">
        <v>40579</v>
      </c>
      <c r="C792" s="5">
        <v>1</v>
      </c>
      <c r="D792" s="5">
        <v>0</v>
      </c>
      <c r="E792" s="5">
        <v>2</v>
      </c>
      <c r="F792" s="5">
        <v>9</v>
      </c>
      <c r="G792" s="5" t="b">
        <v>0</v>
      </c>
      <c r="H792" s="5">
        <v>6</v>
      </c>
      <c r="I792" s="5" t="s">
        <v>52</v>
      </c>
      <c r="J792" s="5">
        <v>3</v>
      </c>
      <c r="K792" s="5" t="s">
        <v>70</v>
      </c>
      <c r="L792" s="5">
        <v>0.2</v>
      </c>
      <c r="M792" s="5">
        <v>0.2273</v>
      </c>
      <c r="N792" s="5">
        <v>1</v>
      </c>
      <c r="O792" s="5">
        <v>8.9599999999999999E-2</v>
      </c>
      <c r="P792" s="5">
        <v>3</v>
      </c>
      <c r="Q792" s="5">
        <v>17</v>
      </c>
      <c r="R792" s="5">
        <v>20</v>
      </c>
      <c r="T792" t="str">
        <f t="shared" si="51"/>
        <v>invalid</v>
      </c>
      <c r="U792" t="str">
        <f t="shared" si="50"/>
        <v>February</v>
      </c>
      <c r="V792">
        <f t="shared" si="48"/>
        <v>0.2273</v>
      </c>
      <c r="W792" t="str">
        <f t="shared" si="49"/>
        <v>winter</v>
      </c>
    </row>
    <row r="793" spans="1:23" x14ac:dyDescent="0.25">
      <c r="A793" s="5">
        <v>792</v>
      </c>
      <c r="B793" s="6">
        <v>40579</v>
      </c>
      <c r="C793" s="5">
        <v>1</v>
      </c>
      <c r="D793" s="5">
        <v>0</v>
      </c>
      <c r="E793" s="5">
        <v>2</v>
      </c>
      <c r="F793" s="5">
        <v>10</v>
      </c>
      <c r="G793" s="5" t="b">
        <v>0</v>
      </c>
      <c r="H793" s="5">
        <v>6</v>
      </c>
      <c r="I793" s="5" t="s">
        <v>52</v>
      </c>
      <c r="J793" s="5">
        <v>3</v>
      </c>
      <c r="K793" s="5" t="s">
        <v>70</v>
      </c>
      <c r="L793" s="5">
        <v>0.2</v>
      </c>
      <c r="M793" s="5">
        <v>0.21210000000000001</v>
      </c>
      <c r="N793" s="5">
        <v>1</v>
      </c>
      <c r="O793" s="5">
        <v>0.1343</v>
      </c>
      <c r="P793" s="5">
        <v>3</v>
      </c>
      <c r="Q793" s="5">
        <v>31</v>
      </c>
      <c r="R793" s="5">
        <v>34</v>
      </c>
      <c r="T793" t="str">
        <f t="shared" si="51"/>
        <v>invalid</v>
      </c>
      <c r="U793" t="str">
        <f t="shared" si="50"/>
        <v>February</v>
      </c>
      <c r="V793">
        <f t="shared" si="48"/>
        <v>0.21210000000000001</v>
      </c>
      <c r="W793" t="str">
        <f t="shared" si="49"/>
        <v>winter</v>
      </c>
    </row>
    <row r="794" spans="1:23" x14ac:dyDescent="0.25">
      <c r="A794" s="5">
        <v>793</v>
      </c>
      <c r="B794" s="6">
        <v>40579</v>
      </c>
      <c r="C794" s="5">
        <v>1</v>
      </c>
      <c r="D794" s="5">
        <v>0</v>
      </c>
      <c r="E794" s="5">
        <v>2</v>
      </c>
      <c r="F794" s="5">
        <v>11</v>
      </c>
      <c r="G794" s="5" t="b">
        <v>0</v>
      </c>
      <c r="H794" s="5">
        <v>6</v>
      </c>
      <c r="I794" s="5" t="s">
        <v>52</v>
      </c>
      <c r="J794" s="5">
        <v>3</v>
      </c>
      <c r="K794" s="5" t="s">
        <v>70</v>
      </c>
      <c r="L794" s="5">
        <v>0.22</v>
      </c>
      <c r="M794" s="5">
        <v>0.2273</v>
      </c>
      <c r="N794" s="5">
        <v>1</v>
      </c>
      <c r="O794" s="5">
        <v>0.1343</v>
      </c>
      <c r="P794" s="5">
        <v>1</v>
      </c>
      <c r="Q794" s="5">
        <v>46</v>
      </c>
      <c r="R794" s="5">
        <v>47</v>
      </c>
      <c r="T794" t="str">
        <f t="shared" si="51"/>
        <v>invalid</v>
      </c>
      <c r="U794" t="str">
        <f t="shared" si="50"/>
        <v>February</v>
      </c>
      <c r="V794">
        <f t="shared" si="48"/>
        <v>0.2273</v>
      </c>
      <c r="W794" t="str">
        <f t="shared" si="49"/>
        <v>winter</v>
      </c>
    </row>
    <row r="795" spans="1:23" x14ac:dyDescent="0.25">
      <c r="A795" s="5">
        <v>794</v>
      </c>
      <c r="B795" s="6">
        <v>40579</v>
      </c>
      <c r="C795" s="5">
        <v>1</v>
      </c>
      <c r="D795" s="5">
        <v>0</v>
      </c>
      <c r="E795" s="5">
        <v>2</v>
      </c>
      <c r="F795" s="5">
        <v>12</v>
      </c>
      <c r="G795" s="5" t="b">
        <v>0</v>
      </c>
      <c r="H795" s="5">
        <v>6</v>
      </c>
      <c r="I795" s="5" t="s">
        <v>52</v>
      </c>
      <c r="J795" s="5">
        <v>3</v>
      </c>
      <c r="K795" s="5" t="s">
        <v>70</v>
      </c>
      <c r="L795" s="5">
        <v>0.22</v>
      </c>
      <c r="M795" s="5">
        <v>0.2273</v>
      </c>
      <c r="N795" s="5">
        <v>1</v>
      </c>
      <c r="O795" s="5">
        <v>0.16420000000000001</v>
      </c>
      <c r="P795" s="5">
        <v>10</v>
      </c>
      <c r="Q795" s="5">
        <v>42</v>
      </c>
      <c r="R795" s="5">
        <v>52</v>
      </c>
      <c r="T795" t="str">
        <f t="shared" si="51"/>
        <v>invalid</v>
      </c>
      <c r="U795" t="str">
        <f t="shared" si="50"/>
        <v>February</v>
      </c>
      <c r="V795">
        <f t="shared" si="48"/>
        <v>0.2273</v>
      </c>
      <c r="W795" t="str">
        <f t="shared" si="49"/>
        <v>winter</v>
      </c>
    </row>
    <row r="796" spans="1:23" x14ac:dyDescent="0.25">
      <c r="A796" s="5">
        <v>795</v>
      </c>
      <c r="B796" s="6">
        <v>40579</v>
      </c>
      <c r="C796" s="5">
        <v>1</v>
      </c>
      <c r="D796" s="5">
        <v>0</v>
      </c>
      <c r="E796" s="5">
        <v>2</v>
      </c>
      <c r="F796" s="5">
        <v>13</v>
      </c>
      <c r="G796" s="5" t="b">
        <v>0</v>
      </c>
      <c r="H796" s="5">
        <v>6</v>
      </c>
      <c r="I796" s="5" t="s">
        <v>52</v>
      </c>
      <c r="J796" s="5">
        <v>3</v>
      </c>
      <c r="K796" s="5" t="s">
        <v>70</v>
      </c>
      <c r="L796" s="5">
        <v>0.22</v>
      </c>
      <c r="M796" s="5">
        <v>0.2273</v>
      </c>
      <c r="N796" s="5">
        <v>1</v>
      </c>
      <c r="O796" s="5">
        <v>0.16420000000000001</v>
      </c>
      <c r="P796" s="5">
        <v>10</v>
      </c>
      <c r="Q796" s="5">
        <v>62</v>
      </c>
      <c r="R796" s="5">
        <v>72</v>
      </c>
      <c r="T796" t="str">
        <f t="shared" si="51"/>
        <v>invalid</v>
      </c>
      <c r="U796" t="str">
        <f t="shared" si="50"/>
        <v>February</v>
      </c>
      <c r="V796">
        <f t="shared" si="48"/>
        <v>0.2273</v>
      </c>
      <c r="W796" t="str">
        <f t="shared" si="49"/>
        <v>winter</v>
      </c>
    </row>
    <row r="797" spans="1:23" x14ac:dyDescent="0.25">
      <c r="A797" s="5">
        <v>796</v>
      </c>
      <c r="B797" s="6">
        <v>40579</v>
      </c>
      <c r="C797" s="5">
        <v>1</v>
      </c>
      <c r="D797" s="5">
        <v>0</v>
      </c>
      <c r="E797" s="5">
        <v>2</v>
      </c>
      <c r="F797" s="5">
        <v>14</v>
      </c>
      <c r="G797" s="5" t="b">
        <v>0</v>
      </c>
      <c r="H797" s="5">
        <v>6</v>
      </c>
      <c r="I797" s="5" t="s">
        <v>52</v>
      </c>
      <c r="J797" s="5">
        <v>3</v>
      </c>
      <c r="K797" s="5" t="s">
        <v>70</v>
      </c>
      <c r="L797" s="5">
        <v>0.22</v>
      </c>
      <c r="M797" s="5">
        <v>0.2727</v>
      </c>
      <c r="N797" s="5">
        <v>1</v>
      </c>
      <c r="O797" s="5">
        <v>0</v>
      </c>
      <c r="P797" s="5">
        <v>5</v>
      </c>
      <c r="Q797" s="5">
        <v>50</v>
      </c>
      <c r="R797" s="5">
        <v>55</v>
      </c>
      <c r="T797" t="str">
        <f t="shared" si="51"/>
        <v>invalid</v>
      </c>
      <c r="U797" t="str">
        <f t="shared" si="50"/>
        <v>February</v>
      </c>
      <c r="V797">
        <f t="shared" si="48"/>
        <v>0.2727</v>
      </c>
      <c r="W797" t="str">
        <f t="shared" si="49"/>
        <v>winter</v>
      </c>
    </row>
    <row r="798" spans="1:23" x14ac:dyDescent="0.25">
      <c r="A798" s="5">
        <v>797</v>
      </c>
      <c r="B798" s="6">
        <v>40579</v>
      </c>
      <c r="C798" s="5">
        <v>1</v>
      </c>
      <c r="D798" s="5">
        <v>0</v>
      </c>
      <c r="E798" s="5">
        <v>2</v>
      </c>
      <c r="F798" s="5">
        <v>15</v>
      </c>
      <c r="G798" s="5" t="b">
        <v>0</v>
      </c>
      <c r="H798" s="5">
        <v>6</v>
      </c>
      <c r="I798" s="5" t="s">
        <v>52</v>
      </c>
      <c r="J798" s="5">
        <v>3</v>
      </c>
      <c r="K798" s="5" t="s">
        <v>70</v>
      </c>
      <c r="L798" s="5">
        <v>0.22</v>
      </c>
      <c r="M798" s="5">
        <v>0.2727</v>
      </c>
      <c r="N798" s="5">
        <v>1</v>
      </c>
      <c r="O798" s="5">
        <v>0</v>
      </c>
      <c r="P798" s="5">
        <v>11</v>
      </c>
      <c r="Q798" s="5">
        <v>49</v>
      </c>
      <c r="R798" s="5">
        <v>60</v>
      </c>
      <c r="T798" t="str">
        <f t="shared" si="51"/>
        <v>invalid</v>
      </c>
      <c r="U798" t="str">
        <f t="shared" si="50"/>
        <v>February</v>
      </c>
      <c r="V798">
        <f t="shared" si="48"/>
        <v>0.2727</v>
      </c>
      <c r="W798" t="str">
        <f t="shared" si="49"/>
        <v>winter</v>
      </c>
    </row>
    <row r="799" spans="1:23" x14ac:dyDescent="0.25">
      <c r="A799" s="5">
        <v>798</v>
      </c>
      <c r="B799" s="6">
        <v>40579</v>
      </c>
      <c r="C799" s="5">
        <v>1</v>
      </c>
      <c r="D799" s="5">
        <v>0</v>
      </c>
      <c r="E799" s="5">
        <v>2</v>
      </c>
      <c r="F799" s="5">
        <v>16</v>
      </c>
      <c r="G799" s="5" t="b">
        <v>0</v>
      </c>
      <c r="H799" s="5">
        <v>6</v>
      </c>
      <c r="I799" s="5" t="s">
        <v>52</v>
      </c>
      <c r="J799" s="5">
        <v>3</v>
      </c>
      <c r="K799" s="5" t="s">
        <v>70</v>
      </c>
      <c r="L799" s="5">
        <v>0.22</v>
      </c>
      <c r="M799" s="5">
        <v>0.2273</v>
      </c>
      <c r="N799" s="5">
        <v>1</v>
      </c>
      <c r="O799" s="5">
        <v>0.1343</v>
      </c>
      <c r="P799" s="5">
        <v>8</v>
      </c>
      <c r="Q799" s="5">
        <v>63</v>
      </c>
      <c r="R799" s="5">
        <v>71</v>
      </c>
      <c r="T799" t="str">
        <f t="shared" si="51"/>
        <v>invalid</v>
      </c>
      <c r="U799" t="str">
        <f t="shared" si="50"/>
        <v>February</v>
      </c>
      <c r="V799">
        <f t="shared" si="48"/>
        <v>0.2273</v>
      </c>
      <c r="W799" t="str">
        <f t="shared" si="49"/>
        <v>winter</v>
      </c>
    </row>
    <row r="800" spans="1:23" x14ac:dyDescent="0.25">
      <c r="A800" s="5">
        <v>799</v>
      </c>
      <c r="B800" s="6">
        <v>40579</v>
      </c>
      <c r="C800" s="5">
        <v>1</v>
      </c>
      <c r="D800" s="5">
        <v>0</v>
      </c>
      <c r="E800" s="5">
        <v>2</v>
      </c>
      <c r="F800" s="5">
        <v>17</v>
      </c>
      <c r="G800" s="5" t="b">
        <v>0</v>
      </c>
      <c r="H800" s="5">
        <v>6</v>
      </c>
      <c r="I800" s="5" t="s">
        <v>52</v>
      </c>
      <c r="J800" s="5">
        <v>2</v>
      </c>
      <c r="K800" s="5" t="s">
        <v>69</v>
      </c>
      <c r="L800" s="5">
        <v>0.24</v>
      </c>
      <c r="M800" s="5">
        <v>0.21210000000000001</v>
      </c>
      <c r="N800" s="5">
        <v>1</v>
      </c>
      <c r="O800" s="5">
        <v>0.28360000000000002</v>
      </c>
      <c r="P800" s="5">
        <v>14</v>
      </c>
      <c r="Q800" s="5">
        <v>64</v>
      </c>
      <c r="R800" s="5">
        <v>78</v>
      </c>
      <c r="T800" t="str">
        <f t="shared" si="51"/>
        <v>invalid</v>
      </c>
      <c r="U800" t="str">
        <f t="shared" si="50"/>
        <v>February</v>
      </c>
      <c r="V800">
        <f t="shared" si="48"/>
        <v>0.21210000000000001</v>
      </c>
      <c r="W800" t="str">
        <f t="shared" si="49"/>
        <v>winter</v>
      </c>
    </row>
    <row r="801" spans="1:23" x14ac:dyDescent="0.25">
      <c r="A801" s="5">
        <v>800</v>
      </c>
      <c r="B801" s="6">
        <v>40579</v>
      </c>
      <c r="C801" s="5">
        <v>1</v>
      </c>
      <c r="D801" s="5">
        <v>0</v>
      </c>
      <c r="E801" s="5">
        <v>2</v>
      </c>
      <c r="F801" s="5">
        <v>18</v>
      </c>
      <c r="G801" s="5" t="b">
        <v>0</v>
      </c>
      <c r="H801" s="5">
        <v>6</v>
      </c>
      <c r="I801" s="5" t="s">
        <v>52</v>
      </c>
      <c r="J801" s="5">
        <v>2</v>
      </c>
      <c r="K801" s="5" t="s">
        <v>69</v>
      </c>
      <c r="L801" s="5">
        <v>0.28000000000000003</v>
      </c>
      <c r="M801" s="5">
        <v>0.2424</v>
      </c>
      <c r="N801" s="5">
        <v>0.93</v>
      </c>
      <c r="O801" s="5">
        <v>0.44779999999999998</v>
      </c>
      <c r="P801" s="5">
        <v>2</v>
      </c>
      <c r="Q801" s="5">
        <v>81</v>
      </c>
      <c r="R801" s="5">
        <v>83</v>
      </c>
      <c r="T801" t="str">
        <f t="shared" si="51"/>
        <v>invalid</v>
      </c>
      <c r="U801" t="str">
        <f t="shared" si="50"/>
        <v>February</v>
      </c>
      <c r="V801">
        <f t="shared" si="48"/>
        <v>0.2424</v>
      </c>
      <c r="W801" t="str">
        <f t="shared" si="49"/>
        <v>winter</v>
      </c>
    </row>
    <row r="802" spans="1:23" x14ac:dyDescent="0.25">
      <c r="A802" s="5">
        <v>801</v>
      </c>
      <c r="B802" s="6">
        <v>40579</v>
      </c>
      <c r="C802" s="5">
        <v>1</v>
      </c>
      <c r="D802" s="5">
        <v>0</v>
      </c>
      <c r="E802" s="5">
        <v>2</v>
      </c>
      <c r="F802" s="5">
        <v>19</v>
      </c>
      <c r="G802" s="5" t="b">
        <v>0</v>
      </c>
      <c r="H802" s="5">
        <v>6</v>
      </c>
      <c r="I802" s="5" t="s">
        <v>52</v>
      </c>
      <c r="J802" s="5">
        <v>2</v>
      </c>
      <c r="K802" s="5" t="s">
        <v>69</v>
      </c>
      <c r="L802" s="5">
        <v>0.28000000000000003</v>
      </c>
      <c r="M802" s="5">
        <v>0.2424</v>
      </c>
      <c r="N802" s="5">
        <v>0.93</v>
      </c>
      <c r="O802" s="5">
        <v>0.44779999999999998</v>
      </c>
      <c r="P802" s="5">
        <v>6</v>
      </c>
      <c r="Q802" s="5">
        <v>78</v>
      </c>
      <c r="R802" s="5">
        <v>84</v>
      </c>
      <c r="T802" t="str">
        <f t="shared" si="51"/>
        <v>invalid</v>
      </c>
      <c r="U802" t="str">
        <f t="shared" si="50"/>
        <v>February</v>
      </c>
      <c r="V802">
        <f t="shared" si="48"/>
        <v>0.2424</v>
      </c>
      <c r="W802" t="str">
        <f t="shared" si="49"/>
        <v>winter</v>
      </c>
    </row>
    <row r="803" spans="1:23" x14ac:dyDescent="0.25">
      <c r="A803" s="5">
        <v>802</v>
      </c>
      <c r="B803" s="6">
        <v>40579</v>
      </c>
      <c r="C803" s="5">
        <v>1</v>
      </c>
      <c r="D803" s="5">
        <v>0</v>
      </c>
      <c r="E803" s="5">
        <v>2</v>
      </c>
      <c r="F803" s="5">
        <v>20</v>
      </c>
      <c r="G803" s="5" t="b">
        <v>0</v>
      </c>
      <c r="H803" s="5">
        <v>6</v>
      </c>
      <c r="I803" s="5" t="s">
        <v>52</v>
      </c>
      <c r="J803" s="5">
        <v>1</v>
      </c>
      <c r="K803" s="5" t="s">
        <v>68</v>
      </c>
      <c r="L803" s="5">
        <v>0.3</v>
      </c>
      <c r="M803" s="5">
        <v>0.28789999999999999</v>
      </c>
      <c r="N803" s="5">
        <v>0.87</v>
      </c>
      <c r="O803" s="5">
        <v>0.25369999999999998</v>
      </c>
      <c r="P803" s="5">
        <v>5</v>
      </c>
      <c r="Q803" s="5">
        <v>64</v>
      </c>
      <c r="R803" s="5">
        <v>69</v>
      </c>
      <c r="T803" t="str">
        <f t="shared" si="51"/>
        <v>invalid</v>
      </c>
      <c r="U803" t="str">
        <f t="shared" si="50"/>
        <v>February</v>
      </c>
      <c r="V803">
        <f t="shared" si="48"/>
        <v>0.28789999999999999</v>
      </c>
      <c r="W803" t="str">
        <f t="shared" si="49"/>
        <v>winter</v>
      </c>
    </row>
    <row r="804" spans="1:23" x14ac:dyDescent="0.25">
      <c r="A804" s="5">
        <v>803</v>
      </c>
      <c r="B804" s="6">
        <v>40579</v>
      </c>
      <c r="C804" s="5">
        <v>1</v>
      </c>
      <c r="D804" s="5">
        <v>0</v>
      </c>
      <c r="E804" s="5">
        <v>2</v>
      </c>
      <c r="F804" s="5">
        <v>21</v>
      </c>
      <c r="G804" s="5" t="b">
        <v>0</v>
      </c>
      <c r="H804" s="5">
        <v>6</v>
      </c>
      <c r="I804" s="5" t="s">
        <v>52</v>
      </c>
      <c r="J804" s="5">
        <v>1</v>
      </c>
      <c r="K804" s="5" t="s">
        <v>68</v>
      </c>
      <c r="L804" s="5">
        <v>0.26</v>
      </c>
      <c r="M804" s="5">
        <v>0.2576</v>
      </c>
      <c r="N804" s="5">
        <v>1</v>
      </c>
      <c r="O804" s="5">
        <v>0.19400000000000001</v>
      </c>
      <c r="P804" s="5">
        <v>3</v>
      </c>
      <c r="Q804" s="5">
        <v>53</v>
      </c>
      <c r="R804" s="5">
        <v>56</v>
      </c>
      <c r="T804" t="str">
        <f t="shared" si="51"/>
        <v>invalid</v>
      </c>
      <c r="U804" t="str">
        <f t="shared" si="50"/>
        <v>February</v>
      </c>
      <c r="V804">
        <f t="shared" si="48"/>
        <v>0.2576</v>
      </c>
      <c r="W804" t="str">
        <f t="shared" si="49"/>
        <v>winter</v>
      </c>
    </row>
    <row r="805" spans="1:23" x14ac:dyDescent="0.25">
      <c r="A805" s="5">
        <v>804</v>
      </c>
      <c r="B805" s="6">
        <v>40579</v>
      </c>
      <c r="C805" s="5">
        <v>1</v>
      </c>
      <c r="D805" s="5">
        <v>0</v>
      </c>
      <c r="E805" s="5">
        <v>2</v>
      </c>
      <c r="F805" s="5">
        <v>22</v>
      </c>
      <c r="G805" s="5" t="b">
        <v>0</v>
      </c>
      <c r="H805" s="5">
        <v>6</v>
      </c>
      <c r="I805" s="5" t="s">
        <v>52</v>
      </c>
      <c r="J805" s="5">
        <v>1</v>
      </c>
      <c r="K805" s="5" t="s">
        <v>68</v>
      </c>
      <c r="L805" s="5">
        <v>0.26</v>
      </c>
      <c r="M805" s="5">
        <v>0.2727</v>
      </c>
      <c r="N805" s="5">
        <v>0.93</v>
      </c>
      <c r="O805" s="5">
        <v>0.1343</v>
      </c>
      <c r="P805" s="5">
        <v>2</v>
      </c>
      <c r="Q805" s="5">
        <v>43</v>
      </c>
      <c r="R805" s="5">
        <v>45</v>
      </c>
      <c r="T805" t="str">
        <f t="shared" si="51"/>
        <v>invalid</v>
      </c>
      <c r="U805" t="str">
        <f t="shared" si="50"/>
        <v>February</v>
      </c>
      <c r="V805">
        <f t="shared" si="48"/>
        <v>0.2727</v>
      </c>
      <c r="W805" t="str">
        <f t="shared" si="49"/>
        <v>winter</v>
      </c>
    </row>
    <row r="806" spans="1:23" x14ac:dyDescent="0.25">
      <c r="A806" s="5">
        <v>805</v>
      </c>
      <c r="B806" s="6">
        <v>40579</v>
      </c>
      <c r="C806" s="5">
        <v>1</v>
      </c>
      <c r="D806" s="5">
        <v>0</v>
      </c>
      <c r="E806" s="5">
        <v>2</v>
      </c>
      <c r="F806" s="5">
        <v>23</v>
      </c>
      <c r="G806" s="5" t="b">
        <v>0</v>
      </c>
      <c r="H806" s="5">
        <v>6</v>
      </c>
      <c r="I806" s="5" t="s">
        <v>52</v>
      </c>
      <c r="J806" s="5">
        <v>1</v>
      </c>
      <c r="K806" s="5" t="s">
        <v>68</v>
      </c>
      <c r="L806" s="5">
        <v>0.26</v>
      </c>
      <c r="M806" s="5">
        <v>0.2576</v>
      </c>
      <c r="N806" s="5">
        <v>0.93</v>
      </c>
      <c r="O806" s="5">
        <v>0.22389999999999999</v>
      </c>
      <c r="P806" s="5">
        <v>7</v>
      </c>
      <c r="Q806" s="5">
        <v>52</v>
      </c>
      <c r="R806" s="5">
        <v>59</v>
      </c>
      <c r="T806" t="str">
        <f t="shared" si="51"/>
        <v>invalid</v>
      </c>
      <c r="U806" t="str">
        <f t="shared" si="50"/>
        <v>February</v>
      </c>
      <c r="V806">
        <f t="shared" si="48"/>
        <v>0.2576</v>
      </c>
      <c r="W806" t="str">
        <f t="shared" si="49"/>
        <v>winter</v>
      </c>
    </row>
    <row r="807" spans="1:23" x14ac:dyDescent="0.25">
      <c r="A807" s="5">
        <v>806</v>
      </c>
      <c r="B807" s="6">
        <v>40580</v>
      </c>
      <c r="C807" s="5">
        <v>1</v>
      </c>
      <c r="D807" s="5">
        <v>0</v>
      </c>
      <c r="E807" s="5">
        <v>2</v>
      </c>
      <c r="F807" s="5">
        <v>0</v>
      </c>
      <c r="G807" s="5" t="b">
        <v>0</v>
      </c>
      <c r="H807" s="5">
        <v>0</v>
      </c>
      <c r="I807" s="5" t="s">
        <v>67</v>
      </c>
      <c r="J807" s="5">
        <v>1</v>
      </c>
      <c r="K807" s="5" t="s">
        <v>68</v>
      </c>
      <c r="L807" s="5">
        <v>0.26</v>
      </c>
      <c r="M807" s="5">
        <v>0.2576</v>
      </c>
      <c r="N807" s="5">
        <v>0.7</v>
      </c>
      <c r="O807" s="5">
        <v>0.19400000000000001</v>
      </c>
      <c r="P807" s="5">
        <v>2</v>
      </c>
      <c r="Q807" s="5">
        <v>37</v>
      </c>
      <c r="R807" s="5">
        <v>39</v>
      </c>
      <c r="T807" t="str">
        <f t="shared" si="51"/>
        <v>invalid</v>
      </c>
      <c r="U807" t="str">
        <f t="shared" si="50"/>
        <v>February</v>
      </c>
      <c r="V807">
        <f t="shared" si="48"/>
        <v>0.2576</v>
      </c>
      <c r="W807" t="str">
        <f t="shared" si="49"/>
        <v>winter</v>
      </c>
    </row>
    <row r="808" spans="1:23" x14ac:dyDescent="0.25">
      <c r="A808" s="5">
        <v>807</v>
      </c>
      <c r="B808" s="6">
        <v>40580</v>
      </c>
      <c r="C808" s="5">
        <v>1</v>
      </c>
      <c r="D808" s="5">
        <v>0</v>
      </c>
      <c r="E808" s="5">
        <v>2</v>
      </c>
      <c r="F808" s="5">
        <v>1</v>
      </c>
      <c r="G808" s="5" t="b">
        <v>0</v>
      </c>
      <c r="H808" s="5">
        <v>0</v>
      </c>
      <c r="I808" s="5" t="s">
        <v>67</v>
      </c>
      <c r="J808" s="5">
        <v>1</v>
      </c>
      <c r="K808" s="5" t="s">
        <v>68</v>
      </c>
      <c r="L808" s="5">
        <v>0.26</v>
      </c>
      <c r="M808" s="5">
        <v>0.2273</v>
      </c>
      <c r="N808" s="5">
        <v>0.65</v>
      </c>
      <c r="O808" s="5">
        <v>0.41789999999999999</v>
      </c>
      <c r="P808" s="5">
        <v>4</v>
      </c>
      <c r="Q808" s="5">
        <v>40</v>
      </c>
      <c r="R808" s="5">
        <v>44</v>
      </c>
      <c r="T808" t="str">
        <f t="shared" si="51"/>
        <v>invalid</v>
      </c>
      <c r="U808" t="str">
        <f t="shared" si="50"/>
        <v>February</v>
      </c>
      <c r="V808">
        <f t="shared" si="48"/>
        <v>0.2273</v>
      </c>
      <c r="W808" t="str">
        <f t="shared" si="49"/>
        <v>winter</v>
      </c>
    </row>
    <row r="809" spans="1:23" x14ac:dyDescent="0.25">
      <c r="A809" s="5">
        <v>808</v>
      </c>
      <c r="B809" s="6">
        <v>40580</v>
      </c>
      <c r="C809" s="5">
        <v>1</v>
      </c>
      <c r="D809" s="5">
        <v>0</v>
      </c>
      <c r="E809" s="5">
        <v>2</v>
      </c>
      <c r="F809" s="5">
        <v>2</v>
      </c>
      <c r="G809" s="5" t="b">
        <v>0</v>
      </c>
      <c r="H809" s="5">
        <v>0</v>
      </c>
      <c r="I809" s="5" t="s">
        <v>67</v>
      </c>
      <c r="J809" s="5">
        <v>1</v>
      </c>
      <c r="K809" s="5" t="s">
        <v>68</v>
      </c>
      <c r="L809" s="5">
        <v>0.26</v>
      </c>
      <c r="M809" s="5">
        <v>0.2273</v>
      </c>
      <c r="N809" s="5">
        <v>0.6</v>
      </c>
      <c r="O809" s="5">
        <v>0.32840000000000003</v>
      </c>
      <c r="P809" s="5">
        <v>0</v>
      </c>
      <c r="Q809" s="5">
        <v>20</v>
      </c>
      <c r="R809" s="5">
        <v>20</v>
      </c>
      <c r="T809" t="str">
        <f t="shared" si="51"/>
        <v>invalid</v>
      </c>
      <c r="U809" t="str">
        <f t="shared" si="50"/>
        <v>February</v>
      </c>
      <c r="V809">
        <f t="shared" si="48"/>
        <v>0.2273</v>
      </c>
      <c r="W809" t="str">
        <f t="shared" si="49"/>
        <v>winter</v>
      </c>
    </row>
    <row r="810" spans="1:23" x14ac:dyDescent="0.25">
      <c r="A810" s="5">
        <v>809</v>
      </c>
      <c r="B810" s="6">
        <v>40580</v>
      </c>
      <c r="C810" s="5">
        <v>1</v>
      </c>
      <c r="D810" s="5">
        <v>0</v>
      </c>
      <c r="E810" s="5">
        <v>2</v>
      </c>
      <c r="F810" s="5">
        <v>3</v>
      </c>
      <c r="G810" s="5" t="b">
        <v>0</v>
      </c>
      <c r="H810" s="5">
        <v>0</v>
      </c>
      <c r="I810" s="5" t="s">
        <v>67</v>
      </c>
      <c r="J810" s="5">
        <v>1</v>
      </c>
      <c r="K810" s="5" t="s">
        <v>68</v>
      </c>
      <c r="L810" s="5">
        <v>0.26</v>
      </c>
      <c r="M810" s="5">
        <v>0.28789999999999999</v>
      </c>
      <c r="N810" s="5">
        <v>0.6</v>
      </c>
      <c r="O810" s="5">
        <v>8.9599999999999999E-2</v>
      </c>
      <c r="P810" s="5">
        <v>3</v>
      </c>
      <c r="Q810" s="5">
        <v>10</v>
      </c>
      <c r="R810" s="5">
        <v>13</v>
      </c>
      <c r="T810" t="str">
        <f t="shared" si="51"/>
        <v>invalid</v>
      </c>
      <c r="U810" t="str">
        <f t="shared" si="50"/>
        <v>February</v>
      </c>
      <c r="V810">
        <f t="shared" si="48"/>
        <v>0.28789999999999999</v>
      </c>
      <c r="W810" t="str">
        <f t="shared" si="49"/>
        <v>winter</v>
      </c>
    </row>
    <row r="811" spans="1:23" x14ac:dyDescent="0.25">
      <c r="A811" s="5">
        <v>810</v>
      </c>
      <c r="B811" s="6">
        <v>40580</v>
      </c>
      <c r="C811" s="5">
        <v>1</v>
      </c>
      <c r="D811" s="5">
        <v>0</v>
      </c>
      <c r="E811" s="5">
        <v>2</v>
      </c>
      <c r="F811" s="5">
        <v>4</v>
      </c>
      <c r="G811" s="5" t="b">
        <v>0</v>
      </c>
      <c r="H811" s="5">
        <v>0</v>
      </c>
      <c r="I811" s="5" t="s">
        <v>67</v>
      </c>
      <c r="J811" s="5">
        <v>1</v>
      </c>
      <c r="K811" s="5" t="s">
        <v>68</v>
      </c>
      <c r="L811" s="5">
        <v>0.26</v>
      </c>
      <c r="M811" s="5">
        <v>0.2273</v>
      </c>
      <c r="N811" s="5">
        <v>0.6</v>
      </c>
      <c r="O811" s="5">
        <v>0.35820000000000002</v>
      </c>
      <c r="P811" s="5">
        <v>0</v>
      </c>
      <c r="Q811" s="5">
        <v>2</v>
      </c>
      <c r="R811" s="5">
        <v>2</v>
      </c>
      <c r="T811" t="str">
        <f t="shared" si="51"/>
        <v>invalid</v>
      </c>
      <c r="U811" t="str">
        <f t="shared" si="50"/>
        <v>February</v>
      </c>
      <c r="V811">
        <f t="shared" si="48"/>
        <v>0.2273</v>
      </c>
      <c r="W811" t="str">
        <f t="shared" si="49"/>
        <v>winter</v>
      </c>
    </row>
    <row r="812" spans="1:23" x14ac:dyDescent="0.25">
      <c r="A812" s="5">
        <v>811</v>
      </c>
      <c r="B812" s="6">
        <v>40580</v>
      </c>
      <c r="C812" s="5">
        <v>1</v>
      </c>
      <c r="D812" s="5">
        <v>0</v>
      </c>
      <c r="E812" s="5">
        <v>2</v>
      </c>
      <c r="F812" s="5">
        <v>5</v>
      </c>
      <c r="G812" s="5" t="b">
        <v>0</v>
      </c>
      <c r="H812" s="5">
        <v>0</v>
      </c>
      <c r="I812" s="5" t="s">
        <v>67</v>
      </c>
      <c r="J812" s="5">
        <v>1</v>
      </c>
      <c r="K812" s="5" t="s">
        <v>68</v>
      </c>
      <c r="L812" s="5">
        <v>0.26</v>
      </c>
      <c r="M812" s="5">
        <v>0.2576</v>
      </c>
      <c r="N812" s="5">
        <v>0.6</v>
      </c>
      <c r="O812" s="5">
        <v>0.22389999999999999</v>
      </c>
      <c r="P812" s="5">
        <v>0</v>
      </c>
      <c r="Q812" s="5">
        <v>1</v>
      </c>
      <c r="R812" s="5">
        <v>1</v>
      </c>
      <c r="T812" t="str">
        <f t="shared" si="51"/>
        <v>invalid</v>
      </c>
      <c r="U812" t="str">
        <f t="shared" si="50"/>
        <v>February</v>
      </c>
      <c r="V812">
        <f t="shared" si="48"/>
        <v>0.2576</v>
      </c>
      <c r="W812" t="str">
        <f t="shared" si="49"/>
        <v>winter</v>
      </c>
    </row>
    <row r="813" spans="1:23" x14ac:dyDescent="0.25">
      <c r="A813" s="5">
        <v>812</v>
      </c>
      <c r="B813" s="6">
        <v>40580</v>
      </c>
      <c r="C813" s="5">
        <v>1</v>
      </c>
      <c r="D813" s="5">
        <v>0</v>
      </c>
      <c r="E813" s="5">
        <v>2</v>
      </c>
      <c r="F813" s="5">
        <v>6</v>
      </c>
      <c r="G813" s="5" t="b">
        <v>0</v>
      </c>
      <c r="H813" s="5">
        <v>0</v>
      </c>
      <c r="I813" s="5" t="s">
        <v>67</v>
      </c>
      <c r="J813" s="5">
        <v>1</v>
      </c>
      <c r="K813" s="5" t="s">
        <v>68</v>
      </c>
      <c r="L813" s="5">
        <v>0.26</v>
      </c>
      <c r="M813" s="5">
        <v>0.2576</v>
      </c>
      <c r="N813" s="5">
        <v>0.6</v>
      </c>
      <c r="O813" s="5">
        <v>0.22389999999999999</v>
      </c>
      <c r="P813" s="5">
        <v>0</v>
      </c>
      <c r="Q813" s="5">
        <v>1</v>
      </c>
      <c r="R813" s="5">
        <v>1</v>
      </c>
      <c r="T813" t="str">
        <f t="shared" si="51"/>
        <v>invalid</v>
      </c>
      <c r="U813" t="str">
        <f t="shared" si="50"/>
        <v>February</v>
      </c>
      <c r="V813">
        <f t="shared" si="48"/>
        <v>0.2576</v>
      </c>
      <c r="W813" t="str">
        <f t="shared" si="49"/>
        <v>winter</v>
      </c>
    </row>
    <row r="814" spans="1:23" x14ac:dyDescent="0.25">
      <c r="A814" s="5">
        <v>813</v>
      </c>
      <c r="B814" s="6">
        <v>40580</v>
      </c>
      <c r="C814" s="5">
        <v>1</v>
      </c>
      <c r="D814" s="5">
        <v>0</v>
      </c>
      <c r="E814" s="5">
        <v>2</v>
      </c>
      <c r="F814" s="5">
        <v>7</v>
      </c>
      <c r="G814" s="5" t="b">
        <v>0</v>
      </c>
      <c r="H814" s="5">
        <v>0</v>
      </c>
      <c r="I814" s="5" t="s">
        <v>67</v>
      </c>
      <c r="J814" s="5">
        <v>1</v>
      </c>
      <c r="K814" s="5" t="s">
        <v>68</v>
      </c>
      <c r="L814" s="5">
        <v>0.24</v>
      </c>
      <c r="M814" s="5">
        <v>0.2424</v>
      </c>
      <c r="N814" s="5">
        <v>0.65</v>
      </c>
      <c r="O814" s="5">
        <v>0.16420000000000001</v>
      </c>
      <c r="P814" s="5">
        <v>0</v>
      </c>
      <c r="Q814" s="5">
        <v>8</v>
      </c>
      <c r="R814" s="5">
        <v>8</v>
      </c>
      <c r="T814" t="str">
        <f t="shared" si="51"/>
        <v>invalid</v>
      </c>
      <c r="U814" t="str">
        <f t="shared" si="50"/>
        <v>February</v>
      </c>
      <c r="V814">
        <f t="shared" si="48"/>
        <v>0.2424</v>
      </c>
      <c r="W814" t="str">
        <f t="shared" si="49"/>
        <v>winter</v>
      </c>
    </row>
    <row r="815" spans="1:23" x14ac:dyDescent="0.25">
      <c r="A815" s="5">
        <v>814</v>
      </c>
      <c r="B815" s="6">
        <v>40580</v>
      </c>
      <c r="C815" s="5">
        <v>1</v>
      </c>
      <c r="D815" s="5">
        <v>0</v>
      </c>
      <c r="E815" s="5">
        <v>2</v>
      </c>
      <c r="F815" s="5">
        <v>8</v>
      </c>
      <c r="G815" s="5" t="b">
        <v>0</v>
      </c>
      <c r="H815" s="5">
        <v>0</v>
      </c>
      <c r="I815" s="5" t="s">
        <v>67</v>
      </c>
      <c r="J815" s="5">
        <v>1</v>
      </c>
      <c r="K815" s="5" t="s">
        <v>68</v>
      </c>
      <c r="L815" s="5">
        <v>0.24</v>
      </c>
      <c r="M815" s="5">
        <v>0.2576</v>
      </c>
      <c r="N815" s="5">
        <v>0.65</v>
      </c>
      <c r="O815" s="5">
        <v>0.1045</v>
      </c>
      <c r="P815" s="5">
        <v>2</v>
      </c>
      <c r="Q815" s="5">
        <v>21</v>
      </c>
      <c r="R815" s="5">
        <v>23</v>
      </c>
      <c r="T815" t="str">
        <f t="shared" si="51"/>
        <v>invalid</v>
      </c>
      <c r="U815" t="str">
        <f t="shared" si="50"/>
        <v>February</v>
      </c>
      <c r="V815">
        <f t="shared" si="48"/>
        <v>0.2576</v>
      </c>
      <c r="W815" t="str">
        <f t="shared" si="49"/>
        <v>winter</v>
      </c>
    </row>
    <row r="816" spans="1:23" x14ac:dyDescent="0.25">
      <c r="A816" s="5">
        <v>815</v>
      </c>
      <c r="B816" s="6">
        <v>40580</v>
      </c>
      <c r="C816" s="5">
        <v>1</v>
      </c>
      <c r="D816" s="5">
        <v>0</v>
      </c>
      <c r="E816" s="5">
        <v>2</v>
      </c>
      <c r="F816" s="5">
        <v>9</v>
      </c>
      <c r="G816" s="5" t="b">
        <v>0</v>
      </c>
      <c r="H816" s="5">
        <v>0</v>
      </c>
      <c r="I816" s="5" t="s">
        <v>67</v>
      </c>
      <c r="J816" s="5">
        <v>1</v>
      </c>
      <c r="K816" s="5" t="s">
        <v>68</v>
      </c>
      <c r="L816" s="5">
        <v>0.28000000000000003</v>
      </c>
      <c r="M816" s="5">
        <v>0.28789999999999999</v>
      </c>
      <c r="N816" s="5">
        <v>0.56000000000000005</v>
      </c>
      <c r="O816" s="5">
        <v>0.1045</v>
      </c>
      <c r="P816" s="5">
        <v>7</v>
      </c>
      <c r="Q816" s="5">
        <v>38</v>
      </c>
      <c r="R816" s="5">
        <v>45</v>
      </c>
      <c r="T816" t="str">
        <f t="shared" si="51"/>
        <v>invalid</v>
      </c>
      <c r="U816" t="str">
        <f t="shared" si="50"/>
        <v>February</v>
      </c>
      <c r="V816">
        <f t="shared" si="48"/>
        <v>0.28789999999999999</v>
      </c>
      <c r="W816" t="str">
        <f t="shared" si="49"/>
        <v>winter</v>
      </c>
    </row>
    <row r="817" spans="1:23" x14ac:dyDescent="0.25">
      <c r="A817" s="5">
        <v>816</v>
      </c>
      <c r="B817" s="6">
        <v>40580</v>
      </c>
      <c r="C817" s="5">
        <v>1</v>
      </c>
      <c r="D817" s="5">
        <v>0</v>
      </c>
      <c r="E817" s="5">
        <v>2</v>
      </c>
      <c r="F817" s="5">
        <v>10</v>
      </c>
      <c r="G817" s="5" t="b">
        <v>0</v>
      </c>
      <c r="H817" s="5">
        <v>0</v>
      </c>
      <c r="I817" s="5" t="s">
        <v>67</v>
      </c>
      <c r="J817" s="5">
        <v>1</v>
      </c>
      <c r="K817" s="5" t="s">
        <v>68</v>
      </c>
      <c r="L817" s="5">
        <v>0.3</v>
      </c>
      <c r="M817" s="5">
        <v>0.28789999999999999</v>
      </c>
      <c r="N817" s="5">
        <v>0.52</v>
      </c>
      <c r="O817" s="5">
        <v>0.25369999999999998</v>
      </c>
      <c r="P817" s="5">
        <v>15</v>
      </c>
      <c r="Q817" s="5">
        <v>74</v>
      </c>
      <c r="R817" s="5">
        <v>89</v>
      </c>
      <c r="T817" t="str">
        <f t="shared" si="51"/>
        <v>invalid</v>
      </c>
      <c r="U817" t="str">
        <f t="shared" si="50"/>
        <v>February</v>
      </c>
      <c r="V817">
        <f t="shared" si="48"/>
        <v>0.28789999999999999</v>
      </c>
      <c r="W817" t="str">
        <f t="shared" si="49"/>
        <v>winter</v>
      </c>
    </row>
    <row r="818" spans="1:23" x14ac:dyDescent="0.25">
      <c r="A818" s="5">
        <v>817</v>
      </c>
      <c r="B818" s="6">
        <v>40580</v>
      </c>
      <c r="C818" s="5">
        <v>1</v>
      </c>
      <c r="D818" s="5">
        <v>0</v>
      </c>
      <c r="E818" s="5">
        <v>2</v>
      </c>
      <c r="F818" s="5">
        <v>11</v>
      </c>
      <c r="G818" s="5" t="b">
        <v>0</v>
      </c>
      <c r="H818" s="5">
        <v>0</v>
      </c>
      <c r="I818" s="5" t="s">
        <v>67</v>
      </c>
      <c r="J818" s="5">
        <v>1</v>
      </c>
      <c r="K818" s="5" t="s">
        <v>68</v>
      </c>
      <c r="L818" s="5">
        <v>0.32</v>
      </c>
      <c r="M818" s="5">
        <v>0.30299999999999999</v>
      </c>
      <c r="N818" s="5">
        <v>0.49</v>
      </c>
      <c r="O818" s="5">
        <v>0.25369999999999998</v>
      </c>
      <c r="P818" s="5">
        <v>28</v>
      </c>
      <c r="Q818" s="5">
        <v>89</v>
      </c>
      <c r="R818" s="5">
        <v>117</v>
      </c>
      <c r="T818" t="str">
        <f t="shared" si="51"/>
        <v>invalid</v>
      </c>
      <c r="U818" t="str">
        <f t="shared" si="50"/>
        <v>February</v>
      </c>
      <c r="V818">
        <f t="shared" si="48"/>
        <v>0.30299999999999999</v>
      </c>
      <c r="W818" t="str">
        <f t="shared" si="49"/>
        <v>winter</v>
      </c>
    </row>
    <row r="819" spans="1:23" x14ac:dyDescent="0.25">
      <c r="A819" s="5">
        <v>818</v>
      </c>
      <c r="B819" s="6">
        <v>40580</v>
      </c>
      <c r="C819" s="5">
        <v>1</v>
      </c>
      <c r="D819" s="5">
        <v>0</v>
      </c>
      <c r="E819" s="5">
        <v>2</v>
      </c>
      <c r="F819" s="5">
        <v>12</v>
      </c>
      <c r="G819" s="5" t="b">
        <v>0</v>
      </c>
      <c r="H819" s="5">
        <v>0</v>
      </c>
      <c r="I819" s="5" t="s">
        <v>67</v>
      </c>
      <c r="J819" s="5">
        <v>1</v>
      </c>
      <c r="K819" s="5" t="s">
        <v>68</v>
      </c>
      <c r="L819" s="5">
        <v>0.34</v>
      </c>
      <c r="M819" s="5">
        <v>0.33329999999999999</v>
      </c>
      <c r="N819" s="5">
        <v>0.46</v>
      </c>
      <c r="O819" s="5">
        <v>0</v>
      </c>
      <c r="P819" s="5">
        <v>48</v>
      </c>
      <c r="Q819" s="5">
        <v>126</v>
      </c>
      <c r="R819" s="5">
        <v>174</v>
      </c>
      <c r="T819" t="str">
        <f t="shared" si="51"/>
        <v>invalid</v>
      </c>
      <c r="U819" t="str">
        <f t="shared" si="50"/>
        <v>February</v>
      </c>
      <c r="V819">
        <f t="shared" si="48"/>
        <v>0.33329999999999999</v>
      </c>
      <c r="W819" t="str">
        <f t="shared" si="49"/>
        <v>winter</v>
      </c>
    </row>
    <row r="820" spans="1:23" x14ac:dyDescent="0.25">
      <c r="A820" s="5">
        <v>819</v>
      </c>
      <c r="B820" s="6">
        <v>40580</v>
      </c>
      <c r="C820" s="5">
        <v>1</v>
      </c>
      <c r="D820" s="5">
        <v>0</v>
      </c>
      <c r="E820" s="5">
        <v>2</v>
      </c>
      <c r="F820" s="5">
        <v>13</v>
      </c>
      <c r="G820" s="5" t="b">
        <v>0</v>
      </c>
      <c r="H820" s="5">
        <v>0</v>
      </c>
      <c r="I820" s="5" t="s">
        <v>67</v>
      </c>
      <c r="J820" s="5">
        <v>1</v>
      </c>
      <c r="K820" s="5" t="s">
        <v>68</v>
      </c>
      <c r="L820" s="5">
        <v>0.34</v>
      </c>
      <c r="M820" s="5">
        <v>0.36359999999999998</v>
      </c>
      <c r="N820" s="5">
        <v>0.46</v>
      </c>
      <c r="O820" s="5">
        <v>0</v>
      </c>
      <c r="P820" s="5">
        <v>47</v>
      </c>
      <c r="Q820" s="5">
        <v>135</v>
      </c>
      <c r="R820" s="5">
        <v>182</v>
      </c>
      <c r="T820" t="str">
        <f t="shared" si="51"/>
        <v>invalid</v>
      </c>
      <c r="U820" t="str">
        <f t="shared" si="50"/>
        <v>February</v>
      </c>
      <c r="V820">
        <f t="shared" si="48"/>
        <v>0.36359999999999998</v>
      </c>
      <c r="W820" t="str">
        <f t="shared" si="49"/>
        <v>winter</v>
      </c>
    </row>
    <row r="821" spans="1:23" x14ac:dyDescent="0.25">
      <c r="A821" s="5">
        <v>820</v>
      </c>
      <c r="B821" s="6">
        <v>40580</v>
      </c>
      <c r="C821" s="5">
        <v>1</v>
      </c>
      <c r="D821" s="5">
        <v>0</v>
      </c>
      <c r="E821" s="5">
        <v>2</v>
      </c>
      <c r="F821" s="5">
        <v>14</v>
      </c>
      <c r="G821" s="5" t="b">
        <v>0</v>
      </c>
      <c r="H821" s="5">
        <v>0</v>
      </c>
      <c r="I821" s="5" t="s">
        <v>67</v>
      </c>
      <c r="J821" s="5">
        <v>1</v>
      </c>
      <c r="K821" s="5" t="s">
        <v>68</v>
      </c>
      <c r="L821" s="5">
        <v>0.34</v>
      </c>
      <c r="M821" s="5">
        <v>0.34849999999999998</v>
      </c>
      <c r="N821" s="5">
        <v>0.46</v>
      </c>
      <c r="O821" s="5">
        <v>8.9599999999999999E-2</v>
      </c>
      <c r="P821" s="5">
        <v>47</v>
      </c>
      <c r="Q821" s="5">
        <v>114</v>
      </c>
      <c r="R821" s="5">
        <v>161</v>
      </c>
      <c r="T821" t="str">
        <f t="shared" si="51"/>
        <v>invalid</v>
      </c>
      <c r="U821" t="str">
        <f t="shared" si="50"/>
        <v>February</v>
      </c>
      <c r="V821">
        <f t="shared" si="48"/>
        <v>0.34849999999999998</v>
      </c>
      <c r="W821" t="str">
        <f t="shared" si="49"/>
        <v>winter</v>
      </c>
    </row>
    <row r="822" spans="1:23" x14ac:dyDescent="0.25">
      <c r="A822" s="5">
        <v>821</v>
      </c>
      <c r="B822" s="6">
        <v>40580</v>
      </c>
      <c r="C822" s="5">
        <v>1</v>
      </c>
      <c r="D822" s="5">
        <v>0</v>
      </c>
      <c r="E822" s="5">
        <v>2</v>
      </c>
      <c r="F822" s="5">
        <v>15</v>
      </c>
      <c r="G822" s="5" t="b">
        <v>0</v>
      </c>
      <c r="H822" s="5">
        <v>0</v>
      </c>
      <c r="I822" s="5" t="s">
        <v>67</v>
      </c>
      <c r="J822" s="5">
        <v>1</v>
      </c>
      <c r="K822" s="5" t="s">
        <v>68</v>
      </c>
      <c r="L822" s="5">
        <v>0.34</v>
      </c>
      <c r="M822" s="5">
        <v>0.34849999999999998</v>
      </c>
      <c r="N822" s="5">
        <v>0.46</v>
      </c>
      <c r="O822" s="5">
        <v>8.9599999999999999E-2</v>
      </c>
      <c r="P822" s="5">
        <v>52</v>
      </c>
      <c r="Q822" s="5">
        <v>130</v>
      </c>
      <c r="R822" s="5">
        <v>182</v>
      </c>
      <c r="T822" t="str">
        <f t="shared" si="51"/>
        <v>invalid</v>
      </c>
      <c r="U822" t="str">
        <f t="shared" si="50"/>
        <v>February</v>
      </c>
      <c r="V822">
        <f t="shared" si="48"/>
        <v>0.34849999999999998</v>
      </c>
      <c r="W822" t="str">
        <f t="shared" si="49"/>
        <v>winter</v>
      </c>
    </row>
    <row r="823" spans="1:23" x14ac:dyDescent="0.25">
      <c r="A823" s="5">
        <v>822</v>
      </c>
      <c r="B823" s="6">
        <v>40580</v>
      </c>
      <c r="C823" s="5">
        <v>1</v>
      </c>
      <c r="D823" s="5">
        <v>0</v>
      </c>
      <c r="E823" s="5">
        <v>2</v>
      </c>
      <c r="F823" s="5">
        <v>16</v>
      </c>
      <c r="G823" s="5" t="b">
        <v>0</v>
      </c>
      <c r="H823" s="5">
        <v>0</v>
      </c>
      <c r="I823" s="5" t="s">
        <v>67</v>
      </c>
      <c r="J823" s="5">
        <v>1</v>
      </c>
      <c r="K823" s="5" t="s">
        <v>68</v>
      </c>
      <c r="L823" s="5">
        <v>0.34</v>
      </c>
      <c r="M823" s="5">
        <v>0.34849999999999998</v>
      </c>
      <c r="N823" s="5">
        <v>0.49</v>
      </c>
      <c r="O823" s="5">
        <v>0.1045</v>
      </c>
      <c r="P823" s="5">
        <v>42</v>
      </c>
      <c r="Q823" s="5">
        <v>115</v>
      </c>
      <c r="R823" s="5">
        <v>157</v>
      </c>
      <c r="T823" t="str">
        <f t="shared" si="51"/>
        <v>invalid</v>
      </c>
      <c r="U823" t="str">
        <f t="shared" si="50"/>
        <v>February</v>
      </c>
      <c r="V823">
        <f t="shared" si="48"/>
        <v>0.34849999999999998</v>
      </c>
      <c r="W823" t="str">
        <f t="shared" si="49"/>
        <v>winter</v>
      </c>
    </row>
    <row r="824" spans="1:23" x14ac:dyDescent="0.25">
      <c r="A824" s="5">
        <v>823</v>
      </c>
      <c r="B824" s="6">
        <v>40580</v>
      </c>
      <c r="C824" s="5">
        <v>1</v>
      </c>
      <c r="D824" s="5">
        <v>0</v>
      </c>
      <c r="E824" s="5">
        <v>2</v>
      </c>
      <c r="F824" s="5">
        <v>17</v>
      </c>
      <c r="G824" s="5" t="b">
        <v>0</v>
      </c>
      <c r="H824" s="5">
        <v>0</v>
      </c>
      <c r="I824" s="5" t="s">
        <v>67</v>
      </c>
      <c r="J824" s="5">
        <v>1</v>
      </c>
      <c r="K824" s="5" t="s">
        <v>68</v>
      </c>
      <c r="L824" s="5">
        <v>0.34</v>
      </c>
      <c r="M824" s="5">
        <v>0.36359999999999998</v>
      </c>
      <c r="N824" s="5">
        <v>0.46</v>
      </c>
      <c r="O824" s="5">
        <v>0</v>
      </c>
      <c r="P824" s="5">
        <v>24</v>
      </c>
      <c r="Q824" s="5">
        <v>97</v>
      </c>
      <c r="R824" s="5">
        <v>121</v>
      </c>
      <c r="T824" t="str">
        <f t="shared" si="51"/>
        <v>invalid</v>
      </c>
      <c r="U824" t="str">
        <f t="shared" si="50"/>
        <v>February</v>
      </c>
      <c r="V824">
        <f t="shared" si="48"/>
        <v>0.36359999999999998</v>
      </c>
      <c r="W824" t="str">
        <f t="shared" si="49"/>
        <v>winter</v>
      </c>
    </row>
    <row r="825" spans="1:23" x14ac:dyDescent="0.25">
      <c r="A825" s="5">
        <v>824</v>
      </c>
      <c r="B825" s="6">
        <v>40580</v>
      </c>
      <c r="C825" s="5">
        <v>1</v>
      </c>
      <c r="D825" s="5">
        <v>0</v>
      </c>
      <c r="E825" s="5">
        <v>2</v>
      </c>
      <c r="F825" s="5">
        <v>18</v>
      </c>
      <c r="G825" s="5" t="b">
        <v>0</v>
      </c>
      <c r="H825" s="5">
        <v>0</v>
      </c>
      <c r="I825" s="5" t="s">
        <v>67</v>
      </c>
      <c r="J825" s="5">
        <v>1</v>
      </c>
      <c r="K825" s="5" t="s">
        <v>68</v>
      </c>
      <c r="L825" s="5">
        <v>0.3</v>
      </c>
      <c r="M825" s="5">
        <v>0.30299999999999999</v>
      </c>
      <c r="N825" s="5">
        <v>0.56000000000000005</v>
      </c>
      <c r="O825" s="5">
        <v>0.16420000000000001</v>
      </c>
      <c r="P825" s="5">
        <v>13</v>
      </c>
      <c r="Q825" s="5">
        <v>65</v>
      </c>
      <c r="R825" s="5">
        <v>78</v>
      </c>
      <c r="T825" t="str">
        <f t="shared" si="51"/>
        <v>invalid</v>
      </c>
      <c r="U825" t="str">
        <f t="shared" si="50"/>
        <v>February</v>
      </c>
      <c r="V825">
        <f t="shared" si="48"/>
        <v>0.30299999999999999</v>
      </c>
      <c r="W825" t="str">
        <f t="shared" si="49"/>
        <v>winter</v>
      </c>
    </row>
    <row r="826" spans="1:23" x14ac:dyDescent="0.25">
      <c r="A826" s="5">
        <v>825</v>
      </c>
      <c r="B826" s="6">
        <v>40580</v>
      </c>
      <c r="C826" s="5">
        <v>1</v>
      </c>
      <c r="D826" s="5">
        <v>0</v>
      </c>
      <c r="E826" s="5">
        <v>2</v>
      </c>
      <c r="F826" s="5">
        <v>19</v>
      </c>
      <c r="G826" s="5" t="b">
        <v>0</v>
      </c>
      <c r="H826" s="5">
        <v>0</v>
      </c>
      <c r="I826" s="5" t="s">
        <v>67</v>
      </c>
      <c r="J826" s="5">
        <v>1</v>
      </c>
      <c r="K826" s="5" t="s">
        <v>68</v>
      </c>
      <c r="L826" s="5">
        <v>0.28000000000000003</v>
      </c>
      <c r="M826" s="5">
        <v>0.28789999999999999</v>
      </c>
      <c r="N826" s="5">
        <v>0.61</v>
      </c>
      <c r="O826" s="5">
        <v>0.1343</v>
      </c>
      <c r="P826" s="5">
        <v>1</v>
      </c>
      <c r="Q826" s="5">
        <v>20</v>
      </c>
      <c r="R826" s="5">
        <v>21</v>
      </c>
      <c r="T826" t="str">
        <f t="shared" si="51"/>
        <v>invalid</v>
      </c>
      <c r="U826" t="str">
        <f t="shared" si="50"/>
        <v>February</v>
      </c>
      <c r="V826">
        <f t="shared" si="48"/>
        <v>0.28789999999999999</v>
      </c>
      <c r="W826" t="str">
        <f t="shared" si="49"/>
        <v>winter</v>
      </c>
    </row>
    <row r="827" spans="1:23" x14ac:dyDescent="0.25">
      <c r="A827" s="5">
        <v>826</v>
      </c>
      <c r="B827" s="6">
        <v>40580</v>
      </c>
      <c r="C827" s="5">
        <v>1</v>
      </c>
      <c r="D827" s="5">
        <v>0</v>
      </c>
      <c r="E827" s="5">
        <v>2</v>
      </c>
      <c r="F827" s="5">
        <v>20</v>
      </c>
      <c r="G827" s="5" t="b">
        <v>0</v>
      </c>
      <c r="H827" s="5">
        <v>0</v>
      </c>
      <c r="I827" s="5" t="s">
        <v>67</v>
      </c>
      <c r="J827" s="5">
        <v>1</v>
      </c>
      <c r="K827" s="5" t="s">
        <v>68</v>
      </c>
      <c r="L827" s="5">
        <v>0.28000000000000003</v>
      </c>
      <c r="M827" s="5">
        <v>0.28789999999999999</v>
      </c>
      <c r="N827" s="5">
        <v>0.61</v>
      </c>
      <c r="O827" s="5">
        <v>0.1045</v>
      </c>
      <c r="P827" s="5">
        <v>5</v>
      </c>
      <c r="Q827" s="5">
        <v>21</v>
      </c>
      <c r="R827" s="5">
        <v>26</v>
      </c>
      <c r="T827" t="str">
        <f t="shared" si="51"/>
        <v>invalid</v>
      </c>
      <c r="U827" t="str">
        <f t="shared" si="50"/>
        <v>February</v>
      </c>
      <c r="V827">
        <f t="shared" si="48"/>
        <v>0.28789999999999999</v>
      </c>
      <c r="W827" t="str">
        <f t="shared" si="49"/>
        <v>winter</v>
      </c>
    </row>
    <row r="828" spans="1:23" x14ac:dyDescent="0.25">
      <c r="A828" s="5">
        <v>827</v>
      </c>
      <c r="B828" s="6">
        <v>40580</v>
      </c>
      <c r="C828" s="5">
        <v>1</v>
      </c>
      <c r="D828" s="5">
        <v>0</v>
      </c>
      <c r="E828" s="5">
        <v>2</v>
      </c>
      <c r="F828" s="5">
        <v>21</v>
      </c>
      <c r="G828" s="5" t="b">
        <v>0</v>
      </c>
      <c r="H828" s="5">
        <v>0</v>
      </c>
      <c r="I828" s="5" t="s">
        <v>67</v>
      </c>
      <c r="J828" s="5">
        <v>1</v>
      </c>
      <c r="K828" s="5" t="s">
        <v>68</v>
      </c>
      <c r="L828" s="5">
        <v>0.26</v>
      </c>
      <c r="M828" s="5">
        <v>0.30299999999999999</v>
      </c>
      <c r="N828" s="5">
        <v>0.6</v>
      </c>
      <c r="O828" s="5">
        <v>0</v>
      </c>
      <c r="P828" s="5">
        <v>5</v>
      </c>
      <c r="Q828" s="5">
        <v>22</v>
      </c>
      <c r="R828" s="5">
        <v>27</v>
      </c>
      <c r="T828" t="str">
        <f t="shared" si="51"/>
        <v>invalid</v>
      </c>
      <c r="U828" t="str">
        <f t="shared" si="50"/>
        <v>February</v>
      </c>
      <c r="V828">
        <f t="shared" si="48"/>
        <v>0.30299999999999999</v>
      </c>
      <c r="W828" t="str">
        <f t="shared" si="49"/>
        <v>winter</v>
      </c>
    </row>
    <row r="829" spans="1:23" x14ac:dyDescent="0.25">
      <c r="A829" s="5">
        <v>828</v>
      </c>
      <c r="B829" s="6">
        <v>40580</v>
      </c>
      <c r="C829" s="5">
        <v>1</v>
      </c>
      <c r="D829" s="5">
        <v>0</v>
      </c>
      <c r="E829" s="5">
        <v>2</v>
      </c>
      <c r="F829" s="5">
        <v>22</v>
      </c>
      <c r="G829" s="5" t="b">
        <v>0</v>
      </c>
      <c r="H829" s="5">
        <v>0</v>
      </c>
      <c r="I829" s="5" t="s">
        <v>67</v>
      </c>
      <c r="J829" s="5">
        <v>1</v>
      </c>
      <c r="K829" s="5" t="s">
        <v>68</v>
      </c>
      <c r="L829" s="5">
        <v>0.26</v>
      </c>
      <c r="M829" s="5">
        <v>0.30299999999999999</v>
      </c>
      <c r="N829" s="5">
        <v>0.6</v>
      </c>
      <c r="O829" s="5">
        <v>0</v>
      </c>
      <c r="P829" s="5">
        <v>5</v>
      </c>
      <c r="Q829" s="5">
        <v>57</v>
      </c>
      <c r="R829" s="5">
        <v>62</v>
      </c>
      <c r="T829" t="str">
        <f t="shared" si="51"/>
        <v>invalid</v>
      </c>
      <c r="U829" t="str">
        <f t="shared" si="50"/>
        <v>February</v>
      </c>
      <c r="V829">
        <f t="shared" si="48"/>
        <v>0.30299999999999999</v>
      </c>
      <c r="W829" t="str">
        <f t="shared" si="49"/>
        <v>winter</v>
      </c>
    </row>
    <row r="830" spans="1:23" x14ac:dyDescent="0.25">
      <c r="A830" s="5">
        <v>829</v>
      </c>
      <c r="B830" s="6">
        <v>40580</v>
      </c>
      <c r="C830" s="5">
        <v>1</v>
      </c>
      <c r="D830" s="5">
        <v>0</v>
      </c>
      <c r="E830" s="5">
        <v>2</v>
      </c>
      <c r="F830" s="5">
        <v>23</v>
      </c>
      <c r="G830" s="5" t="b">
        <v>0</v>
      </c>
      <c r="H830" s="5">
        <v>0</v>
      </c>
      <c r="I830" s="5" t="s">
        <v>67</v>
      </c>
      <c r="J830" s="5">
        <v>1</v>
      </c>
      <c r="K830" s="5" t="s">
        <v>68</v>
      </c>
      <c r="L830" s="5">
        <v>0.24</v>
      </c>
      <c r="M830" s="5">
        <v>0.28789999999999999</v>
      </c>
      <c r="N830" s="5">
        <v>0.65</v>
      </c>
      <c r="O830" s="5">
        <v>0</v>
      </c>
      <c r="P830" s="5">
        <v>4</v>
      </c>
      <c r="Q830" s="5">
        <v>26</v>
      </c>
      <c r="R830" s="5">
        <v>30</v>
      </c>
      <c r="T830" t="str">
        <f t="shared" si="51"/>
        <v>invalid</v>
      </c>
      <c r="U830" t="str">
        <f t="shared" si="50"/>
        <v>February</v>
      </c>
      <c r="V830">
        <f t="shared" si="48"/>
        <v>0.28789999999999999</v>
      </c>
      <c r="W830" t="str">
        <f t="shared" si="49"/>
        <v>winter</v>
      </c>
    </row>
    <row r="831" spans="1:23" x14ac:dyDescent="0.25">
      <c r="A831" s="5">
        <v>830</v>
      </c>
      <c r="B831" s="6">
        <v>40581</v>
      </c>
      <c r="C831" s="5">
        <v>1</v>
      </c>
      <c r="D831" s="5">
        <v>0</v>
      </c>
      <c r="E831" s="5">
        <v>2</v>
      </c>
      <c r="F831" s="5">
        <v>0</v>
      </c>
      <c r="G831" s="5" t="b">
        <v>0</v>
      </c>
      <c r="H831" s="5">
        <v>1</v>
      </c>
      <c r="I831" s="5" t="s">
        <v>47</v>
      </c>
      <c r="J831" s="5">
        <v>1</v>
      </c>
      <c r="K831" s="5" t="s">
        <v>68</v>
      </c>
      <c r="L831" s="5">
        <v>0.24</v>
      </c>
      <c r="M831" s="5">
        <v>0.28789999999999999</v>
      </c>
      <c r="N831" s="5">
        <v>0.65</v>
      </c>
      <c r="O831" s="5">
        <v>0</v>
      </c>
      <c r="P831" s="5">
        <v>1</v>
      </c>
      <c r="Q831" s="5">
        <v>14</v>
      </c>
      <c r="R831" s="5">
        <v>15</v>
      </c>
      <c r="T831" t="str">
        <f t="shared" si="51"/>
        <v>invalid</v>
      </c>
      <c r="U831" t="str">
        <f t="shared" si="50"/>
        <v>February</v>
      </c>
      <c r="V831">
        <f t="shared" si="48"/>
        <v>0.28789999999999999</v>
      </c>
      <c r="W831" t="str">
        <f t="shared" si="49"/>
        <v>winter</v>
      </c>
    </row>
    <row r="832" spans="1:23" x14ac:dyDescent="0.25">
      <c r="A832" s="5">
        <v>831</v>
      </c>
      <c r="B832" s="6">
        <v>40581</v>
      </c>
      <c r="C832" s="5">
        <v>1</v>
      </c>
      <c r="D832" s="5">
        <v>0</v>
      </c>
      <c r="E832" s="5">
        <v>2</v>
      </c>
      <c r="F832" s="5">
        <v>1</v>
      </c>
      <c r="G832" s="5" t="b">
        <v>0</v>
      </c>
      <c r="H832" s="5">
        <v>1</v>
      </c>
      <c r="I832" s="5" t="s">
        <v>47</v>
      </c>
      <c r="J832" s="5">
        <v>1</v>
      </c>
      <c r="K832" s="5" t="s">
        <v>68</v>
      </c>
      <c r="L832" s="5">
        <v>0.22</v>
      </c>
      <c r="M832" s="5">
        <v>0.2727</v>
      </c>
      <c r="N832" s="5">
        <v>0.75</v>
      </c>
      <c r="O832" s="5">
        <v>0</v>
      </c>
      <c r="P832" s="5">
        <v>1</v>
      </c>
      <c r="Q832" s="5">
        <v>4</v>
      </c>
      <c r="R832" s="5">
        <v>5</v>
      </c>
      <c r="T832" t="str">
        <f t="shared" si="51"/>
        <v>invalid</v>
      </c>
      <c r="U832" t="str">
        <f t="shared" si="50"/>
        <v>February</v>
      </c>
      <c r="V832">
        <f t="shared" si="48"/>
        <v>0.2727</v>
      </c>
      <c r="W832" t="str">
        <f t="shared" si="49"/>
        <v>winter</v>
      </c>
    </row>
    <row r="833" spans="1:23" x14ac:dyDescent="0.25">
      <c r="A833" s="5">
        <v>832</v>
      </c>
      <c r="B833" s="6">
        <v>40581</v>
      </c>
      <c r="C833" s="5">
        <v>1</v>
      </c>
      <c r="D833" s="5">
        <v>0</v>
      </c>
      <c r="E833" s="5">
        <v>2</v>
      </c>
      <c r="F833" s="5">
        <v>2</v>
      </c>
      <c r="G833" s="5" t="b">
        <v>0</v>
      </c>
      <c r="H833" s="5">
        <v>1</v>
      </c>
      <c r="I833" s="5" t="s">
        <v>47</v>
      </c>
      <c r="J833" s="5">
        <v>1</v>
      </c>
      <c r="K833" s="5" t="s">
        <v>68</v>
      </c>
      <c r="L833" s="5">
        <v>0.2</v>
      </c>
      <c r="M833" s="5">
        <v>0.2576</v>
      </c>
      <c r="N833" s="5">
        <v>0.8</v>
      </c>
      <c r="O833" s="5">
        <v>0</v>
      </c>
      <c r="P833" s="5">
        <v>0</v>
      </c>
      <c r="Q833" s="5">
        <v>3</v>
      </c>
      <c r="R833" s="5">
        <v>3</v>
      </c>
      <c r="T833" t="str">
        <f t="shared" si="51"/>
        <v>invalid</v>
      </c>
      <c r="U833" t="str">
        <f t="shared" si="50"/>
        <v>February</v>
      </c>
      <c r="V833">
        <f t="shared" si="48"/>
        <v>0.2576</v>
      </c>
      <c r="W833" t="str">
        <f t="shared" si="49"/>
        <v>winter</v>
      </c>
    </row>
    <row r="834" spans="1:23" x14ac:dyDescent="0.25">
      <c r="A834" s="5">
        <v>833</v>
      </c>
      <c r="B834" s="6">
        <v>40581</v>
      </c>
      <c r="C834" s="5">
        <v>1</v>
      </c>
      <c r="D834" s="5">
        <v>0</v>
      </c>
      <c r="E834" s="5">
        <v>2</v>
      </c>
      <c r="F834" s="5">
        <v>3</v>
      </c>
      <c r="G834" s="5" t="b">
        <v>0</v>
      </c>
      <c r="H834" s="5">
        <v>1</v>
      </c>
      <c r="I834" s="5" t="s">
        <v>47</v>
      </c>
      <c r="J834" s="5">
        <v>1</v>
      </c>
      <c r="K834" s="5" t="s">
        <v>68</v>
      </c>
      <c r="L834" s="5">
        <v>0.2</v>
      </c>
      <c r="M834" s="5">
        <v>0.2576</v>
      </c>
      <c r="N834" s="5">
        <v>0.86</v>
      </c>
      <c r="O834" s="5">
        <v>0</v>
      </c>
      <c r="P834" s="5">
        <v>0</v>
      </c>
      <c r="Q834" s="5">
        <v>1</v>
      </c>
      <c r="R834" s="5">
        <v>1</v>
      </c>
      <c r="T834" t="str">
        <f t="shared" si="51"/>
        <v>invalid</v>
      </c>
      <c r="U834" t="str">
        <f t="shared" si="50"/>
        <v>February</v>
      </c>
      <c r="V834">
        <f t="shared" si="48"/>
        <v>0.2576</v>
      </c>
      <c r="W834" t="str">
        <f t="shared" si="49"/>
        <v>winter</v>
      </c>
    </row>
    <row r="835" spans="1:23" x14ac:dyDescent="0.25">
      <c r="A835" s="5">
        <v>834</v>
      </c>
      <c r="B835" s="6">
        <v>40581</v>
      </c>
      <c r="C835" s="5">
        <v>1</v>
      </c>
      <c r="D835" s="5">
        <v>0</v>
      </c>
      <c r="E835" s="5">
        <v>2</v>
      </c>
      <c r="F835" s="5">
        <v>4</v>
      </c>
      <c r="G835" s="5" t="b">
        <v>0</v>
      </c>
      <c r="H835" s="5">
        <v>1</v>
      </c>
      <c r="I835" s="5" t="s">
        <v>47</v>
      </c>
      <c r="J835" s="5">
        <v>1</v>
      </c>
      <c r="K835" s="5" t="s">
        <v>68</v>
      </c>
      <c r="L835" s="5">
        <v>0.2</v>
      </c>
      <c r="M835" s="5">
        <v>0.2576</v>
      </c>
      <c r="N835" s="5">
        <v>0.86</v>
      </c>
      <c r="O835" s="5">
        <v>0</v>
      </c>
      <c r="P835" s="5">
        <v>1</v>
      </c>
      <c r="Q835" s="5">
        <v>1</v>
      </c>
      <c r="R835" s="5">
        <v>2</v>
      </c>
      <c r="T835" t="str">
        <f t="shared" si="51"/>
        <v>invalid</v>
      </c>
      <c r="U835" t="str">
        <f t="shared" si="50"/>
        <v>February</v>
      </c>
      <c r="V835">
        <f t="shared" ref="V835:V898" si="52">IF(M835="",M834,M835)</f>
        <v>0.2576</v>
      </c>
      <c r="W835" t="str">
        <f t="shared" ref="W835:W898" si="53">IF(C835=1,"winter",("invalid"))</f>
        <v>winter</v>
      </c>
    </row>
    <row r="836" spans="1:23" x14ac:dyDescent="0.25">
      <c r="A836" s="5">
        <v>835</v>
      </c>
      <c r="B836" s="6">
        <v>40581</v>
      </c>
      <c r="C836" s="5">
        <v>1</v>
      </c>
      <c r="D836" s="5">
        <v>0</v>
      </c>
      <c r="E836" s="5">
        <v>2</v>
      </c>
      <c r="F836" s="5">
        <v>5</v>
      </c>
      <c r="G836" s="5" t="b">
        <v>0</v>
      </c>
      <c r="H836" s="5">
        <v>1</v>
      </c>
      <c r="I836" s="5" t="s">
        <v>47</v>
      </c>
      <c r="J836" s="5">
        <v>1</v>
      </c>
      <c r="K836" s="5" t="s">
        <v>68</v>
      </c>
      <c r="L836" s="5">
        <v>0.2</v>
      </c>
      <c r="M836" s="5">
        <v>0.2576</v>
      </c>
      <c r="N836" s="5">
        <v>0.86</v>
      </c>
      <c r="O836" s="5">
        <v>0</v>
      </c>
      <c r="P836" s="5">
        <v>1</v>
      </c>
      <c r="Q836" s="5">
        <v>9</v>
      </c>
      <c r="R836" s="5">
        <v>10</v>
      </c>
      <c r="T836" t="str">
        <f t="shared" si="51"/>
        <v>invalid</v>
      </c>
      <c r="U836" t="str">
        <f t="shared" si="50"/>
        <v>February</v>
      </c>
      <c r="V836">
        <f t="shared" si="52"/>
        <v>0.2576</v>
      </c>
      <c r="W836" t="str">
        <f t="shared" si="53"/>
        <v>winter</v>
      </c>
    </row>
    <row r="837" spans="1:23" x14ac:dyDescent="0.25">
      <c r="A837" s="5">
        <v>836</v>
      </c>
      <c r="B837" s="6">
        <v>40581</v>
      </c>
      <c r="C837" s="5">
        <v>1</v>
      </c>
      <c r="D837" s="5">
        <v>0</v>
      </c>
      <c r="E837" s="5">
        <v>2</v>
      </c>
      <c r="F837" s="5">
        <v>6</v>
      </c>
      <c r="G837" s="5" t="b">
        <v>0</v>
      </c>
      <c r="H837" s="5">
        <v>1</v>
      </c>
      <c r="I837" s="5" t="s">
        <v>47</v>
      </c>
      <c r="J837" s="5">
        <v>1</v>
      </c>
      <c r="K837" s="5" t="s">
        <v>68</v>
      </c>
      <c r="L837" s="5">
        <v>0.18</v>
      </c>
      <c r="M837" s="5">
        <v>0.2424</v>
      </c>
      <c r="N837" s="5">
        <v>0.93</v>
      </c>
      <c r="O837" s="5">
        <v>0</v>
      </c>
      <c r="P837" s="5">
        <v>1</v>
      </c>
      <c r="Q837" s="5">
        <v>29</v>
      </c>
      <c r="R837" s="5">
        <v>30</v>
      </c>
      <c r="T837" t="str">
        <f t="shared" si="51"/>
        <v>invalid</v>
      </c>
      <c r="U837" t="str">
        <f t="shared" si="50"/>
        <v>February</v>
      </c>
      <c r="V837">
        <f t="shared" si="52"/>
        <v>0.2424</v>
      </c>
      <c r="W837" t="str">
        <f t="shared" si="53"/>
        <v>winter</v>
      </c>
    </row>
    <row r="838" spans="1:23" x14ac:dyDescent="0.25">
      <c r="A838" s="5">
        <v>837</v>
      </c>
      <c r="B838" s="6">
        <v>40581</v>
      </c>
      <c r="C838" s="5">
        <v>1</v>
      </c>
      <c r="D838" s="5">
        <v>0</v>
      </c>
      <c r="E838" s="5">
        <v>2</v>
      </c>
      <c r="F838" s="5">
        <v>7</v>
      </c>
      <c r="G838" s="5" t="b">
        <v>0</v>
      </c>
      <c r="H838" s="5">
        <v>1</v>
      </c>
      <c r="I838" s="5" t="s">
        <v>47</v>
      </c>
      <c r="J838" s="5">
        <v>1</v>
      </c>
      <c r="K838" s="5" t="s">
        <v>68</v>
      </c>
      <c r="L838" s="5">
        <v>0.18</v>
      </c>
      <c r="M838" s="5">
        <v>0.2424</v>
      </c>
      <c r="N838" s="5">
        <v>0.86</v>
      </c>
      <c r="O838" s="5">
        <v>0</v>
      </c>
      <c r="P838" s="5">
        <v>6</v>
      </c>
      <c r="Q838" s="5">
        <v>89</v>
      </c>
      <c r="R838" s="5">
        <v>95</v>
      </c>
      <c r="T838" t="str">
        <f t="shared" si="51"/>
        <v>invalid</v>
      </c>
      <c r="U838" t="str">
        <f t="shared" si="50"/>
        <v>February</v>
      </c>
      <c r="V838">
        <f t="shared" si="52"/>
        <v>0.2424</v>
      </c>
      <c r="W838" t="str">
        <f t="shared" si="53"/>
        <v>winter</v>
      </c>
    </row>
    <row r="839" spans="1:23" x14ac:dyDescent="0.25">
      <c r="A839" s="5">
        <v>838</v>
      </c>
      <c r="B839" s="6">
        <v>40581</v>
      </c>
      <c r="C839" s="5">
        <v>1</v>
      </c>
      <c r="D839" s="5">
        <v>0</v>
      </c>
      <c r="E839" s="5">
        <v>2</v>
      </c>
      <c r="F839" s="5">
        <v>8</v>
      </c>
      <c r="G839" s="5" t="b">
        <v>0</v>
      </c>
      <c r="H839" s="5">
        <v>1</v>
      </c>
      <c r="I839" s="5" t="s">
        <v>47</v>
      </c>
      <c r="J839" s="5">
        <v>2</v>
      </c>
      <c r="K839" s="5" t="s">
        <v>69</v>
      </c>
      <c r="L839" s="5">
        <v>0.16</v>
      </c>
      <c r="M839" s="5">
        <v>0.2273</v>
      </c>
      <c r="N839" s="5">
        <v>1</v>
      </c>
      <c r="O839" s="5">
        <v>0</v>
      </c>
      <c r="P839" s="5">
        <v>7</v>
      </c>
      <c r="Q839" s="5">
        <v>223</v>
      </c>
      <c r="R839" s="5">
        <v>230</v>
      </c>
      <c r="T839" t="str">
        <f t="shared" si="51"/>
        <v>invalid</v>
      </c>
      <c r="U839" t="str">
        <f t="shared" si="50"/>
        <v>February</v>
      </c>
      <c r="V839">
        <f t="shared" si="52"/>
        <v>0.2273</v>
      </c>
      <c r="W839" t="str">
        <f t="shared" si="53"/>
        <v>winter</v>
      </c>
    </row>
    <row r="840" spans="1:23" x14ac:dyDescent="0.25">
      <c r="A840" s="5">
        <v>839</v>
      </c>
      <c r="B840" s="6">
        <v>40581</v>
      </c>
      <c r="C840" s="5">
        <v>1</v>
      </c>
      <c r="D840" s="5">
        <v>0</v>
      </c>
      <c r="E840" s="5">
        <v>2</v>
      </c>
      <c r="F840" s="5">
        <v>9</v>
      </c>
      <c r="G840" s="5" t="b">
        <v>0</v>
      </c>
      <c r="H840" s="5">
        <v>1</v>
      </c>
      <c r="I840" s="5" t="s">
        <v>47</v>
      </c>
      <c r="J840" s="5">
        <v>1</v>
      </c>
      <c r="K840" s="5" t="s">
        <v>68</v>
      </c>
      <c r="L840" s="5">
        <v>0.22</v>
      </c>
      <c r="M840" s="5">
        <v>0.2727</v>
      </c>
      <c r="N840" s="5">
        <v>0.8</v>
      </c>
      <c r="O840" s="5">
        <v>0</v>
      </c>
      <c r="P840" s="5">
        <v>3</v>
      </c>
      <c r="Q840" s="5">
        <v>115</v>
      </c>
      <c r="R840" s="5">
        <v>118</v>
      </c>
      <c r="T840" t="str">
        <f t="shared" si="51"/>
        <v>invalid</v>
      </c>
      <c r="U840" t="str">
        <f t="shared" si="50"/>
        <v>February</v>
      </c>
      <c r="V840">
        <f t="shared" si="52"/>
        <v>0.2727</v>
      </c>
      <c r="W840" t="str">
        <f t="shared" si="53"/>
        <v>winter</v>
      </c>
    </row>
    <row r="841" spans="1:23" x14ac:dyDescent="0.25">
      <c r="A841" s="5">
        <v>840</v>
      </c>
      <c r="B841" s="6">
        <v>40581</v>
      </c>
      <c r="C841" s="5">
        <v>1</v>
      </c>
      <c r="D841" s="5">
        <v>0</v>
      </c>
      <c r="E841" s="5">
        <v>2</v>
      </c>
      <c r="F841" s="5">
        <v>10</v>
      </c>
      <c r="G841" s="5" t="b">
        <v>0</v>
      </c>
      <c r="H841" s="5">
        <v>1</v>
      </c>
      <c r="I841" s="5" t="s">
        <v>47</v>
      </c>
      <c r="J841" s="5">
        <v>1</v>
      </c>
      <c r="K841" s="5" t="s">
        <v>68</v>
      </c>
      <c r="L841" s="5">
        <v>0.24</v>
      </c>
      <c r="M841" s="5">
        <v>0.2576</v>
      </c>
      <c r="N841" s="5">
        <v>0.75</v>
      </c>
      <c r="O841" s="5">
        <v>0.1045</v>
      </c>
      <c r="P841" s="5">
        <v>6</v>
      </c>
      <c r="Q841" s="5">
        <v>49</v>
      </c>
      <c r="R841" s="5">
        <v>55</v>
      </c>
      <c r="T841" t="str">
        <f t="shared" si="51"/>
        <v>invalid</v>
      </c>
      <c r="U841" t="str">
        <f t="shared" si="50"/>
        <v>February</v>
      </c>
      <c r="V841">
        <f t="shared" si="52"/>
        <v>0.2576</v>
      </c>
      <c r="W841" t="str">
        <f t="shared" si="53"/>
        <v>winter</v>
      </c>
    </row>
    <row r="842" spans="1:23" x14ac:dyDescent="0.25">
      <c r="A842" s="5">
        <v>841</v>
      </c>
      <c r="B842" s="6">
        <v>40581</v>
      </c>
      <c r="C842" s="5">
        <v>1</v>
      </c>
      <c r="D842" s="5">
        <v>0</v>
      </c>
      <c r="E842" s="5">
        <v>2</v>
      </c>
      <c r="F842" s="5">
        <v>11</v>
      </c>
      <c r="G842" s="5" t="b">
        <v>0</v>
      </c>
      <c r="H842" s="5">
        <v>1</v>
      </c>
      <c r="I842" s="5" t="s">
        <v>47</v>
      </c>
      <c r="J842" s="5">
        <v>1</v>
      </c>
      <c r="K842" s="5" t="s">
        <v>68</v>
      </c>
      <c r="L842" s="5">
        <v>0.3</v>
      </c>
      <c r="M842" s="5">
        <v>0.31819999999999998</v>
      </c>
      <c r="N842" s="5">
        <v>0.65</v>
      </c>
      <c r="O842" s="5">
        <v>8.9599999999999999E-2</v>
      </c>
      <c r="P842" s="5">
        <v>11</v>
      </c>
      <c r="Q842" s="5">
        <v>36</v>
      </c>
      <c r="R842" s="5">
        <v>47</v>
      </c>
      <c r="T842" t="str">
        <f t="shared" si="51"/>
        <v>invalid</v>
      </c>
      <c r="U842" t="str">
        <f t="shared" si="50"/>
        <v>February</v>
      </c>
      <c r="V842">
        <f t="shared" si="52"/>
        <v>0.31819999999999998</v>
      </c>
      <c r="W842" t="str">
        <f t="shared" si="53"/>
        <v>winter</v>
      </c>
    </row>
    <row r="843" spans="1:23" x14ac:dyDescent="0.25">
      <c r="A843" s="5">
        <v>842</v>
      </c>
      <c r="B843" s="6">
        <v>40581</v>
      </c>
      <c r="C843" s="5">
        <v>1</v>
      </c>
      <c r="D843" s="5">
        <v>0</v>
      </c>
      <c r="E843" s="5">
        <v>2</v>
      </c>
      <c r="F843" s="5">
        <v>12</v>
      </c>
      <c r="G843" s="5" t="b">
        <v>0</v>
      </c>
      <c r="H843" s="5">
        <v>1</v>
      </c>
      <c r="I843" s="5" t="s">
        <v>47</v>
      </c>
      <c r="J843" s="5">
        <v>2</v>
      </c>
      <c r="K843" s="5" t="s">
        <v>69</v>
      </c>
      <c r="L843" s="5">
        <v>0.32</v>
      </c>
      <c r="M843" s="5">
        <v>0.34849999999999998</v>
      </c>
      <c r="N843" s="5">
        <v>0.62</v>
      </c>
      <c r="O843" s="5">
        <v>0</v>
      </c>
      <c r="P843" s="5">
        <v>7</v>
      </c>
      <c r="Q843" s="5">
        <v>59</v>
      </c>
      <c r="R843" s="5">
        <v>66</v>
      </c>
      <c r="T843" t="str">
        <f t="shared" si="51"/>
        <v>invalid</v>
      </c>
      <c r="U843" t="str">
        <f t="shared" si="50"/>
        <v>February</v>
      </c>
      <c r="V843">
        <f t="shared" si="52"/>
        <v>0.34849999999999998</v>
      </c>
      <c r="W843" t="str">
        <f t="shared" si="53"/>
        <v>winter</v>
      </c>
    </row>
    <row r="844" spans="1:23" x14ac:dyDescent="0.25">
      <c r="A844" s="5">
        <v>843</v>
      </c>
      <c r="B844" s="6">
        <v>40581</v>
      </c>
      <c r="C844" s="5">
        <v>1</v>
      </c>
      <c r="D844" s="5">
        <v>0</v>
      </c>
      <c r="E844" s="5">
        <v>2</v>
      </c>
      <c r="F844" s="5">
        <v>13</v>
      </c>
      <c r="G844" s="5" t="b">
        <v>0</v>
      </c>
      <c r="H844" s="5">
        <v>1</v>
      </c>
      <c r="I844" s="5" t="s">
        <v>47</v>
      </c>
      <c r="J844" s="5">
        <v>2</v>
      </c>
      <c r="K844" s="5" t="s">
        <v>69</v>
      </c>
      <c r="L844" s="5">
        <v>0.36</v>
      </c>
      <c r="M844" s="5">
        <v>0.36359999999999998</v>
      </c>
      <c r="N844" s="5">
        <v>0.56999999999999995</v>
      </c>
      <c r="O844" s="5">
        <v>8.9599999999999999E-2</v>
      </c>
      <c r="P844" s="5">
        <v>10</v>
      </c>
      <c r="Q844" s="5">
        <v>54</v>
      </c>
      <c r="R844" s="5">
        <v>64</v>
      </c>
      <c r="T844" t="str">
        <f t="shared" si="51"/>
        <v>invalid</v>
      </c>
      <c r="U844" t="str">
        <f t="shared" ref="U844:U907" si="54">IF(E835=1,"January",IF(E835=2,"February",("invalid")))</f>
        <v>February</v>
      </c>
      <c r="V844">
        <f t="shared" si="52"/>
        <v>0.36359999999999998</v>
      </c>
      <c r="W844" t="str">
        <f t="shared" si="53"/>
        <v>winter</v>
      </c>
    </row>
    <row r="845" spans="1:23" x14ac:dyDescent="0.25">
      <c r="A845" s="5">
        <v>844</v>
      </c>
      <c r="B845" s="6">
        <v>40581</v>
      </c>
      <c r="C845" s="5">
        <v>1</v>
      </c>
      <c r="D845" s="5">
        <v>0</v>
      </c>
      <c r="E845" s="5">
        <v>2</v>
      </c>
      <c r="F845" s="5">
        <v>14</v>
      </c>
      <c r="G845" s="5" t="b">
        <v>0</v>
      </c>
      <c r="H845" s="5">
        <v>1</v>
      </c>
      <c r="I845" s="5" t="s">
        <v>47</v>
      </c>
      <c r="J845" s="5">
        <v>2</v>
      </c>
      <c r="K845" s="5" t="s">
        <v>69</v>
      </c>
      <c r="L845" s="5">
        <v>0.36</v>
      </c>
      <c r="M845" s="5">
        <v>0.36359999999999998</v>
      </c>
      <c r="N845" s="5">
        <v>0.56999999999999995</v>
      </c>
      <c r="O845" s="5">
        <v>8.9599999999999999E-2</v>
      </c>
      <c r="P845" s="5">
        <v>8</v>
      </c>
      <c r="Q845" s="5">
        <v>52</v>
      </c>
      <c r="R845" s="5">
        <v>60</v>
      </c>
      <c r="T845" t="str">
        <f t="shared" si="51"/>
        <v>invalid</v>
      </c>
      <c r="U845" t="str">
        <f t="shared" si="54"/>
        <v>February</v>
      </c>
      <c r="V845">
        <f t="shared" si="52"/>
        <v>0.36359999999999998</v>
      </c>
      <c r="W845" t="str">
        <f t="shared" si="53"/>
        <v>winter</v>
      </c>
    </row>
    <row r="846" spans="1:23" x14ac:dyDescent="0.25">
      <c r="A846" s="5">
        <v>845</v>
      </c>
      <c r="B846" s="6">
        <v>40581</v>
      </c>
      <c r="C846" s="5">
        <v>1</v>
      </c>
      <c r="D846" s="5">
        <v>0</v>
      </c>
      <c r="E846" s="5">
        <v>2</v>
      </c>
      <c r="F846" s="5">
        <v>15</v>
      </c>
      <c r="G846" s="5" t="b">
        <v>0</v>
      </c>
      <c r="H846" s="5">
        <v>1</v>
      </c>
      <c r="I846" s="5" t="s">
        <v>47</v>
      </c>
      <c r="J846" s="5">
        <v>2</v>
      </c>
      <c r="K846" s="5" t="s">
        <v>69</v>
      </c>
      <c r="L846" s="5">
        <v>0.38</v>
      </c>
      <c r="M846" s="5">
        <v>0.39389999999999997</v>
      </c>
      <c r="N846" s="5">
        <v>0.54</v>
      </c>
      <c r="O846" s="5">
        <v>8.9599999999999999E-2</v>
      </c>
      <c r="P846" s="5">
        <v>4</v>
      </c>
      <c r="Q846" s="5">
        <v>46</v>
      </c>
      <c r="R846" s="5">
        <v>50</v>
      </c>
      <c r="T846" t="str">
        <f t="shared" si="51"/>
        <v>invalid</v>
      </c>
      <c r="U846" t="str">
        <f t="shared" si="54"/>
        <v>February</v>
      </c>
      <c r="V846">
        <f t="shared" si="52"/>
        <v>0.39389999999999997</v>
      </c>
      <c r="W846" t="str">
        <f t="shared" si="53"/>
        <v>winter</v>
      </c>
    </row>
    <row r="847" spans="1:23" x14ac:dyDescent="0.25">
      <c r="A847" s="5">
        <v>846</v>
      </c>
      <c r="B847" s="6">
        <v>40581</v>
      </c>
      <c r="C847" s="5">
        <v>1</v>
      </c>
      <c r="D847" s="5">
        <v>0</v>
      </c>
      <c r="E847" s="5">
        <v>2</v>
      </c>
      <c r="F847" s="5">
        <v>16</v>
      </c>
      <c r="G847" s="5" t="b">
        <v>0</v>
      </c>
      <c r="H847" s="5">
        <v>1</v>
      </c>
      <c r="I847" s="5" t="s">
        <v>47</v>
      </c>
      <c r="J847" s="5">
        <v>2</v>
      </c>
      <c r="K847" s="5" t="s">
        <v>69</v>
      </c>
      <c r="L847" s="5">
        <v>0.36</v>
      </c>
      <c r="M847" s="5">
        <v>0.34849999999999998</v>
      </c>
      <c r="N847" s="5">
        <v>0.56999999999999995</v>
      </c>
      <c r="O847" s="5">
        <v>0.1343</v>
      </c>
      <c r="P847" s="5">
        <v>16</v>
      </c>
      <c r="Q847" s="5">
        <v>98</v>
      </c>
      <c r="R847" s="5">
        <v>114</v>
      </c>
      <c r="T847" t="str">
        <f t="shared" si="51"/>
        <v>invalid</v>
      </c>
      <c r="U847" t="str">
        <f t="shared" si="54"/>
        <v>February</v>
      </c>
      <c r="V847">
        <f t="shared" si="52"/>
        <v>0.34849999999999998</v>
      </c>
      <c r="W847" t="str">
        <f t="shared" si="53"/>
        <v>winter</v>
      </c>
    </row>
    <row r="848" spans="1:23" x14ac:dyDescent="0.25">
      <c r="A848" s="5">
        <v>847</v>
      </c>
      <c r="B848" s="6">
        <v>40581</v>
      </c>
      <c r="C848" s="5">
        <v>1</v>
      </c>
      <c r="D848" s="5">
        <v>0</v>
      </c>
      <c r="E848" s="5">
        <v>2</v>
      </c>
      <c r="F848" s="5">
        <v>17</v>
      </c>
      <c r="G848" s="5" t="b">
        <v>0</v>
      </c>
      <c r="H848" s="5">
        <v>1</v>
      </c>
      <c r="I848" s="5" t="s">
        <v>47</v>
      </c>
      <c r="J848" s="5">
        <v>2</v>
      </c>
      <c r="K848" s="5" t="s">
        <v>69</v>
      </c>
      <c r="L848" s="5">
        <v>0.32</v>
      </c>
      <c r="M848" s="5">
        <v>0.31819999999999998</v>
      </c>
      <c r="N848" s="5">
        <v>0.7</v>
      </c>
      <c r="O848" s="5">
        <v>0.16420000000000001</v>
      </c>
      <c r="P848" s="5">
        <v>9</v>
      </c>
      <c r="Q848" s="5">
        <v>207</v>
      </c>
      <c r="R848" s="5">
        <v>216</v>
      </c>
      <c r="T848" t="str">
        <f t="shared" si="51"/>
        <v>invalid</v>
      </c>
      <c r="U848" t="str">
        <f t="shared" si="54"/>
        <v>February</v>
      </c>
      <c r="V848">
        <f t="shared" si="52"/>
        <v>0.31819999999999998</v>
      </c>
      <c r="W848" t="str">
        <f t="shared" si="53"/>
        <v>winter</v>
      </c>
    </row>
    <row r="849" spans="1:23" x14ac:dyDescent="0.25">
      <c r="A849" s="5">
        <v>848</v>
      </c>
      <c r="B849" s="6">
        <v>40581</v>
      </c>
      <c r="C849" s="5">
        <v>1</v>
      </c>
      <c r="D849" s="5">
        <v>0</v>
      </c>
      <c r="E849" s="5">
        <v>2</v>
      </c>
      <c r="F849" s="5">
        <v>18</v>
      </c>
      <c r="G849" s="5" t="b">
        <v>0</v>
      </c>
      <c r="H849" s="5">
        <v>1</v>
      </c>
      <c r="I849" s="5" t="s">
        <v>47</v>
      </c>
      <c r="J849" s="5">
        <v>2</v>
      </c>
      <c r="K849" s="5" t="s">
        <v>69</v>
      </c>
      <c r="L849" s="5">
        <v>0.34</v>
      </c>
      <c r="M849" s="5">
        <v>0.33329999999999999</v>
      </c>
      <c r="N849" s="5">
        <v>0.66</v>
      </c>
      <c r="O849" s="5">
        <v>0.1343</v>
      </c>
      <c r="P849" s="5">
        <v>5</v>
      </c>
      <c r="Q849" s="5">
        <v>170</v>
      </c>
      <c r="R849" s="5">
        <v>175</v>
      </c>
      <c r="T849" t="str">
        <f t="shared" ref="T849:T912" si="55">IF(K835=1,"Clear",IF(K835=2,"Cloudy",IF(K835=3,"Light Rain",IF(K835=4,"Heavy Rain",("invalid")))))</f>
        <v>invalid</v>
      </c>
      <c r="U849" t="str">
        <f t="shared" si="54"/>
        <v>February</v>
      </c>
      <c r="V849">
        <f t="shared" si="52"/>
        <v>0.33329999999999999</v>
      </c>
      <c r="W849" t="str">
        <f t="shared" si="53"/>
        <v>winter</v>
      </c>
    </row>
    <row r="850" spans="1:23" x14ac:dyDescent="0.25">
      <c r="A850" s="5">
        <v>849</v>
      </c>
      <c r="B850" s="6">
        <v>40581</v>
      </c>
      <c r="C850" s="5">
        <v>1</v>
      </c>
      <c r="D850" s="5">
        <v>0</v>
      </c>
      <c r="E850" s="5">
        <v>2</v>
      </c>
      <c r="F850" s="5">
        <v>19</v>
      </c>
      <c r="G850" s="5" t="b">
        <v>0</v>
      </c>
      <c r="H850" s="5">
        <v>1</v>
      </c>
      <c r="I850" s="5" t="s">
        <v>47</v>
      </c>
      <c r="J850" s="5">
        <v>2</v>
      </c>
      <c r="K850" s="5" t="s">
        <v>69</v>
      </c>
      <c r="L850" s="5">
        <v>0.32</v>
      </c>
      <c r="M850" s="5">
        <v>0.34849999999999998</v>
      </c>
      <c r="N850" s="5">
        <v>0.7</v>
      </c>
      <c r="O850" s="5">
        <v>0</v>
      </c>
      <c r="P850" s="5">
        <v>5</v>
      </c>
      <c r="Q850" s="5">
        <v>123</v>
      </c>
      <c r="R850" s="5">
        <v>128</v>
      </c>
      <c r="T850" t="str">
        <f t="shared" si="55"/>
        <v>invalid</v>
      </c>
      <c r="U850" t="str">
        <f t="shared" si="54"/>
        <v>February</v>
      </c>
      <c r="V850">
        <f t="shared" si="52"/>
        <v>0.34849999999999998</v>
      </c>
      <c r="W850" t="str">
        <f t="shared" si="53"/>
        <v>winter</v>
      </c>
    </row>
    <row r="851" spans="1:23" x14ac:dyDescent="0.25">
      <c r="A851" s="5">
        <v>850</v>
      </c>
      <c r="B851" s="6">
        <v>40581</v>
      </c>
      <c r="C851" s="5">
        <v>1</v>
      </c>
      <c r="D851" s="5">
        <v>0</v>
      </c>
      <c r="E851" s="5">
        <v>2</v>
      </c>
      <c r="F851" s="5">
        <v>20</v>
      </c>
      <c r="G851" s="5" t="b">
        <v>0</v>
      </c>
      <c r="H851" s="5">
        <v>1</v>
      </c>
      <c r="I851" s="5" t="s">
        <v>47</v>
      </c>
      <c r="J851" s="5">
        <v>2</v>
      </c>
      <c r="K851" s="5" t="s">
        <v>69</v>
      </c>
      <c r="L851" s="5">
        <v>0.32</v>
      </c>
      <c r="M851" s="5">
        <v>0.33329999999999999</v>
      </c>
      <c r="N851" s="5">
        <v>0.7</v>
      </c>
      <c r="O851" s="5">
        <v>0.1045</v>
      </c>
      <c r="P851" s="5">
        <v>6</v>
      </c>
      <c r="Q851" s="5">
        <v>82</v>
      </c>
      <c r="R851" s="5">
        <v>88</v>
      </c>
      <c r="T851" t="str">
        <f t="shared" si="55"/>
        <v>invalid</v>
      </c>
      <c r="U851" t="str">
        <f t="shared" si="54"/>
        <v>February</v>
      </c>
      <c r="V851">
        <f t="shared" si="52"/>
        <v>0.33329999999999999</v>
      </c>
      <c r="W851" t="str">
        <f t="shared" si="53"/>
        <v>winter</v>
      </c>
    </row>
    <row r="852" spans="1:23" x14ac:dyDescent="0.25">
      <c r="A852" s="5">
        <v>851</v>
      </c>
      <c r="B852" s="6">
        <v>40581</v>
      </c>
      <c r="C852" s="5">
        <v>1</v>
      </c>
      <c r="D852" s="5">
        <v>0</v>
      </c>
      <c r="E852" s="5">
        <v>2</v>
      </c>
      <c r="F852" s="5">
        <v>21</v>
      </c>
      <c r="G852" s="5" t="b">
        <v>0</v>
      </c>
      <c r="H852" s="5">
        <v>1</v>
      </c>
      <c r="I852" s="5" t="s">
        <v>47</v>
      </c>
      <c r="J852" s="5">
        <v>1</v>
      </c>
      <c r="K852" s="5" t="s">
        <v>68</v>
      </c>
      <c r="L852" s="5">
        <v>0.32</v>
      </c>
      <c r="M852" s="5">
        <v>0.34849999999999998</v>
      </c>
      <c r="N852" s="5">
        <v>0.7</v>
      </c>
      <c r="O852" s="5">
        <v>0</v>
      </c>
      <c r="P852" s="5">
        <v>3</v>
      </c>
      <c r="Q852" s="5">
        <v>75</v>
      </c>
      <c r="R852" s="5">
        <v>78</v>
      </c>
      <c r="T852" t="str">
        <f t="shared" si="55"/>
        <v>invalid</v>
      </c>
      <c r="U852" t="str">
        <f t="shared" si="54"/>
        <v>February</v>
      </c>
      <c r="V852">
        <f t="shared" si="52"/>
        <v>0.34849999999999998</v>
      </c>
      <c r="W852" t="str">
        <f t="shared" si="53"/>
        <v>winter</v>
      </c>
    </row>
    <row r="853" spans="1:23" x14ac:dyDescent="0.25">
      <c r="A853" s="5">
        <v>852</v>
      </c>
      <c r="B853" s="6">
        <v>40581</v>
      </c>
      <c r="C853" s="5">
        <v>1</v>
      </c>
      <c r="D853" s="5">
        <v>0</v>
      </c>
      <c r="E853" s="5">
        <v>2</v>
      </c>
      <c r="F853" s="5">
        <v>22</v>
      </c>
      <c r="G853" s="5" t="b">
        <v>0</v>
      </c>
      <c r="H853" s="5">
        <v>1</v>
      </c>
      <c r="I853" s="5" t="s">
        <v>47</v>
      </c>
      <c r="J853" s="5">
        <v>1</v>
      </c>
      <c r="K853" s="5" t="s">
        <v>68</v>
      </c>
      <c r="L853" s="5">
        <v>0.28000000000000003</v>
      </c>
      <c r="M853" s="5">
        <v>0.30299999999999999</v>
      </c>
      <c r="N853" s="5">
        <v>0.81</v>
      </c>
      <c r="O853" s="5">
        <v>8.9599999999999999E-2</v>
      </c>
      <c r="P853" s="5">
        <v>3</v>
      </c>
      <c r="Q853" s="5">
        <v>34</v>
      </c>
      <c r="R853" s="5">
        <v>37</v>
      </c>
      <c r="T853" t="str">
        <f t="shared" si="55"/>
        <v>invalid</v>
      </c>
      <c r="U853" t="str">
        <f t="shared" si="54"/>
        <v>February</v>
      </c>
      <c r="V853">
        <f t="shared" si="52"/>
        <v>0.30299999999999999</v>
      </c>
      <c r="W853" t="str">
        <f t="shared" si="53"/>
        <v>winter</v>
      </c>
    </row>
    <row r="854" spans="1:23" x14ac:dyDescent="0.25">
      <c r="A854" s="5">
        <v>853</v>
      </c>
      <c r="B854" s="6">
        <v>40581</v>
      </c>
      <c r="C854" s="5">
        <v>1</v>
      </c>
      <c r="D854" s="5">
        <v>0</v>
      </c>
      <c r="E854" s="5">
        <v>2</v>
      </c>
      <c r="F854" s="5">
        <v>23</v>
      </c>
      <c r="G854" s="5" t="b">
        <v>0</v>
      </c>
      <c r="H854" s="5">
        <v>1</v>
      </c>
      <c r="I854" s="5" t="s">
        <v>47</v>
      </c>
      <c r="J854" s="5">
        <v>2</v>
      </c>
      <c r="K854" s="5" t="s">
        <v>69</v>
      </c>
      <c r="L854" s="5">
        <v>0.3</v>
      </c>
      <c r="M854" s="5">
        <v>0.33329999999999999</v>
      </c>
      <c r="N854" s="5">
        <v>0.81</v>
      </c>
      <c r="O854" s="5">
        <v>0</v>
      </c>
      <c r="P854" s="5">
        <v>6</v>
      </c>
      <c r="Q854" s="5">
        <v>19</v>
      </c>
      <c r="R854" s="5">
        <v>25</v>
      </c>
      <c r="T854" t="str">
        <f t="shared" si="55"/>
        <v>invalid</v>
      </c>
      <c r="U854" t="str">
        <f t="shared" si="54"/>
        <v>February</v>
      </c>
      <c r="V854">
        <f t="shared" si="52"/>
        <v>0.33329999999999999</v>
      </c>
      <c r="W854" t="str">
        <f t="shared" si="53"/>
        <v>winter</v>
      </c>
    </row>
    <row r="855" spans="1:23" x14ac:dyDescent="0.25">
      <c r="A855" s="5">
        <v>854</v>
      </c>
      <c r="B855" s="6">
        <v>40582</v>
      </c>
      <c r="C855" s="5">
        <v>1</v>
      </c>
      <c r="D855" s="5">
        <v>0</v>
      </c>
      <c r="E855" s="5">
        <v>2</v>
      </c>
      <c r="F855" s="5">
        <v>0</v>
      </c>
      <c r="G855" s="5" t="b">
        <v>0</v>
      </c>
      <c r="H855" s="5">
        <v>2</v>
      </c>
      <c r="I855" s="5" t="s">
        <v>48</v>
      </c>
      <c r="J855" s="5">
        <v>2</v>
      </c>
      <c r="K855" s="5" t="s">
        <v>69</v>
      </c>
      <c r="L855" s="5">
        <v>0.28000000000000003</v>
      </c>
      <c r="M855" s="5">
        <v>0.31819999999999998</v>
      </c>
      <c r="N855" s="5">
        <v>0.87</v>
      </c>
      <c r="O855" s="5">
        <v>0</v>
      </c>
      <c r="P855" s="5">
        <v>4</v>
      </c>
      <c r="Q855" s="5">
        <v>6</v>
      </c>
      <c r="R855" s="5">
        <v>10</v>
      </c>
      <c r="T855" t="str">
        <f t="shared" si="55"/>
        <v>invalid</v>
      </c>
      <c r="U855" t="str">
        <f t="shared" si="54"/>
        <v>February</v>
      </c>
      <c r="V855">
        <f t="shared" si="52"/>
        <v>0.31819999999999998</v>
      </c>
      <c r="W855" t="str">
        <f t="shared" si="53"/>
        <v>winter</v>
      </c>
    </row>
    <row r="856" spans="1:23" x14ac:dyDescent="0.25">
      <c r="A856" s="5">
        <v>855</v>
      </c>
      <c r="B856" s="6">
        <v>40582</v>
      </c>
      <c r="C856" s="5">
        <v>1</v>
      </c>
      <c r="D856" s="5">
        <v>0</v>
      </c>
      <c r="E856" s="5">
        <v>2</v>
      </c>
      <c r="F856" s="5">
        <v>1</v>
      </c>
      <c r="G856" s="5" t="b">
        <v>0</v>
      </c>
      <c r="H856" s="5">
        <v>2</v>
      </c>
      <c r="I856" s="5" t="s">
        <v>48</v>
      </c>
      <c r="J856" s="5">
        <v>2</v>
      </c>
      <c r="K856" s="5" t="s">
        <v>69</v>
      </c>
      <c r="L856" s="5">
        <v>0.28000000000000003</v>
      </c>
      <c r="M856" s="5">
        <v>0.31819999999999998</v>
      </c>
      <c r="N856" s="5">
        <v>0.87</v>
      </c>
      <c r="O856" s="5">
        <v>0</v>
      </c>
      <c r="P856" s="5">
        <v>0</v>
      </c>
      <c r="Q856" s="5">
        <v>4</v>
      </c>
      <c r="R856" s="5">
        <v>4</v>
      </c>
      <c r="T856" t="str">
        <f t="shared" si="55"/>
        <v>invalid</v>
      </c>
      <c r="U856" t="str">
        <f t="shared" si="54"/>
        <v>February</v>
      </c>
      <c r="V856">
        <f t="shared" si="52"/>
        <v>0.31819999999999998</v>
      </c>
      <c r="W856" t="str">
        <f t="shared" si="53"/>
        <v>winter</v>
      </c>
    </row>
    <row r="857" spans="1:23" x14ac:dyDescent="0.25">
      <c r="A857" s="5">
        <v>856</v>
      </c>
      <c r="B857" s="6">
        <v>40582</v>
      </c>
      <c r="C857" s="5">
        <v>1</v>
      </c>
      <c r="D857" s="5">
        <v>0</v>
      </c>
      <c r="E857" s="5">
        <v>2</v>
      </c>
      <c r="F857" s="5">
        <v>2</v>
      </c>
      <c r="G857" s="5" t="b">
        <v>0</v>
      </c>
      <c r="H857" s="5">
        <v>2</v>
      </c>
      <c r="I857" s="5" t="s">
        <v>48</v>
      </c>
      <c r="J857" s="5">
        <v>2</v>
      </c>
      <c r="K857" s="5" t="s">
        <v>69</v>
      </c>
      <c r="L857" s="5">
        <v>0.26</v>
      </c>
      <c r="M857" s="5">
        <v>0.2727</v>
      </c>
      <c r="N857" s="5">
        <v>0.93</v>
      </c>
      <c r="O857" s="5">
        <v>0.1045</v>
      </c>
      <c r="P857" s="5">
        <v>1</v>
      </c>
      <c r="Q857" s="5">
        <v>1</v>
      </c>
      <c r="R857" s="5">
        <v>2</v>
      </c>
      <c r="T857" t="str">
        <f t="shared" si="55"/>
        <v>invalid</v>
      </c>
      <c r="U857" t="str">
        <f t="shared" si="54"/>
        <v>February</v>
      </c>
      <c r="V857">
        <f t="shared" si="52"/>
        <v>0.2727</v>
      </c>
      <c r="W857" t="str">
        <f t="shared" si="53"/>
        <v>winter</v>
      </c>
    </row>
    <row r="858" spans="1:23" x14ac:dyDescent="0.25">
      <c r="A858" s="5">
        <v>857</v>
      </c>
      <c r="B858" s="6">
        <v>40582</v>
      </c>
      <c r="C858" s="5">
        <v>1</v>
      </c>
      <c r="D858" s="5">
        <v>0</v>
      </c>
      <c r="E858" s="5">
        <v>2</v>
      </c>
      <c r="F858" s="5">
        <v>3</v>
      </c>
      <c r="G858" s="5" t="b">
        <v>0</v>
      </c>
      <c r="H858" s="5">
        <v>2</v>
      </c>
      <c r="I858" s="5" t="s">
        <v>48</v>
      </c>
      <c r="J858" s="5">
        <v>3</v>
      </c>
      <c r="K858" s="5" t="s">
        <v>70</v>
      </c>
      <c r="L858" s="5">
        <v>0.28000000000000003</v>
      </c>
      <c r="M858" s="5">
        <v>0.2727</v>
      </c>
      <c r="N858" s="5">
        <v>0.93</v>
      </c>
      <c r="O858" s="5">
        <v>0.16420000000000001</v>
      </c>
      <c r="P858" s="5">
        <v>0</v>
      </c>
      <c r="Q858" s="5">
        <v>1</v>
      </c>
      <c r="R858" s="5">
        <v>1</v>
      </c>
      <c r="T858" t="str">
        <f t="shared" si="55"/>
        <v>invalid</v>
      </c>
      <c r="U858" t="str">
        <f t="shared" si="54"/>
        <v>February</v>
      </c>
      <c r="V858">
        <f t="shared" si="52"/>
        <v>0.2727</v>
      </c>
      <c r="W858" t="str">
        <f t="shared" si="53"/>
        <v>winter</v>
      </c>
    </row>
    <row r="859" spans="1:23" x14ac:dyDescent="0.25">
      <c r="A859" s="5">
        <v>858</v>
      </c>
      <c r="B859" s="6">
        <v>40582</v>
      </c>
      <c r="C859" s="5">
        <v>1</v>
      </c>
      <c r="D859" s="5">
        <v>0</v>
      </c>
      <c r="E859" s="5">
        <v>2</v>
      </c>
      <c r="F859" s="5">
        <v>4</v>
      </c>
      <c r="G859" s="5" t="b">
        <v>0</v>
      </c>
      <c r="H859" s="5">
        <v>2</v>
      </c>
      <c r="I859" s="5" t="s">
        <v>48</v>
      </c>
      <c r="J859" s="5">
        <v>1</v>
      </c>
      <c r="K859" s="5" t="s">
        <v>68</v>
      </c>
      <c r="L859" s="5">
        <v>0.26</v>
      </c>
      <c r="M859" s="5">
        <v>0.2576</v>
      </c>
      <c r="N859" s="5">
        <v>0.93</v>
      </c>
      <c r="O859" s="5">
        <v>0.16420000000000001</v>
      </c>
      <c r="P859" s="5">
        <v>0</v>
      </c>
      <c r="Q859" s="5">
        <v>3</v>
      </c>
      <c r="R859" s="5">
        <v>3</v>
      </c>
      <c r="T859" t="str">
        <f t="shared" si="55"/>
        <v>invalid</v>
      </c>
      <c r="U859" t="str">
        <f t="shared" si="54"/>
        <v>February</v>
      </c>
      <c r="V859">
        <f t="shared" si="52"/>
        <v>0.2576</v>
      </c>
      <c r="W859" t="str">
        <f t="shared" si="53"/>
        <v>winter</v>
      </c>
    </row>
    <row r="860" spans="1:23" x14ac:dyDescent="0.25">
      <c r="A860" s="5">
        <v>859</v>
      </c>
      <c r="B860" s="6">
        <v>40582</v>
      </c>
      <c r="C860" s="5">
        <v>1</v>
      </c>
      <c r="D860" s="5">
        <v>0</v>
      </c>
      <c r="E860" s="5">
        <v>2</v>
      </c>
      <c r="F860" s="5">
        <v>5</v>
      </c>
      <c r="G860" s="5" t="b">
        <v>0</v>
      </c>
      <c r="H860" s="5">
        <v>2</v>
      </c>
      <c r="I860" s="5" t="s">
        <v>48</v>
      </c>
      <c r="J860" s="5">
        <v>1</v>
      </c>
      <c r="K860" s="5" t="s">
        <v>68</v>
      </c>
      <c r="L860" s="5">
        <v>0.26</v>
      </c>
      <c r="M860" s="5">
        <v>0.2273</v>
      </c>
      <c r="N860" s="5">
        <v>0.81</v>
      </c>
      <c r="O860" s="5">
        <v>0.32840000000000003</v>
      </c>
      <c r="P860" s="5">
        <v>0</v>
      </c>
      <c r="Q860" s="5">
        <v>2</v>
      </c>
      <c r="R860" s="5">
        <v>2</v>
      </c>
      <c r="T860" t="str">
        <f t="shared" si="55"/>
        <v>invalid</v>
      </c>
      <c r="U860" t="str">
        <f t="shared" si="54"/>
        <v>February</v>
      </c>
      <c r="V860">
        <f t="shared" si="52"/>
        <v>0.2273</v>
      </c>
      <c r="W860" t="str">
        <f t="shared" si="53"/>
        <v>winter</v>
      </c>
    </row>
    <row r="861" spans="1:23" x14ac:dyDescent="0.25">
      <c r="A861" s="5">
        <v>860</v>
      </c>
      <c r="B861" s="6">
        <v>40582</v>
      </c>
      <c r="C861" s="5">
        <v>1</v>
      </c>
      <c r="D861" s="5">
        <v>0</v>
      </c>
      <c r="E861" s="5">
        <v>2</v>
      </c>
      <c r="F861" s="5">
        <v>6</v>
      </c>
      <c r="G861" s="5" t="b">
        <v>0</v>
      </c>
      <c r="H861" s="5">
        <v>2</v>
      </c>
      <c r="I861" s="5" t="s">
        <v>48</v>
      </c>
      <c r="J861" s="5">
        <v>1</v>
      </c>
      <c r="K861" s="5" t="s">
        <v>68</v>
      </c>
      <c r="L861" s="5">
        <v>0.26</v>
      </c>
      <c r="M861" s="5">
        <v>0.2273</v>
      </c>
      <c r="N861" s="5">
        <v>0.7</v>
      </c>
      <c r="O861" s="5">
        <v>0.32840000000000003</v>
      </c>
      <c r="P861" s="5">
        <v>0</v>
      </c>
      <c r="Q861" s="5">
        <v>39</v>
      </c>
      <c r="R861" s="5">
        <v>39</v>
      </c>
      <c r="T861" t="str">
        <f t="shared" si="55"/>
        <v>invalid</v>
      </c>
      <c r="U861" t="str">
        <f t="shared" si="54"/>
        <v>February</v>
      </c>
      <c r="V861">
        <f t="shared" si="52"/>
        <v>0.2273</v>
      </c>
      <c r="W861" t="str">
        <f t="shared" si="53"/>
        <v>winter</v>
      </c>
    </row>
    <row r="862" spans="1:23" x14ac:dyDescent="0.25">
      <c r="A862" s="5">
        <v>861</v>
      </c>
      <c r="B862" s="6">
        <v>40582</v>
      </c>
      <c r="C862" s="5">
        <v>1</v>
      </c>
      <c r="D862" s="5">
        <v>0</v>
      </c>
      <c r="E862" s="5">
        <v>2</v>
      </c>
      <c r="F862" s="5">
        <v>7</v>
      </c>
      <c r="G862" s="5" t="b">
        <v>0</v>
      </c>
      <c r="H862" s="5">
        <v>2</v>
      </c>
      <c r="I862" s="5" t="s">
        <v>48</v>
      </c>
      <c r="J862" s="5">
        <v>1</v>
      </c>
      <c r="K862" s="5" t="s">
        <v>68</v>
      </c>
      <c r="L862" s="5">
        <v>0.24</v>
      </c>
      <c r="M862" s="5">
        <v>0.19700000000000001</v>
      </c>
      <c r="N862" s="5">
        <v>0.65</v>
      </c>
      <c r="O862" s="5">
        <v>0.41789999999999999</v>
      </c>
      <c r="P862" s="5">
        <v>3</v>
      </c>
      <c r="Q862" s="5">
        <v>97</v>
      </c>
      <c r="R862" s="5">
        <v>100</v>
      </c>
      <c r="T862" t="str">
        <f t="shared" si="55"/>
        <v>invalid</v>
      </c>
      <c r="U862" t="str">
        <f t="shared" si="54"/>
        <v>February</v>
      </c>
      <c r="V862">
        <f t="shared" si="52"/>
        <v>0.19700000000000001</v>
      </c>
      <c r="W862" t="str">
        <f t="shared" si="53"/>
        <v>winter</v>
      </c>
    </row>
    <row r="863" spans="1:23" x14ac:dyDescent="0.25">
      <c r="A863" s="5">
        <v>862</v>
      </c>
      <c r="B863" s="6">
        <v>40582</v>
      </c>
      <c r="C863" s="5">
        <v>1</v>
      </c>
      <c r="D863" s="5">
        <v>0</v>
      </c>
      <c r="E863" s="5">
        <v>2</v>
      </c>
      <c r="F863" s="5">
        <v>8</v>
      </c>
      <c r="G863" s="5" t="b">
        <v>0</v>
      </c>
      <c r="H863" s="5">
        <v>2</v>
      </c>
      <c r="I863" s="5" t="s">
        <v>48</v>
      </c>
      <c r="J863" s="5">
        <v>1</v>
      </c>
      <c r="K863" s="5" t="s">
        <v>68</v>
      </c>
      <c r="L863" s="5">
        <v>0.24</v>
      </c>
      <c r="M863" s="5">
        <v>0.19700000000000001</v>
      </c>
      <c r="N863" s="5">
        <v>0.56000000000000005</v>
      </c>
      <c r="O863" s="5">
        <v>0.49249999999999999</v>
      </c>
      <c r="P863" s="5">
        <v>7</v>
      </c>
      <c r="Q863" s="5">
        <v>236</v>
      </c>
      <c r="R863" s="5">
        <v>243</v>
      </c>
      <c r="T863" t="str">
        <f t="shared" si="55"/>
        <v>invalid</v>
      </c>
      <c r="U863" t="str">
        <f t="shared" si="54"/>
        <v>February</v>
      </c>
      <c r="V863">
        <f t="shared" si="52"/>
        <v>0.19700000000000001</v>
      </c>
      <c r="W863" t="str">
        <f t="shared" si="53"/>
        <v>winter</v>
      </c>
    </row>
    <row r="864" spans="1:23" x14ac:dyDescent="0.25">
      <c r="A864" s="5">
        <v>863</v>
      </c>
      <c r="B864" s="6">
        <v>40582</v>
      </c>
      <c r="C864" s="5">
        <v>1</v>
      </c>
      <c r="D864" s="5">
        <v>0</v>
      </c>
      <c r="E864" s="5">
        <v>2</v>
      </c>
      <c r="F864" s="5">
        <v>9</v>
      </c>
      <c r="G864" s="5" t="b">
        <v>0</v>
      </c>
      <c r="H864" s="5">
        <v>2</v>
      </c>
      <c r="I864" s="5" t="s">
        <v>48</v>
      </c>
      <c r="J864" s="5">
        <v>1</v>
      </c>
      <c r="K864" s="5" t="s">
        <v>68</v>
      </c>
      <c r="L864" s="5">
        <v>0.24</v>
      </c>
      <c r="M864" s="5">
        <v>0.19700000000000001</v>
      </c>
      <c r="N864" s="5">
        <v>0.52</v>
      </c>
      <c r="O864" s="5">
        <v>0.49249999999999999</v>
      </c>
      <c r="P864" s="5">
        <v>7</v>
      </c>
      <c r="Q864" s="5">
        <v>128</v>
      </c>
      <c r="R864" s="5">
        <v>135</v>
      </c>
      <c r="T864" t="str">
        <f t="shared" si="55"/>
        <v>invalid</v>
      </c>
      <c r="U864" t="str">
        <f t="shared" si="54"/>
        <v>February</v>
      </c>
      <c r="V864">
        <f t="shared" si="52"/>
        <v>0.19700000000000001</v>
      </c>
      <c r="W864" t="str">
        <f t="shared" si="53"/>
        <v>winter</v>
      </c>
    </row>
    <row r="865" spans="1:23" x14ac:dyDescent="0.25">
      <c r="A865" s="5">
        <v>864</v>
      </c>
      <c r="B865" s="6">
        <v>40582</v>
      </c>
      <c r="C865" s="5">
        <v>1</v>
      </c>
      <c r="D865" s="5">
        <v>0</v>
      </c>
      <c r="E865" s="5">
        <v>2</v>
      </c>
      <c r="F865" s="5">
        <v>10</v>
      </c>
      <c r="G865" s="5" t="b">
        <v>0</v>
      </c>
      <c r="H865" s="5">
        <v>2</v>
      </c>
      <c r="I865" s="5" t="s">
        <v>48</v>
      </c>
      <c r="J865" s="5">
        <v>1</v>
      </c>
      <c r="K865" s="5" t="s">
        <v>68</v>
      </c>
      <c r="L865" s="5">
        <v>0.22</v>
      </c>
      <c r="M865" s="5">
        <v>0.18179999999999999</v>
      </c>
      <c r="N865" s="5">
        <v>0.47</v>
      </c>
      <c r="O865" s="5">
        <v>0.55220000000000002</v>
      </c>
      <c r="P865" s="5">
        <v>4</v>
      </c>
      <c r="Q865" s="5">
        <v>44</v>
      </c>
      <c r="R865" s="5">
        <v>48</v>
      </c>
      <c r="T865" t="str">
        <f t="shared" si="55"/>
        <v>invalid</v>
      </c>
      <c r="U865" t="str">
        <f t="shared" si="54"/>
        <v>February</v>
      </c>
      <c r="V865">
        <f t="shared" si="52"/>
        <v>0.18179999999999999</v>
      </c>
      <c r="W865" t="str">
        <f t="shared" si="53"/>
        <v>winter</v>
      </c>
    </row>
    <row r="866" spans="1:23" x14ac:dyDescent="0.25">
      <c r="A866" s="5">
        <v>865</v>
      </c>
      <c r="B866" s="6">
        <v>40582</v>
      </c>
      <c r="C866" s="5">
        <v>1</v>
      </c>
      <c r="D866" s="5">
        <v>0</v>
      </c>
      <c r="E866" s="5">
        <v>2</v>
      </c>
      <c r="F866" s="5">
        <v>11</v>
      </c>
      <c r="G866" s="5" t="b">
        <v>0</v>
      </c>
      <c r="H866" s="5">
        <v>2</v>
      </c>
      <c r="I866" s="5" t="s">
        <v>48</v>
      </c>
      <c r="J866" s="5">
        <v>1</v>
      </c>
      <c r="K866" s="5" t="s">
        <v>68</v>
      </c>
      <c r="L866" s="5">
        <v>0.22</v>
      </c>
      <c r="M866" s="5">
        <v>0.18179999999999999</v>
      </c>
      <c r="N866" s="5">
        <v>0.47</v>
      </c>
      <c r="O866" s="5">
        <v>0.4627</v>
      </c>
      <c r="P866" s="5">
        <v>1</v>
      </c>
      <c r="Q866" s="5">
        <v>49</v>
      </c>
      <c r="R866" s="5">
        <v>50</v>
      </c>
      <c r="T866" t="str">
        <f t="shared" si="55"/>
        <v>invalid</v>
      </c>
      <c r="U866" t="str">
        <f t="shared" si="54"/>
        <v>February</v>
      </c>
      <c r="V866">
        <f t="shared" si="52"/>
        <v>0.18179999999999999</v>
      </c>
      <c r="W866" t="str">
        <f t="shared" si="53"/>
        <v>winter</v>
      </c>
    </row>
    <row r="867" spans="1:23" x14ac:dyDescent="0.25">
      <c r="A867" s="5">
        <v>866</v>
      </c>
      <c r="B867" s="6">
        <v>40582</v>
      </c>
      <c r="C867" s="5">
        <v>1</v>
      </c>
      <c r="D867" s="5">
        <v>0</v>
      </c>
      <c r="E867" s="5">
        <v>2</v>
      </c>
      <c r="F867" s="5">
        <v>12</v>
      </c>
      <c r="G867" s="5" t="b">
        <v>0</v>
      </c>
      <c r="H867" s="5">
        <v>2</v>
      </c>
      <c r="I867" s="5" t="s">
        <v>48</v>
      </c>
      <c r="J867" s="5">
        <v>1</v>
      </c>
      <c r="K867" s="5" t="s">
        <v>68</v>
      </c>
      <c r="L867" s="5">
        <v>0.24</v>
      </c>
      <c r="M867" s="5">
        <v>0.19700000000000001</v>
      </c>
      <c r="N867" s="5">
        <v>0.38</v>
      </c>
      <c r="O867" s="5">
        <v>0.49249999999999999</v>
      </c>
      <c r="P867" s="5">
        <v>2</v>
      </c>
      <c r="Q867" s="5">
        <v>63</v>
      </c>
      <c r="R867" s="5">
        <v>65</v>
      </c>
      <c r="T867" t="str">
        <f t="shared" si="55"/>
        <v>invalid</v>
      </c>
      <c r="U867" t="str">
        <f t="shared" si="54"/>
        <v>February</v>
      </c>
      <c r="V867">
        <f t="shared" si="52"/>
        <v>0.19700000000000001</v>
      </c>
      <c r="W867" t="str">
        <f t="shared" si="53"/>
        <v>winter</v>
      </c>
    </row>
    <row r="868" spans="1:23" x14ac:dyDescent="0.25">
      <c r="A868" s="5">
        <v>867</v>
      </c>
      <c r="B868" s="6">
        <v>40582</v>
      </c>
      <c r="C868" s="5">
        <v>1</v>
      </c>
      <c r="D868" s="5">
        <v>0</v>
      </c>
      <c r="E868" s="5">
        <v>2</v>
      </c>
      <c r="F868" s="5">
        <v>13</v>
      </c>
      <c r="G868" s="5" t="b">
        <v>0</v>
      </c>
      <c r="H868" s="5">
        <v>2</v>
      </c>
      <c r="I868" s="5" t="s">
        <v>48</v>
      </c>
      <c r="J868" s="5">
        <v>2</v>
      </c>
      <c r="K868" s="5" t="s">
        <v>69</v>
      </c>
      <c r="L868" s="5">
        <v>0.24</v>
      </c>
      <c r="M868" s="5">
        <v>0.19700000000000001</v>
      </c>
      <c r="N868" s="5">
        <v>0.32</v>
      </c>
      <c r="O868" s="5">
        <v>0.44779999999999998</v>
      </c>
      <c r="P868" s="5">
        <v>2</v>
      </c>
      <c r="Q868" s="5">
        <v>48</v>
      </c>
      <c r="R868" s="5">
        <v>50</v>
      </c>
      <c r="T868" t="str">
        <f t="shared" si="55"/>
        <v>invalid</v>
      </c>
      <c r="U868" t="str">
        <f t="shared" si="54"/>
        <v>February</v>
      </c>
      <c r="V868">
        <f t="shared" si="52"/>
        <v>0.19700000000000001</v>
      </c>
      <c r="W868" t="str">
        <f t="shared" si="53"/>
        <v>winter</v>
      </c>
    </row>
    <row r="869" spans="1:23" x14ac:dyDescent="0.25">
      <c r="A869" s="5">
        <v>868</v>
      </c>
      <c r="B869" s="6">
        <v>40582</v>
      </c>
      <c r="C869" s="5">
        <v>1</v>
      </c>
      <c r="D869" s="5">
        <v>0</v>
      </c>
      <c r="E869" s="5">
        <v>2</v>
      </c>
      <c r="F869" s="5">
        <v>14</v>
      </c>
      <c r="G869" s="5" t="b">
        <v>0</v>
      </c>
      <c r="H869" s="5">
        <v>2</v>
      </c>
      <c r="I869" s="5" t="s">
        <v>48</v>
      </c>
      <c r="J869" s="5">
        <v>1</v>
      </c>
      <c r="K869" s="5" t="s">
        <v>68</v>
      </c>
      <c r="L869" s="5">
        <v>0.22</v>
      </c>
      <c r="M869" s="5">
        <v>0.19700000000000001</v>
      </c>
      <c r="N869" s="5">
        <v>0.37</v>
      </c>
      <c r="O869" s="5">
        <v>0.41789999999999999</v>
      </c>
      <c r="P869" s="5">
        <v>3</v>
      </c>
      <c r="Q869" s="5">
        <v>61</v>
      </c>
      <c r="R869" s="5">
        <v>64</v>
      </c>
      <c r="T869" t="str">
        <f t="shared" si="55"/>
        <v>invalid</v>
      </c>
      <c r="U869" t="str">
        <f t="shared" si="54"/>
        <v>February</v>
      </c>
      <c r="V869">
        <f t="shared" si="52"/>
        <v>0.19700000000000001</v>
      </c>
      <c r="W869" t="str">
        <f t="shared" si="53"/>
        <v>winter</v>
      </c>
    </row>
    <row r="870" spans="1:23" x14ac:dyDescent="0.25">
      <c r="A870" s="5">
        <v>869</v>
      </c>
      <c r="B870" s="6">
        <v>40582</v>
      </c>
      <c r="C870" s="5">
        <v>1</v>
      </c>
      <c r="D870" s="5">
        <v>0</v>
      </c>
      <c r="E870" s="5">
        <v>2</v>
      </c>
      <c r="F870" s="5">
        <v>15</v>
      </c>
      <c r="G870" s="5" t="b">
        <v>0</v>
      </c>
      <c r="H870" s="5">
        <v>2</v>
      </c>
      <c r="I870" s="5" t="s">
        <v>48</v>
      </c>
      <c r="J870" s="5">
        <v>1</v>
      </c>
      <c r="K870" s="5" t="s">
        <v>68</v>
      </c>
      <c r="L870" s="5">
        <v>0.22</v>
      </c>
      <c r="M870" s="5">
        <v>0.19700000000000001</v>
      </c>
      <c r="N870" s="5">
        <v>0.35</v>
      </c>
      <c r="O870" s="5">
        <v>0.3881</v>
      </c>
      <c r="P870" s="5">
        <v>6</v>
      </c>
      <c r="Q870" s="5">
        <v>45</v>
      </c>
      <c r="R870" s="5">
        <v>51</v>
      </c>
      <c r="T870" t="str">
        <f t="shared" si="55"/>
        <v>invalid</v>
      </c>
      <c r="U870" t="str">
        <f t="shared" si="54"/>
        <v>February</v>
      </c>
      <c r="V870">
        <f t="shared" si="52"/>
        <v>0.19700000000000001</v>
      </c>
      <c r="W870" t="str">
        <f t="shared" si="53"/>
        <v>winter</v>
      </c>
    </row>
    <row r="871" spans="1:23" x14ac:dyDescent="0.25">
      <c r="A871" s="5">
        <v>870</v>
      </c>
      <c r="B871" s="6">
        <v>40582</v>
      </c>
      <c r="C871" s="5">
        <v>1</v>
      </c>
      <c r="D871" s="5">
        <v>0</v>
      </c>
      <c r="E871" s="5">
        <v>2</v>
      </c>
      <c r="F871" s="5">
        <v>16</v>
      </c>
      <c r="G871" s="5" t="b">
        <v>0</v>
      </c>
      <c r="H871" s="5">
        <v>2</v>
      </c>
      <c r="I871" s="5" t="s">
        <v>48</v>
      </c>
      <c r="J871" s="5">
        <v>1</v>
      </c>
      <c r="K871" s="5" t="s">
        <v>68</v>
      </c>
      <c r="L871" s="5">
        <v>0.22</v>
      </c>
      <c r="M871" s="5">
        <v>0.18179999999999999</v>
      </c>
      <c r="N871" s="5">
        <v>0.35</v>
      </c>
      <c r="O871" s="5">
        <v>0.52239999999999998</v>
      </c>
      <c r="P871" s="5">
        <v>4</v>
      </c>
      <c r="Q871" s="5">
        <v>79</v>
      </c>
      <c r="R871" s="5">
        <v>83</v>
      </c>
      <c r="T871" t="str">
        <f t="shared" si="55"/>
        <v>invalid</v>
      </c>
      <c r="U871" t="str">
        <f t="shared" si="54"/>
        <v>February</v>
      </c>
      <c r="V871">
        <f t="shared" si="52"/>
        <v>0.18179999999999999</v>
      </c>
      <c r="W871" t="str">
        <f t="shared" si="53"/>
        <v>winter</v>
      </c>
    </row>
    <row r="872" spans="1:23" x14ac:dyDescent="0.25">
      <c r="A872" s="5">
        <v>871</v>
      </c>
      <c r="B872" s="6">
        <v>40582</v>
      </c>
      <c r="C872" s="5">
        <v>1</v>
      </c>
      <c r="D872" s="5">
        <v>0</v>
      </c>
      <c r="E872" s="5">
        <v>2</v>
      </c>
      <c r="F872" s="5">
        <v>17</v>
      </c>
      <c r="G872" s="5" t="b">
        <v>0</v>
      </c>
      <c r="H872" s="5">
        <v>2</v>
      </c>
      <c r="I872" s="5" t="s">
        <v>48</v>
      </c>
      <c r="J872" s="5">
        <v>1</v>
      </c>
      <c r="K872" s="5" t="s">
        <v>68</v>
      </c>
      <c r="L872" s="5">
        <v>0.22</v>
      </c>
      <c r="M872" s="5">
        <v>0.18179999999999999</v>
      </c>
      <c r="N872" s="5">
        <v>0.32</v>
      </c>
      <c r="O872" s="5">
        <v>0.58209999999999995</v>
      </c>
      <c r="P872" s="5">
        <v>4</v>
      </c>
      <c r="Q872" s="5">
        <v>172</v>
      </c>
      <c r="R872" s="5">
        <v>176</v>
      </c>
      <c r="T872" t="str">
        <f t="shared" si="55"/>
        <v>invalid</v>
      </c>
      <c r="U872" t="str">
        <f t="shared" si="54"/>
        <v>February</v>
      </c>
      <c r="V872">
        <f t="shared" si="52"/>
        <v>0.18179999999999999</v>
      </c>
      <c r="W872" t="str">
        <f t="shared" si="53"/>
        <v>winter</v>
      </c>
    </row>
    <row r="873" spans="1:23" x14ac:dyDescent="0.25">
      <c r="A873" s="5">
        <v>872</v>
      </c>
      <c r="B873" s="6">
        <v>40582</v>
      </c>
      <c r="C873" s="5">
        <v>1</v>
      </c>
      <c r="D873" s="5">
        <v>0</v>
      </c>
      <c r="E873" s="5">
        <v>2</v>
      </c>
      <c r="F873" s="5">
        <v>18</v>
      </c>
      <c r="G873" s="5" t="b">
        <v>0</v>
      </c>
      <c r="H873" s="5">
        <v>2</v>
      </c>
      <c r="I873" s="5" t="s">
        <v>48</v>
      </c>
      <c r="J873" s="5">
        <v>1</v>
      </c>
      <c r="K873" s="5" t="s">
        <v>68</v>
      </c>
      <c r="L873" s="5">
        <v>0.2</v>
      </c>
      <c r="M873" s="5">
        <v>0.18179999999999999</v>
      </c>
      <c r="N873" s="5">
        <v>0.32</v>
      </c>
      <c r="O873" s="5">
        <v>0.3881</v>
      </c>
      <c r="P873" s="5">
        <v>1</v>
      </c>
      <c r="Q873" s="5">
        <v>151</v>
      </c>
      <c r="R873" s="5">
        <v>152</v>
      </c>
      <c r="T873" t="str">
        <f t="shared" si="55"/>
        <v>invalid</v>
      </c>
      <c r="U873" t="str">
        <f t="shared" si="54"/>
        <v>February</v>
      </c>
      <c r="V873">
        <f t="shared" si="52"/>
        <v>0.18179999999999999</v>
      </c>
      <c r="W873" t="str">
        <f t="shared" si="53"/>
        <v>winter</v>
      </c>
    </row>
    <row r="874" spans="1:23" x14ac:dyDescent="0.25">
      <c r="A874" s="5">
        <v>873</v>
      </c>
      <c r="B874" s="6">
        <v>40582</v>
      </c>
      <c r="C874" s="5">
        <v>1</v>
      </c>
      <c r="D874" s="5">
        <v>0</v>
      </c>
      <c r="E874" s="5">
        <v>2</v>
      </c>
      <c r="F874" s="5">
        <v>19</v>
      </c>
      <c r="G874" s="5" t="b">
        <v>0</v>
      </c>
      <c r="H874" s="5">
        <v>2</v>
      </c>
      <c r="I874" s="5" t="s">
        <v>48</v>
      </c>
      <c r="J874" s="5">
        <v>1</v>
      </c>
      <c r="K874" s="5" t="s">
        <v>68</v>
      </c>
      <c r="L874" s="5">
        <v>0.16</v>
      </c>
      <c r="M874" s="5">
        <v>0.1212</v>
      </c>
      <c r="N874" s="5">
        <v>0.4</v>
      </c>
      <c r="O874" s="5">
        <v>0.4627</v>
      </c>
      <c r="P874" s="5">
        <v>1</v>
      </c>
      <c r="Q874" s="5">
        <v>100</v>
      </c>
      <c r="R874" s="5">
        <v>101</v>
      </c>
      <c r="T874" t="str">
        <f t="shared" si="55"/>
        <v>invalid</v>
      </c>
      <c r="U874" t="str">
        <f t="shared" si="54"/>
        <v>February</v>
      </c>
      <c r="V874">
        <f t="shared" si="52"/>
        <v>0.1212</v>
      </c>
      <c r="W874" t="str">
        <f t="shared" si="53"/>
        <v>winter</v>
      </c>
    </row>
    <row r="875" spans="1:23" x14ac:dyDescent="0.25">
      <c r="A875" s="5">
        <v>874</v>
      </c>
      <c r="B875" s="6">
        <v>40582</v>
      </c>
      <c r="C875" s="5">
        <v>1</v>
      </c>
      <c r="D875" s="5">
        <v>0</v>
      </c>
      <c r="E875" s="5">
        <v>2</v>
      </c>
      <c r="F875" s="5">
        <v>20</v>
      </c>
      <c r="G875" s="5" t="b">
        <v>0</v>
      </c>
      <c r="H875" s="5">
        <v>2</v>
      </c>
      <c r="I875" s="5" t="s">
        <v>48</v>
      </c>
      <c r="J875" s="5">
        <v>1</v>
      </c>
      <c r="K875" s="5" t="s">
        <v>68</v>
      </c>
      <c r="L875" s="5">
        <v>0.16</v>
      </c>
      <c r="M875" s="5">
        <v>0.13639999999999999</v>
      </c>
      <c r="N875" s="5">
        <v>0.4</v>
      </c>
      <c r="O875" s="5">
        <v>0.32840000000000003</v>
      </c>
      <c r="P875" s="5">
        <v>3</v>
      </c>
      <c r="Q875" s="5">
        <v>53</v>
      </c>
      <c r="R875" s="5">
        <v>56</v>
      </c>
      <c r="T875" t="str">
        <f t="shared" si="55"/>
        <v>invalid</v>
      </c>
      <c r="U875" t="str">
        <f t="shared" si="54"/>
        <v>February</v>
      </c>
      <c r="V875">
        <f t="shared" si="52"/>
        <v>0.13639999999999999</v>
      </c>
      <c r="W875" t="str">
        <f t="shared" si="53"/>
        <v>winter</v>
      </c>
    </row>
    <row r="876" spans="1:23" x14ac:dyDescent="0.25">
      <c r="A876" s="5">
        <v>875</v>
      </c>
      <c r="B876" s="6">
        <v>40582</v>
      </c>
      <c r="C876" s="5">
        <v>1</v>
      </c>
      <c r="D876" s="5">
        <v>0</v>
      </c>
      <c r="E876" s="5">
        <v>2</v>
      </c>
      <c r="F876" s="5">
        <v>21</v>
      </c>
      <c r="G876" s="5" t="b">
        <v>0</v>
      </c>
      <c r="H876" s="5">
        <v>2</v>
      </c>
      <c r="I876" s="5" t="s">
        <v>48</v>
      </c>
      <c r="J876" s="5">
        <v>1</v>
      </c>
      <c r="K876" s="5" t="s">
        <v>68</v>
      </c>
      <c r="L876" s="5">
        <v>0.14000000000000001</v>
      </c>
      <c r="M876" s="5">
        <v>0.1061</v>
      </c>
      <c r="N876" s="5">
        <v>0.33</v>
      </c>
      <c r="O876" s="5">
        <v>0.4627</v>
      </c>
      <c r="P876" s="5">
        <v>8</v>
      </c>
      <c r="Q876" s="5">
        <v>46</v>
      </c>
      <c r="R876" s="5">
        <v>54</v>
      </c>
      <c r="T876" t="str">
        <f t="shared" si="55"/>
        <v>invalid</v>
      </c>
      <c r="U876" t="str">
        <f t="shared" si="54"/>
        <v>February</v>
      </c>
      <c r="V876">
        <f t="shared" si="52"/>
        <v>0.1061</v>
      </c>
      <c r="W876" t="str">
        <f t="shared" si="53"/>
        <v>winter</v>
      </c>
    </row>
    <row r="877" spans="1:23" x14ac:dyDescent="0.25">
      <c r="A877" s="5">
        <v>876</v>
      </c>
      <c r="B877" s="6">
        <v>40582</v>
      </c>
      <c r="C877" s="5">
        <v>1</v>
      </c>
      <c r="D877" s="5">
        <v>0</v>
      </c>
      <c r="E877" s="5">
        <v>2</v>
      </c>
      <c r="F877" s="5">
        <v>22</v>
      </c>
      <c r="G877" s="5" t="b">
        <v>0</v>
      </c>
      <c r="H877" s="5">
        <v>2</v>
      </c>
      <c r="I877" s="5" t="s">
        <v>48</v>
      </c>
      <c r="J877" s="5">
        <v>1</v>
      </c>
      <c r="K877" s="5" t="s">
        <v>68</v>
      </c>
      <c r="L877" s="5">
        <v>0.12</v>
      </c>
      <c r="M877" s="5">
        <v>0.1061</v>
      </c>
      <c r="N877" s="5">
        <v>0.33</v>
      </c>
      <c r="O877" s="5">
        <v>0.35820000000000002</v>
      </c>
      <c r="P877" s="5">
        <v>0</v>
      </c>
      <c r="Q877" s="5">
        <v>29</v>
      </c>
      <c r="R877" s="5">
        <v>29</v>
      </c>
      <c r="T877" t="str">
        <f t="shared" si="55"/>
        <v>invalid</v>
      </c>
      <c r="U877" t="str">
        <f t="shared" si="54"/>
        <v>February</v>
      </c>
      <c r="V877">
        <f t="shared" si="52"/>
        <v>0.1061</v>
      </c>
      <c r="W877" t="str">
        <f t="shared" si="53"/>
        <v>winter</v>
      </c>
    </row>
    <row r="878" spans="1:23" x14ac:dyDescent="0.25">
      <c r="A878" s="5">
        <v>877</v>
      </c>
      <c r="B878" s="6">
        <v>40582</v>
      </c>
      <c r="C878" s="5">
        <v>1</v>
      </c>
      <c r="D878" s="5">
        <v>0</v>
      </c>
      <c r="E878" s="5">
        <v>2</v>
      </c>
      <c r="F878" s="5">
        <v>23</v>
      </c>
      <c r="G878" s="5" t="b">
        <v>0</v>
      </c>
      <c r="H878" s="5">
        <v>2</v>
      </c>
      <c r="I878" s="5" t="s">
        <v>48</v>
      </c>
      <c r="J878" s="5">
        <v>1</v>
      </c>
      <c r="K878" s="5" t="s">
        <v>68</v>
      </c>
      <c r="L878" s="5">
        <v>0.12</v>
      </c>
      <c r="M878" s="5">
        <v>0.1061</v>
      </c>
      <c r="N878" s="5">
        <v>0.33</v>
      </c>
      <c r="O878" s="5">
        <v>0.32840000000000003</v>
      </c>
      <c r="P878" s="5">
        <v>3</v>
      </c>
      <c r="Q878" s="5">
        <v>9</v>
      </c>
      <c r="R878" s="5">
        <v>12</v>
      </c>
      <c r="T878" t="str">
        <f t="shared" si="55"/>
        <v>invalid</v>
      </c>
      <c r="U878" t="str">
        <f t="shared" si="54"/>
        <v>February</v>
      </c>
      <c r="V878">
        <f t="shared" si="52"/>
        <v>0.1061</v>
      </c>
      <c r="W878" t="str">
        <f t="shared" si="53"/>
        <v>winter</v>
      </c>
    </row>
    <row r="879" spans="1:23" x14ac:dyDescent="0.25">
      <c r="A879" s="5">
        <v>878</v>
      </c>
      <c r="B879" s="6">
        <v>40583</v>
      </c>
      <c r="C879" s="5">
        <v>1</v>
      </c>
      <c r="D879" s="5">
        <v>0</v>
      </c>
      <c r="E879" s="5">
        <v>2</v>
      </c>
      <c r="F879" s="5">
        <v>0</v>
      </c>
      <c r="G879" s="5" t="b">
        <v>0</v>
      </c>
      <c r="H879" s="5">
        <v>3</v>
      </c>
      <c r="I879" s="5" t="s">
        <v>49</v>
      </c>
      <c r="J879" s="5">
        <v>1</v>
      </c>
      <c r="K879" s="5" t="s">
        <v>68</v>
      </c>
      <c r="L879" s="5">
        <v>0.1</v>
      </c>
      <c r="M879" s="5">
        <v>7.5800000000000006E-2</v>
      </c>
      <c r="N879" s="5">
        <v>0.36</v>
      </c>
      <c r="O879" s="5">
        <v>0.35820000000000002</v>
      </c>
      <c r="P879" s="5">
        <v>0</v>
      </c>
      <c r="Q879" s="5">
        <v>17</v>
      </c>
      <c r="R879" s="5">
        <v>17</v>
      </c>
      <c r="T879" t="str">
        <f t="shared" si="55"/>
        <v>invalid</v>
      </c>
      <c r="U879" t="str">
        <f t="shared" si="54"/>
        <v>February</v>
      </c>
      <c r="V879">
        <f t="shared" si="52"/>
        <v>7.5800000000000006E-2</v>
      </c>
      <c r="W879" t="str">
        <f t="shared" si="53"/>
        <v>winter</v>
      </c>
    </row>
    <row r="880" spans="1:23" x14ac:dyDescent="0.25">
      <c r="A880" s="5">
        <v>879</v>
      </c>
      <c r="B880" s="6">
        <v>40583</v>
      </c>
      <c r="C880" s="5">
        <v>1</v>
      </c>
      <c r="D880" s="5">
        <v>0</v>
      </c>
      <c r="E880" s="5">
        <v>2</v>
      </c>
      <c r="F880" s="5">
        <v>1</v>
      </c>
      <c r="G880" s="5" t="b">
        <v>0</v>
      </c>
      <c r="H880" s="5">
        <v>3</v>
      </c>
      <c r="I880" s="5" t="s">
        <v>49</v>
      </c>
      <c r="J880" s="5">
        <v>1</v>
      </c>
      <c r="K880" s="5" t="s">
        <v>68</v>
      </c>
      <c r="L880" s="5">
        <v>0.1</v>
      </c>
      <c r="M880" s="5">
        <v>0.1061</v>
      </c>
      <c r="N880" s="5">
        <v>0.36</v>
      </c>
      <c r="O880" s="5">
        <v>0.22389999999999999</v>
      </c>
      <c r="P880" s="5">
        <v>0</v>
      </c>
      <c r="Q880" s="5">
        <v>7</v>
      </c>
      <c r="R880" s="5">
        <v>7</v>
      </c>
      <c r="T880" t="str">
        <f t="shared" si="55"/>
        <v>invalid</v>
      </c>
      <c r="U880" t="str">
        <f t="shared" si="54"/>
        <v>February</v>
      </c>
      <c r="V880">
        <f t="shared" si="52"/>
        <v>0.1061</v>
      </c>
      <c r="W880" t="str">
        <f t="shared" si="53"/>
        <v>winter</v>
      </c>
    </row>
    <row r="881" spans="1:23" x14ac:dyDescent="0.25">
      <c r="A881" s="5">
        <v>880</v>
      </c>
      <c r="B881" s="6">
        <v>40583</v>
      </c>
      <c r="C881" s="5">
        <v>1</v>
      </c>
      <c r="D881" s="5">
        <v>0</v>
      </c>
      <c r="E881" s="5">
        <v>2</v>
      </c>
      <c r="F881" s="5">
        <v>2</v>
      </c>
      <c r="G881" s="5" t="b">
        <v>0</v>
      </c>
      <c r="H881" s="5">
        <v>3</v>
      </c>
      <c r="I881" s="5" t="s">
        <v>49</v>
      </c>
      <c r="J881" s="5">
        <v>1</v>
      </c>
      <c r="K881" s="5" t="s">
        <v>68</v>
      </c>
      <c r="L881" s="5">
        <v>0.08</v>
      </c>
      <c r="M881" s="5">
        <v>7.5800000000000006E-2</v>
      </c>
      <c r="N881" s="5">
        <v>0.38</v>
      </c>
      <c r="O881" s="5">
        <v>0.28360000000000002</v>
      </c>
      <c r="P881" s="5">
        <v>1</v>
      </c>
      <c r="Q881" s="5">
        <v>2</v>
      </c>
      <c r="R881" s="5">
        <v>3</v>
      </c>
      <c r="T881" t="str">
        <f t="shared" si="55"/>
        <v>invalid</v>
      </c>
      <c r="U881" t="str">
        <f t="shared" si="54"/>
        <v>February</v>
      </c>
      <c r="V881">
        <f t="shared" si="52"/>
        <v>7.5800000000000006E-2</v>
      </c>
      <c r="W881" t="str">
        <f t="shared" si="53"/>
        <v>winter</v>
      </c>
    </row>
    <row r="882" spans="1:23" x14ac:dyDescent="0.25">
      <c r="A882" s="5">
        <v>881</v>
      </c>
      <c r="B882" s="6">
        <v>40583</v>
      </c>
      <c r="C882" s="5">
        <v>1</v>
      </c>
      <c r="D882" s="5">
        <v>0</v>
      </c>
      <c r="E882" s="5">
        <v>2</v>
      </c>
      <c r="F882" s="5">
        <v>3</v>
      </c>
      <c r="G882" s="5" t="b">
        <v>0</v>
      </c>
      <c r="H882" s="5">
        <v>3</v>
      </c>
      <c r="I882" s="5" t="s">
        <v>49</v>
      </c>
      <c r="J882" s="5">
        <v>1</v>
      </c>
      <c r="K882" s="5" t="s">
        <v>68</v>
      </c>
      <c r="L882" s="5">
        <v>0.06</v>
      </c>
      <c r="M882" s="5">
        <v>7.5800000000000006E-2</v>
      </c>
      <c r="N882" s="5">
        <v>0.45</v>
      </c>
      <c r="O882" s="5">
        <v>0.1343</v>
      </c>
      <c r="P882" s="5">
        <v>0</v>
      </c>
      <c r="Q882" s="5">
        <v>2</v>
      </c>
      <c r="R882" s="5">
        <v>2</v>
      </c>
      <c r="T882" t="str">
        <f t="shared" si="55"/>
        <v>invalid</v>
      </c>
      <c r="U882" t="str">
        <f t="shared" si="54"/>
        <v>February</v>
      </c>
      <c r="V882">
        <f t="shared" si="52"/>
        <v>7.5800000000000006E-2</v>
      </c>
      <c r="W882" t="str">
        <f t="shared" si="53"/>
        <v>winter</v>
      </c>
    </row>
    <row r="883" spans="1:23" x14ac:dyDescent="0.25">
      <c r="A883" s="5">
        <v>882</v>
      </c>
      <c r="B883" s="6">
        <v>40583</v>
      </c>
      <c r="C883" s="5">
        <v>1</v>
      </c>
      <c r="D883" s="5">
        <v>0</v>
      </c>
      <c r="E883" s="5">
        <v>2</v>
      </c>
      <c r="F883" s="5">
        <v>5</v>
      </c>
      <c r="G883" s="5" t="b">
        <v>0</v>
      </c>
      <c r="H883" s="5">
        <v>3</v>
      </c>
      <c r="I883" s="5" t="s">
        <v>49</v>
      </c>
      <c r="J883" s="5">
        <v>1</v>
      </c>
      <c r="K883" s="5" t="s">
        <v>68</v>
      </c>
      <c r="L883" s="5">
        <v>0.06</v>
      </c>
      <c r="M883" s="5">
        <v>0.1061</v>
      </c>
      <c r="N883" s="5">
        <v>0.45</v>
      </c>
      <c r="O883" s="5">
        <v>0.1045</v>
      </c>
      <c r="P883" s="5">
        <v>0</v>
      </c>
      <c r="Q883" s="5">
        <v>7</v>
      </c>
      <c r="R883" s="5">
        <v>7</v>
      </c>
      <c r="T883" t="str">
        <f t="shared" si="55"/>
        <v>invalid</v>
      </c>
      <c r="U883" t="str">
        <f t="shared" si="54"/>
        <v>February</v>
      </c>
      <c r="V883">
        <f t="shared" si="52"/>
        <v>0.1061</v>
      </c>
      <c r="W883" t="str">
        <f t="shared" si="53"/>
        <v>winter</v>
      </c>
    </row>
    <row r="884" spans="1:23" x14ac:dyDescent="0.25">
      <c r="A884" s="5">
        <v>883</v>
      </c>
      <c r="B884" s="6">
        <v>40583</v>
      </c>
      <c r="C884" s="5">
        <v>1</v>
      </c>
      <c r="D884" s="5">
        <v>0</v>
      </c>
      <c r="E884" s="5">
        <v>2</v>
      </c>
      <c r="F884" s="5">
        <v>6</v>
      </c>
      <c r="G884" s="5" t="b">
        <v>0</v>
      </c>
      <c r="H884" s="5">
        <v>3</v>
      </c>
      <c r="I884" s="5" t="s">
        <v>49</v>
      </c>
      <c r="J884" s="5">
        <v>1</v>
      </c>
      <c r="K884" s="5" t="s">
        <v>68</v>
      </c>
      <c r="L884" s="5">
        <v>0.06</v>
      </c>
      <c r="M884" s="5">
        <v>0.1515</v>
      </c>
      <c r="N884" s="5">
        <v>0.45</v>
      </c>
      <c r="O884" s="5">
        <v>0</v>
      </c>
      <c r="P884" s="5">
        <v>0</v>
      </c>
      <c r="Q884" s="5">
        <v>43</v>
      </c>
      <c r="R884" s="5">
        <v>43</v>
      </c>
      <c r="T884" t="str">
        <f t="shared" si="55"/>
        <v>invalid</v>
      </c>
      <c r="U884" t="str">
        <f t="shared" si="54"/>
        <v>February</v>
      </c>
      <c r="V884">
        <f t="shared" si="52"/>
        <v>0.1515</v>
      </c>
      <c r="W884" t="str">
        <f t="shared" si="53"/>
        <v>winter</v>
      </c>
    </row>
    <row r="885" spans="1:23" x14ac:dyDescent="0.25">
      <c r="A885" s="5">
        <v>884</v>
      </c>
      <c r="B885" s="6">
        <v>40583</v>
      </c>
      <c r="C885" s="5">
        <v>1</v>
      </c>
      <c r="D885" s="5">
        <v>0</v>
      </c>
      <c r="E885" s="5">
        <v>2</v>
      </c>
      <c r="F885" s="5">
        <v>7</v>
      </c>
      <c r="G885" s="5" t="b">
        <v>0</v>
      </c>
      <c r="H885" s="5">
        <v>3</v>
      </c>
      <c r="I885" s="5" t="s">
        <v>49</v>
      </c>
      <c r="J885" s="5">
        <v>1</v>
      </c>
      <c r="K885" s="5" t="s">
        <v>68</v>
      </c>
      <c r="L885" s="5">
        <v>0.06</v>
      </c>
      <c r="M885" s="5">
        <v>0.1061</v>
      </c>
      <c r="N885" s="5">
        <v>0.49</v>
      </c>
      <c r="O885" s="5">
        <v>0.1045</v>
      </c>
      <c r="P885" s="5">
        <v>4</v>
      </c>
      <c r="Q885" s="5">
        <v>95</v>
      </c>
      <c r="R885" s="5">
        <v>99</v>
      </c>
      <c r="T885" t="str">
        <f t="shared" si="55"/>
        <v>invalid</v>
      </c>
      <c r="U885" t="str">
        <f t="shared" si="54"/>
        <v>February</v>
      </c>
      <c r="V885">
        <f t="shared" si="52"/>
        <v>0.1061</v>
      </c>
      <c r="W885" t="str">
        <f t="shared" si="53"/>
        <v>winter</v>
      </c>
    </row>
    <row r="886" spans="1:23" x14ac:dyDescent="0.25">
      <c r="A886" s="5">
        <v>885</v>
      </c>
      <c r="B886" s="6">
        <v>40583</v>
      </c>
      <c r="C886" s="5">
        <v>1</v>
      </c>
      <c r="D886" s="5">
        <v>0</v>
      </c>
      <c r="E886" s="5">
        <v>2</v>
      </c>
      <c r="F886" s="5">
        <v>8</v>
      </c>
      <c r="G886" s="5" t="b">
        <v>0</v>
      </c>
      <c r="H886" s="5">
        <v>3</v>
      </c>
      <c r="I886" s="5" t="s">
        <v>49</v>
      </c>
      <c r="J886" s="5">
        <v>1</v>
      </c>
      <c r="K886" s="5" t="s">
        <v>68</v>
      </c>
      <c r="L886" s="5">
        <v>0.1</v>
      </c>
      <c r="M886" s="5">
        <v>0.13639999999999999</v>
      </c>
      <c r="N886" s="5">
        <v>0.42</v>
      </c>
      <c r="O886" s="5">
        <v>0</v>
      </c>
      <c r="P886" s="5">
        <v>1</v>
      </c>
      <c r="Q886" s="5">
        <v>198</v>
      </c>
      <c r="R886" s="5">
        <v>199</v>
      </c>
      <c r="T886" t="str">
        <f t="shared" si="55"/>
        <v>invalid</v>
      </c>
      <c r="U886" t="str">
        <f t="shared" si="54"/>
        <v>February</v>
      </c>
      <c r="V886">
        <f t="shared" si="52"/>
        <v>0.13639999999999999</v>
      </c>
      <c r="W886" t="str">
        <f t="shared" si="53"/>
        <v>winter</v>
      </c>
    </row>
    <row r="887" spans="1:23" x14ac:dyDescent="0.25">
      <c r="A887" s="5">
        <v>886</v>
      </c>
      <c r="B887" s="6">
        <v>40583</v>
      </c>
      <c r="C887" s="5">
        <v>1</v>
      </c>
      <c r="D887" s="5">
        <v>0</v>
      </c>
      <c r="E887" s="5">
        <v>2</v>
      </c>
      <c r="F887" s="5">
        <v>9</v>
      </c>
      <c r="G887" s="5" t="b">
        <v>0</v>
      </c>
      <c r="H887" s="5">
        <v>3</v>
      </c>
      <c r="I887" s="5" t="s">
        <v>49</v>
      </c>
      <c r="J887" s="5">
        <v>1</v>
      </c>
      <c r="K887" s="5" t="s">
        <v>68</v>
      </c>
      <c r="L887" s="5">
        <v>0.12</v>
      </c>
      <c r="M887" s="5">
        <v>0.13639999999999999</v>
      </c>
      <c r="N887" s="5">
        <v>0.39</v>
      </c>
      <c r="O887" s="5">
        <v>0.16420000000000001</v>
      </c>
      <c r="P887" s="5">
        <v>4</v>
      </c>
      <c r="Q887" s="5">
        <v>119</v>
      </c>
      <c r="R887" s="5">
        <v>123</v>
      </c>
      <c r="T887" t="str">
        <f t="shared" si="55"/>
        <v>invalid</v>
      </c>
      <c r="U887" t="str">
        <f t="shared" si="54"/>
        <v>February</v>
      </c>
      <c r="V887">
        <f t="shared" si="52"/>
        <v>0.13639999999999999</v>
      </c>
      <c r="W887" t="str">
        <f t="shared" si="53"/>
        <v>winter</v>
      </c>
    </row>
    <row r="888" spans="1:23" x14ac:dyDescent="0.25">
      <c r="A888" s="5">
        <v>887</v>
      </c>
      <c r="B888" s="6">
        <v>40583</v>
      </c>
      <c r="C888" s="5">
        <v>1</v>
      </c>
      <c r="D888" s="5">
        <v>0</v>
      </c>
      <c r="E888" s="5">
        <v>2</v>
      </c>
      <c r="F888" s="5">
        <v>10</v>
      </c>
      <c r="G888" s="5" t="b">
        <v>0</v>
      </c>
      <c r="H888" s="5">
        <v>3</v>
      </c>
      <c r="I888" s="5" t="s">
        <v>49</v>
      </c>
      <c r="J888" s="5">
        <v>1</v>
      </c>
      <c r="K888" s="5" t="s">
        <v>68</v>
      </c>
      <c r="L888" s="5">
        <v>0.14000000000000001</v>
      </c>
      <c r="M888" s="5">
        <v>0.18179999999999999</v>
      </c>
      <c r="N888" s="5">
        <v>0.36</v>
      </c>
      <c r="O888" s="5">
        <v>0</v>
      </c>
      <c r="P888" s="5">
        <v>8</v>
      </c>
      <c r="Q888" s="5">
        <v>51</v>
      </c>
      <c r="R888" s="5">
        <v>59</v>
      </c>
      <c r="T888" t="str">
        <f t="shared" si="55"/>
        <v>invalid</v>
      </c>
      <c r="U888" t="str">
        <f t="shared" si="54"/>
        <v>February</v>
      </c>
      <c r="V888">
        <f t="shared" si="52"/>
        <v>0.18179999999999999</v>
      </c>
      <c r="W888" t="str">
        <f t="shared" si="53"/>
        <v>winter</v>
      </c>
    </row>
    <row r="889" spans="1:23" x14ac:dyDescent="0.25">
      <c r="A889" s="5">
        <v>888</v>
      </c>
      <c r="B889" s="6">
        <v>40583</v>
      </c>
      <c r="C889" s="5">
        <v>1</v>
      </c>
      <c r="D889" s="5">
        <v>0</v>
      </c>
      <c r="E889" s="5">
        <v>2</v>
      </c>
      <c r="F889" s="5">
        <v>11</v>
      </c>
      <c r="G889" s="5" t="b">
        <v>0</v>
      </c>
      <c r="H889" s="5">
        <v>3</v>
      </c>
      <c r="I889" s="5" t="s">
        <v>49</v>
      </c>
      <c r="J889" s="5">
        <v>2</v>
      </c>
      <c r="K889" s="5" t="s">
        <v>69</v>
      </c>
      <c r="L889" s="5">
        <v>0.14000000000000001</v>
      </c>
      <c r="M889" s="5">
        <v>0.1515</v>
      </c>
      <c r="N889" s="5">
        <v>0.43</v>
      </c>
      <c r="O889" s="5">
        <v>0.16420000000000001</v>
      </c>
      <c r="P889" s="5">
        <v>1</v>
      </c>
      <c r="Q889" s="5">
        <v>40</v>
      </c>
      <c r="R889" s="5">
        <v>41</v>
      </c>
      <c r="T889" t="str">
        <f t="shared" si="55"/>
        <v>invalid</v>
      </c>
      <c r="U889" t="str">
        <f t="shared" si="54"/>
        <v>February</v>
      </c>
      <c r="V889">
        <f t="shared" si="52"/>
        <v>0.1515</v>
      </c>
      <c r="W889" t="str">
        <f t="shared" si="53"/>
        <v>winter</v>
      </c>
    </row>
    <row r="890" spans="1:23" x14ac:dyDescent="0.25">
      <c r="A890" s="5">
        <v>889</v>
      </c>
      <c r="B890" s="6">
        <v>40583</v>
      </c>
      <c r="C890" s="5">
        <v>1</v>
      </c>
      <c r="D890" s="5">
        <v>0</v>
      </c>
      <c r="E890" s="5">
        <v>2</v>
      </c>
      <c r="F890" s="5">
        <v>12</v>
      </c>
      <c r="G890" s="5" t="b">
        <v>0</v>
      </c>
      <c r="H890" s="5">
        <v>3</v>
      </c>
      <c r="I890" s="5" t="s">
        <v>49</v>
      </c>
      <c r="J890" s="5">
        <v>2</v>
      </c>
      <c r="K890" s="5" t="s">
        <v>69</v>
      </c>
      <c r="L890" s="5">
        <v>0.18</v>
      </c>
      <c r="M890" s="5">
        <v>0.18179999999999999</v>
      </c>
      <c r="N890" s="5">
        <v>0.4</v>
      </c>
      <c r="O890" s="5">
        <v>0.22389999999999999</v>
      </c>
      <c r="P890" s="5">
        <v>4</v>
      </c>
      <c r="Q890" s="5">
        <v>57</v>
      </c>
      <c r="R890" s="5">
        <v>61</v>
      </c>
      <c r="T890" t="str">
        <f t="shared" si="55"/>
        <v>invalid</v>
      </c>
      <c r="U890" t="str">
        <f t="shared" si="54"/>
        <v>February</v>
      </c>
      <c r="V890">
        <f t="shared" si="52"/>
        <v>0.18179999999999999</v>
      </c>
      <c r="W890" t="str">
        <f t="shared" si="53"/>
        <v>winter</v>
      </c>
    </row>
    <row r="891" spans="1:23" x14ac:dyDescent="0.25">
      <c r="A891" s="5">
        <v>890</v>
      </c>
      <c r="B891" s="6">
        <v>40583</v>
      </c>
      <c r="C891" s="5">
        <v>1</v>
      </c>
      <c r="D891" s="5">
        <v>0</v>
      </c>
      <c r="E891" s="5">
        <v>2</v>
      </c>
      <c r="F891" s="5">
        <v>13</v>
      </c>
      <c r="G891" s="5" t="b">
        <v>0</v>
      </c>
      <c r="H891" s="5">
        <v>3</v>
      </c>
      <c r="I891" s="5" t="s">
        <v>49</v>
      </c>
      <c r="J891" s="5">
        <v>1</v>
      </c>
      <c r="K891" s="5" t="s">
        <v>68</v>
      </c>
      <c r="L891" s="5">
        <v>0.18</v>
      </c>
      <c r="M891" s="5">
        <v>0.16669999999999999</v>
      </c>
      <c r="N891" s="5">
        <v>0.4</v>
      </c>
      <c r="O891" s="5">
        <v>0.25369999999999998</v>
      </c>
      <c r="P891" s="5">
        <v>2</v>
      </c>
      <c r="Q891" s="5">
        <v>67</v>
      </c>
      <c r="R891" s="5">
        <v>69</v>
      </c>
      <c r="T891" t="str">
        <f t="shared" si="55"/>
        <v>invalid</v>
      </c>
      <c r="U891" t="str">
        <f t="shared" si="54"/>
        <v>February</v>
      </c>
      <c r="V891">
        <f t="shared" si="52"/>
        <v>0.16669999999999999</v>
      </c>
      <c r="W891" t="str">
        <f t="shared" si="53"/>
        <v>winter</v>
      </c>
    </row>
    <row r="892" spans="1:23" x14ac:dyDescent="0.25">
      <c r="A892" s="5">
        <v>891</v>
      </c>
      <c r="B892" s="6">
        <v>40583</v>
      </c>
      <c r="C892" s="5">
        <v>1</v>
      </c>
      <c r="D892" s="5">
        <v>0</v>
      </c>
      <c r="E892" s="5">
        <v>2</v>
      </c>
      <c r="F892" s="5">
        <v>14</v>
      </c>
      <c r="G892" s="5" t="b">
        <v>0</v>
      </c>
      <c r="H892" s="5">
        <v>3</v>
      </c>
      <c r="I892" s="5" t="s">
        <v>49</v>
      </c>
      <c r="J892" s="5">
        <v>1</v>
      </c>
      <c r="K892" s="5" t="s">
        <v>68</v>
      </c>
      <c r="L892" s="5">
        <v>0.2</v>
      </c>
      <c r="M892" s="5">
        <v>0.18179999999999999</v>
      </c>
      <c r="N892" s="5">
        <v>0.34</v>
      </c>
      <c r="O892" s="5">
        <v>0.29849999999999999</v>
      </c>
      <c r="P892" s="5">
        <v>2</v>
      </c>
      <c r="Q892" s="5">
        <v>56</v>
      </c>
      <c r="R892" s="5">
        <v>58</v>
      </c>
      <c r="T892" t="str">
        <f t="shared" si="55"/>
        <v>invalid</v>
      </c>
      <c r="U892" t="str">
        <f t="shared" si="54"/>
        <v>February</v>
      </c>
      <c r="V892">
        <f t="shared" si="52"/>
        <v>0.18179999999999999</v>
      </c>
      <c r="W892" t="str">
        <f t="shared" si="53"/>
        <v>winter</v>
      </c>
    </row>
    <row r="893" spans="1:23" x14ac:dyDescent="0.25">
      <c r="A893" s="5">
        <v>892</v>
      </c>
      <c r="B893" s="6">
        <v>40583</v>
      </c>
      <c r="C893" s="5">
        <v>1</v>
      </c>
      <c r="D893" s="5">
        <v>0</v>
      </c>
      <c r="E893" s="5">
        <v>2</v>
      </c>
      <c r="F893" s="5">
        <v>15</v>
      </c>
      <c r="G893" s="5" t="b">
        <v>0</v>
      </c>
      <c r="H893" s="5">
        <v>3</v>
      </c>
      <c r="I893" s="5" t="s">
        <v>49</v>
      </c>
      <c r="J893" s="5">
        <v>2</v>
      </c>
      <c r="K893" s="5" t="s">
        <v>69</v>
      </c>
      <c r="L893" s="5">
        <v>0.2</v>
      </c>
      <c r="M893" s="5">
        <v>0.18179999999999999</v>
      </c>
      <c r="N893" s="5">
        <v>0.34</v>
      </c>
      <c r="O893" s="5">
        <v>0.28360000000000002</v>
      </c>
      <c r="P893" s="5">
        <v>3</v>
      </c>
      <c r="Q893" s="5">
        <v>61</v>
      </c>
      <c r="R893" s="5">
        <v>64</v>
      </c>
      <c r="T893" t="str">
        <f t="shared" si="55"/>
        <v>invalid</v>
      </c>
      <c r="U893" t="str">
        <f t="shared" si="54"/>
        <v>February</v>
      </c>
      <c r="V893">
        <f t="shared" si="52"/>
        <v>0.18179999999999999</v>
      </c>
      <c r="W893" t="str">
        <f t="shared" si="53"/>
        <v>winter</v>
      </c>
    </row>
    <row r="894" spans="1:23" x14ac:dyDescent="0.25">
      <c r="A894" s="5">
        <v>893</v>
      </c>
      <c r="B894" s="6">
        <v>40583</v>
      </c>
      <c r="C894" s="5">
        <v>1</v>
      </c>
      <c r="D894" s="5">
        <v>0</v>
      </c>
      <c r="E894" s="5">
        <v>2</v>
      </c>
      <c r="F894" s="5">
        <v>16</v>
      </c>
      <c r="G894" s="5" t="b">
        <v>0</v>
      </c>
      <c r="H894" s="5">
        <v>3</v>
      </c>
      <c r="I894" s="5" t="s">
        <v>49</v>
      </c>
      <c r="J894" s="5">
        <v>2</v>
      </c>
      <c r="K894" s="5" t="s">
        <v>69</v>
      </c>
      <c r="L894" s="5">
        <v>0.2</v>
      </c>
      <c r="M894" s="5">
        <v>0.19700000000000001</v>
      </c>
      <c r="N894" s="5">
        <v>0.37</v>
      </c>
      <c r="O894" s="5">
        <v>0.25369999999999998</v>
      </c>
      <c r="P894" s="5">
        <v>7</v>
      </c>
      <c r="Q894" s="5">
        <v>72</v>
      </c>
      <c r="R894" s="5">
        <v>79</v>
      </c>
      <c r="T894" t="str">
        <f t="shared" si="55"/>
        <v>invalid</v>
      </c>
      <c r="U894" t="str">
        <f t="shared" si="54"/>
        <v>February</v>
      </c>
      <c r="V894">
        <f t="shared" si="52"/>
        <v>0.19700000000000001</v>
      </c>
      <c r="W894" t="str">
        <f t="shared" si="53"/>
        <v>winter</v>
      </c>
    </row>
    <row r="895" spans="1:23" x14ac:dyDescent="0.25">
      <c r="A895" s="5">
        <v>894</v>
      </c>
      <c r="B895" s="6">
        <v>40583</v>
      </c>
      <c r="C895" s="5">
        <v>1</v>
      </c>
      <c r="D895" s="5">
        <v>0</v>
      </c>
      <c r="E895" s="5">
        <v>2</v>
      </c>
      <c r="F895" s="5">
        <v>17</v>
      </c>
      <c r="G895" s="5" t="b">
        <v>0</v>
      </c>
      <c r="H895" s="5">
        <v>3</v>
      </c>
      <c r="I895" s="5" t="s">
        <v>49</v>
      </c>
      <c r="J895" s="5">
        <v>2</v>
      </c>
      <c r="K895" s="5" t="s">
        <v>69</v>
      </c>
      <c r="L895" s="5">
        <v>0.2</v>
      </c>
      <c r="M895" s="5">
        <v>0.19700000000000001</v>
      </c>
      <c r="N895" s="5">
        <v>0.34</v>
      </c>
      <c r="O895" s="5">
        <v>0.25369999999999998</v>
      </c>
      <c r="P895" s="5">
        <v>9</v>
      </c>
      <c r="Q895" s="5">
        <v>157</v>
      </c>
      <c r="R895" s="5">
        <v>166</v>
      </c>
      <c r="T895" t="str">
        <f t="shared" si="55"/>
        <v>invalid</v>
      </c>
      <c r="U895" t="str">
        <f t="shared" si="54"/>
        <v>February</v>
      </c>
      <c r="V895">
        <f t="shared" si="52"/>
        <v>0.19700000000000001</v>
      </c>
      <c r="W895" t="str">
        <f t="shared" si="53"/>
        <v>winter</v>
      </c>
    </row>
    <row r="896" spans="1:23" x14ac:dyDescent="0.25">
      <c r="A896" s="5">
        <v>895</v>
      </c>
      <c r="B896" s="6">
        <v>40583</v>
      </c>
      <c r="C896" s="5">
        <v>1</v>
      </c>
      <c r="D896" s="5">
        <v>0</v>
      </c>
      <c r="E896" s="5">
        <v>2</v>
      </c>
      <c r="F896" s="5">
        <v>18</v>
      </c>
      <c r="G896" s="5" t="b">
        <v>0</v>
      </c>
      <c r="H896" s="5">
        <v>3</v>
      </c>
      <c r="I896" s="5" t="s">
        <v>49</v>
      </c>
      <c r="J896" s="5">
        <v>2</v>
      </c>
      <c r="K896" s="5" t="s">
        <v>69</v>
      </c>
      <c r="L896" s="5">
        <v>0.18</v>
      </c>
      <c r="M896" s="5">
        <v>0.16669999999999999</v>
      </c>
      <c r="N896" s="5">
        <v>0.47</v>
      </c>
      <c r="O896" s="5">
        <v>0.29849999999999999</v>
      </c>
      <c r="P896" s="5">
        <v>2</v>
      </c>
      <c r="Q896" s="5">
        <v>168</v>
      </c>
      <c r="R896" s="5">
        <v>170</v>
      </c>
      <c r="T896" t="str">
        <f t="shared" si="55"/>
        <v>invalid</v>
      </c>
      <c r="U896" t="str">
        <f t="shared" si="54"/>
        <v>February</v>
      </c>
      <c r="V896">
        <f t="shared" si="52"/>
        <v>0.16669999999999999</v>
      </c>
      <c r="W896" t="str">
        <f t="shared" si="53"/>
        <v>winter</v>
      </c>
    </row>
    <row r="897" spans="1:23" x14ac:dyDescent="0.25">
      <c r="A897" s="5">
        <v>896</v>
      </c>
      <c r="B897" s="6">
        <v>40583</v>
      </c>
      <c r="C897" s="5">
        <v>1</v>
      </c>
      <c r="D897" s="5">
        <v>0</v>
      </c>
      <c r="E897" s="5">
        <v>2</v>
      </c>
      <c r="F897" s="5">
        <v>19</v>
      </c>
      <c r="G897" s="5" t="b">
        <v>0</v>
      </c>
      <c r="H897" s="5">
        <v>3</v>
      </c>
      <c r="I897" s="5" t="s">
        <v>49</v>
      </c>
      <c r="J897" s="5">
        <v>3</v>
      </c>
      <c r="K897" s="5" t="s">
        <v>70</v>
      </c>
      <c r="L897" s="5">
        <v>0.14000000000000001</v>
      </c>
      <c r="M897" s="5">
        <v>0.1212</v>
      </c>
      <c r="N897" s="5">
        <v>0.86</v>
      </c>
      <c r="O897" s="5">
        <v>0.25369999999999998</v>
      </c>
      <c r="P897" s="5">
        <v>1</v>
      </c>
      <c r="Q897" s="5">
        <v>87</v>
      </c>
      <c r="R897" s="5">
        <v>88</v>
      </c>
      <c r="T897" t="str">
        <f t="shared" si="55"/>
        <v>invalid</v>
      </c>
      <c r="U897" t="str">
        <f t="shared" si="54"/>
        <v>February</v>
      </c>
      <c r="V897">
        <f t="shared" si="52"/>
        <v>0.1212</v>
      </c>
      <c r="W897" t="str">
        <f t="shared" si="53"/>
        <v>winter</v>
      </c>
    </row>
    <row r="898" spans="1:23" x14ac:dyDescent="0.25">
      <c r="A898" s="5">
        <v>897</v>
      </c>
      <c r="B898" s="6">
        <v>40583</v>
      </c>
      <c r="C898" s="5">
        <v>1</v>
      </c>
      <c r="D898" s="5">
        <v>0</v>
      </c>
      <c r="E898" s="5">
        <v>2</v>
      </c>
      <c r="F898" s="5">
        <v>20</v>
      </c>
      <c r="G898" s="5" t="b">
        <v>0</v>
      </c>
      <c r="H898" s="5">
        <v>3</v>
      </c>
      <c r="I898" s="5" t="s">
        <v>49</v>
      </c>
      <c r="J898" s="5">
        <v>3</v>
      </c>
      <c r="K898" s="5" t="s">
        <v>70</v>
      </c>
      <c r="L898" s="5">
        <v>0.14000000000000001</v>
      </c>
      <c r="M898" s="5">
        <v>0.1515</v>
      </c>
      <c r="N898" s="5">
        <v>0.86</v>
      </c>
      <c r="O898" s="5">
        <v>0.16420000000000001</v>
      </c>
      <c r="P898" s="5">
        <v>0</v>
      </c>
      <c r="Q898" s="5">
        <v>84</v>
      </c>
      <c r="R898" s="5">
        <v>84</v>
      </c>
      <c r="T898" t="str">
        <f t="shared" si="55"/>
        <v>invalid</v>
      </c>
      <c r="U898" t="str">
        <f t="shared" si="54"/>
        <v>February</v>
      </c>
      <c r="V898">
        <f t="shared" si="52"/>
        <v>0.1515</v>
      </c>
      <c r="W898" t="str">
        <f t="shared" si="53"/>
        <v>winter</v>
      </c>
    </row>
    <row r="899" spans="1:23" x14ac:dyDescent="0.25">
      <c r="A899" s="5">
        <v>898</v>
      </c>
      <c r="B899" s="6">
        <v>40583</v>
      </c>
      <c r="C899" s="5">
        <v>1</v>
      </c>
      <c r="D899" s="5">
        <v>0</v>
      </c>
      <c r="E899" s="5">
        <v>2</v>
      </c>
      <c r="F899" s="5">
        <v>21</v>
      </c>
      <c r="G899" s="5" t="b">
        <v>0</v>
      </c>
      <c r="H899" s="5">
        <v>3</v>
      </c>
      <c r="I899" s="5" t="s">
        <v>49</v>
      </c>
      <c r="J899" s="5">
        <v>2</v>
      </c>
      <c r="K899" s="5" t="s">
        <v>69</v>
      </c>
      <c r="L899" s="5">
        <v>0.14000000000000001</v>
      </c>
      <c r="M899" s="5">
        <v>0.1515</v>
      </c>
      <c r="N899" s="5">
        <v>0.86</v>
      </c>
      <c r="O899" s="5">
        <v>0.16420000000000001</v>
      </c>
      <c r="P899" s="5">
        <v>0</v>
      </c>
      <c r="Q899" s="5">
        <v>83</v>
      </c>
      <c r="R899" s="5">
        <v>83</v>
      </c>
      <c r="T899" t="str">
        <f t="shared" si="55"/>
        <v>invalid</v>
      </c>
      <c r="U899" t="str">
        <f t="shared" si="54"/>
        <v>February</v>
      </c>
      <c r="V899">
        <f t="shared" ref="V899:V962" si="56">IF(M899="",M898,M899)</f>
        <v>0.1515</v>
      </c>
      <c r="W899" t="str">
        <f t="shared" ref="W899:W962" si="57">IF(C899=1,"winter",("invalid"))</f>
        <v>winter</v>
      </c>
    </row>
    <row r="900" spans="1:23" x14ac:dyDescent="0.25">
      <c r="A900" s="5">
        <v>899</v>
      </c>
      <c r="B900" s="6">
        <v>40583</v>
      </c>
      <c r="C900" s="5">
        <v>1</v>
      </c>
      <c r="D900" s="5">
        <v>0</v>
      </c>
      <c r="E900" s="5">
        <v>2</v>
      </c>
      <c r="F900" s="5">
        <v>22</v>
      </c>
      <c r="G900" s="5" t="b">
        <v>0</v>
      </c>
      <c r="H900" s="5">
        <v>3</v>
      </c>
      <c r="I900" s="5" t="s">
        <v>49</v>
      </c>
      <c r="J900" s="5">
        <v>3</v>
      </c>
      <c r="K900" s="5" t="s">
        <v>70</v>
      </c>
      <c r="L900" s="5">
        <v>0.16</v>
      </c>
      <c r="M900" s="5">
        <v>0.16669999999999999</v>
      </c>
      <c r="N900" s="5">
        <v>0.8</v>
      </c>
      <c r="O900" s="5">
        <v>0.16420000000000001</v>
      </c>
      <c r="P900" s="5">
        <v>4</v>
      </c>
      <c r="Q900" s="5">
        <v>42</v>
      </c>
      <c r="R900" s="5">
        <v>46</v>
      </c>
      <c r="T900" t="str">
        <f t="shared" si="55"/>
        <v>invalid</v>
      </c>
      <c r="U900" t="str">
        <f t="shared" si="54"/>
        <v>February</v>
      </c>
      <c r="V900">
        <f t="shared" si="56"/>
        <v>0.16669999999999999</v>
      </c>
      <c r="W900" t="str">
        <f t="shared" si="57"/>
        <v>winter</v>
      </c>
    </row>
    <row r="901" spans="1:23" x14ac:dyDescent="0.25">
      <c r="A901" s="5">
        <v>900</v>
      </c>
      <c r="B901" s="6">
        <v>40583</v>
      </c>
      <c r="C901" s="5">
        <v>1</v>
      </c>
      <c r="D901" s="5">
        <v>0</v>
      </c>
      <c r="E901" s="5">
        <v>2</v>
      </c>
      <c r="F901" s="5">
        <v>23</v>
      </c>
      <c r="G901" s="5" t="b">
        <v>0</v>
      </c>
      <c r="H901" s="5">
        <v>3</v>
      </c>
      <c r="I901" s="5" t="s">
        <v>49</v>
      </c>
      <c r="J901" s="5">
        <v>3</v>
      </c>
      <c r="K901" s="5" t="s">
        <v>70</v>
      </c>
      <c r="L901" s="5">
        <v>0.16</v>
      </c>
      <c r="M901" s="5">
        <v>0.1515</v>
      </c>
      <c r="N901" s="5">
        <v>0.8</v>
      </c>
      <c r="O901" s="5">
        <v>0.19400000000000001</v>
      </c>
      <c r="P901" s="5">
        <v>0</v>
      </c>
      <c r="Q901" s="5">
        <v>37</v>
      </c>
      <c r="R901" s="5">
        <v>37</v>
      </c>
      <c r="T901" t="str">
        <f t="shared" si="55"/>
        <v>invalid</v>
      </c>
      <c r="U901" t="str">
        <f t="shared" si="54"/>
        <v>February</v>
      </c>
      <c r="V901">
        <f t="shared" si="56"/>
        <v>0.1515</v>
      </c>
      <c r="W901" t="str">
        <f t="shared" si="57"/>
        <v>winter</v>
      </c>
    </row>
    <row r="902" spans="1:23" x14ac:dyDescent="0.25">
      <c r="A902" s="5">
        <v>901</v>
      </c>
      <c r="B902" s="6">
        <v>40584</v>
      </c>
      <c r="C902" s="5">
        <v>1</v>
      </c>
      <c r="D902" s="5">
        <v>0</v>
      </c>
      <c r="E902" s="5">
        <v>2</v>
      </c>
      <c r="F902" s="5">
        <v>0</v>
      </c>
      <c r="G902" s="5" t="b">
        <v>0</v>
      </c>
      <c r="H902" s="5">
        <v>4</v>
      </c>
      <c r="I902" s="5" t="s">
        <v>50</v>
      </c>
      <c r="J902" s="5">
        <v>3</v>
      </c>
      <c r="K902" s="5" t="s">
        <v>70</v>
      </c>
      <c r="L902" s="5">
        <v>0.14000000000000001</v>
      </c>
      <c r="M902" s="5">
        <v>0.13639999999999999</v>
      </c>
      <c r="N902" s="5">
        <v>0.86</v>
      </c>
      <c r="O902" s="5">
        <v>0.19400000000000001</v>
      </c>
      <c r="P902" s="5">
        <v>0</v>
      </c>
      <c r="Q902" s="5">
        <v>16</v>
      </c>
      <c r="R902" s="5">
        <v>16</v>
      </c>
      <c r="T902" t="str">
        <f t="shared" si="55"/>
        <v>invalid</v>
      </c>
      <c r="U902" t="str">
        <f t="shared" si="54"/>
        <v>February</v>
      </c>
      <c r="V902">
        <f t="shared" si="56"/>
        <v>0.13639999999999999</v>
      </c>
      <c r="W902" t="str">
        <f t="shared" si="57"/>
        <v>winter</v>
      </c>
    </row>
    <row r="903" spans="1:23" x14ac:dyDescent="0.25">
      <c r="A903" s="5">
        <v>902</v>
      </c>
      <c r="B903" s="6">
        <v>40584</v>
      </c>
      <c r="C903" s="5">
        <v>1</v>
      </c>
      <c r="D903" s="5">
        <v>0</v>
      </c>
      <c r="E903" s="5">
        <v>2</v>
      </c>
      <c r="F903" s="5">
        <v>1</v>
      </c>
      <c r="G903" s="5" t="b">
        <v>0</v>
      </c>
      <c r="H903" s="5">
        <v>4</v>
      </c>
      <c r="I903" s="5" t="s">
        <v>50</v>
      </c>
      <c r="J903" s="5">
        <v>3</v>
      </c>
      <c r="K903" s="5" t="s">
        <v>70</v>
      </c>
      <c r="L903" s="5">
        <v>0.14000000000000001</v>
      </c>
      <c r="M903" s="5">
        <v>0.1515</v>
      </c>
      <c r="N903" s="5">
        <v>0.8</v>
      </c>
      <c r="O903" s="5">
        <v>0.1343</v>
      </c>
      <c r="P903" s="5">
        <v>0</v>
      </c>
      <c r="Q903" s="5">
        <v>7</v>
      </c>
      <c r="R903" s="5">
        <v>7</v>
      </c>
      <c r="T903" t="str">
        <f t="shared" si="55"/>
        <v>invalid</v>
      </c>
      <c r="U903" t="str">
        <f t="shared" si="54"/>
        <v>February</v>
      </c>
      <c r="V903">
        <f t="shared" si="56"/>
        <v>0.1515</v>
      </c>
      <c r="W903" t="str">
        <f t="shared" si="57"/>
        <v>winter</v>
      </c>
    </row>
    <row r="904" spans="1:23" x14ac:dyDescent="0.25">
      <c r="A904" s="5">
        <v>903</v>
      </c>
      <c r="B904" s="6">
        <v>40584</v>
      </c>
      <c r="C904" s="5">
        <v>1</v>
      </c>
      <c r="D904" s="5">
        <v>0</v>
      </c>
      <c r="E904" s="5">
        <v>2</v>
      </c>
      <c r="F904" s="5">
        <v>2</v>
      </c>
      <c r="G904" s="5" t="b">
        <v>0</v>
      </c>
      <c r="H904" s="5">
        <v>4</v>
      </c>
      <c r="I904" s="5" t="s">
        <v>50</v>
      </c>
      <c r="J904" s="5">
        <v>3</v>
      </c>
      <c r="K904" s="5" t="s">
        <v>70</v>
      </c>
      <c r="L904" s="5">
        <v>0.14000000000000001</v>
      </c>
      <c r="M904" s="5">
        <v>0.1515</v>
      </c>
      <c r="N904" s="5">
        <v>0.8</v>
      </c>
      <c r="O904" s="5">
        <v>0.1343</v>
      </c>
      <c r="P904" s="5">
        <v>0</v>
      </c>
      <c r="Q904" s="5">
        <v>3</v>
      </c>
      <c r="R904" s="5">
        <v>3</v>
      </c>
      <c r="T904" t="str">
        <f t="shared" si="55"/>
        <v>invalid</v>
      </c>
      <c r="U904" t="str">
        <f t="shared" si="54"/>
        <v>February</v>
      </c>
      <c r="V904">
        <f t="shared" si="56"/>
        <v>0.1515</v>
      </c>
      <c r="W904" t="str">
        <f t="shared" si="57"/>
        <v>winter</v>
      </c>
    </row>
    <row r="905" spans="1:23" x14ac:dyDescent="0.25">
      <c r="A905" s="5">
        <v>904</v>
      </c>
      <c r="B905" s="6">
        <v>40584</v>
      </c>
      <c r="C905" s="5">
        <v>1</v>
      </c>
      <c r="D905" s="5">
        <v>0</v>
      </c>
      <c r="E905" s="5">
        <v>2</v>
      </c>
      <c r="F905" s="5">
        <v>4</v>
      </c>
      <c r="G905" s="5" t="b">
        <v>0</v>
      </c>
      <c r="H905" s="5">
        <v>4</v>
      </c>
      <c r="I905" s="5" t="s">
        <v>50</v>
      </c>
      <c r="J905" s="5">
        <v>2</v>
      </c>
      <c r="K905" s="5" t="s">
        <v>69</v>
      </c>
      <c r="L905" s="5">
        <v>0.14000000000000001</v>
      </c>
      <c r="M905" s="5">
        <v>0.13639999999999999</v>
      </c>
      <c r="N905" s="5">
        <v>0.59</v>
      </c>
      <c r="O905" s="5">
        <v>0.22389999999999999</v>
      </c>
      <c r="P905" s="5">
        <v>0</v>
      </c>
      <c r="Q905" s="5">
        <v>1</v>
      </c>
      <c r="R905" s="5">
        <v>1</v>
      </c>
      <c r="T905" t="str">
        <f t="shared" si="55"/>
        <v>invalid</v>
      </c>
      <c r="U905" t="str">
        <f t="shared" si="54"/>
        <v>February</v>
      </c>
      <c r="V905">
        <f t="shared" si="56"/>
        <v>0.13639999999999999</v>
      </c>
      <c r="W905" t="str">
        <f t="shared" si="57"/>
        <v>winter</v>
      </c>
    </row>
    <row r="906" spans="1:23" x14ac:dyDescent="0.25">
      <c r="A906" s="5">
        <v>905</v>
      </c>
      <c r="B906" s="6">
        <v>40584</v>
      </c>
      <c r="C906" s="5">
        <v>1</v>
      </c>
      <c r="D906" s="5">
        <v>0</v>
      </c>
      <c r="E906" s="5">
        <v>2</v>
      </c>
      <c r="F906" s="5">
        <v>5</v>
      </c>
      <c r="G906" s="5" t="b">
        <v>0</v>
      </c>
      <c r="H906" s="5">
        <v>4</v>
      </c>
      <c r="I906" s="5" t="s">
        <v>50</v>
      </c>
      <c r="J906" s="5">
        <v>2</v>
      </c>
      <c r="K906" s="5" t="s">
        <v>69</v>
      </c>
      <c r="L906" s="5">
        <v>0.12</v>
      </c>
      <c r="M906" s="5">
        <v>0.1212</v>
      </c>
      <c r="N906" s="5">
        <v>0.5</v>
      </c>
      <c r="O906" s="5">
        <v>0.22389999999999999</v>
      </c>
      <c r="P906" s="5">
        <v>0</v>
      </c>
      <c r="Q906" s="5">
        <v>6</v>
      </c>
      <c r="R906" s="5">
        <v>6</v>
      </c>
      <c r="T906" t="str">
        <f t="shared" si="55"/>
        <v>invalid</v>
      </c>
      <c r="U906" t="str">
        <f t="shared" si="54"/>
        <v>February</v>
      </c>
      <c r="V906">
        <f t="shared" si="56"/>
        <v>0.1212</v>
      </c>
      <c r="W906" t="str">
        <f t="shared" si="57"/>
        <v>winter</v>
      </c>
    </row>
    <row r="907" spans="1:23" x14ac:dyDescent="0.25">
      <c r="A907" s="5">
        <v>906</v>
      </c>
      <c r="B907" s="6">
        <v>40584</v>
      </c>
      <c r="C907" s="5">
        <v>1</v>
      </c>
      <c r="D907" s="5">
        <v>0</v>
      </c>
      <c r="E907" s="5">
        <v>2</v>
      </c>
      <c r="F907" s="5">
        <v>6</v>
      </c>
      <c r="G907" s="5" t="b">
        <v>0</v>
      </c>
      <c r="H907" s="5">
        <v>4</v>
      </c>
      <c r="I907" s="5" t="s">
        <v>50</v>
      </c>
      <c r="J907" s="5">
        <v>2</v>
      </c>
      <c r="K907" s="5" t="s">
        <v>69</v>
      </c>
      <c r="L907" s="5">
        <v>0.12</v>
      </c>
      <c r="M907" s="5">
        <v>0.1212</v>
      </c>
      <c r="N907" s="5">
        <v>0.54</v>
      </c>
      <c r="O907" s="5">
        <v>0.28360000000000002</v>
      </c>
      <c r="P907" s="5">
        <v>0</v>
      </c>
      <c r="Q907" s="5">
        <v>26</v>
      </c>
      <c r="R907" s="5">
        <v>26</v>
      </c>
      <c r="T907" t="str">
        <f t="shared" si="55"/>
        <v>invalid</v>
      </c>
      <c r="U907" t="str">
        <f t="shared" si="54"/>
        <v>February</v>
      </c>
      <c r="V907">
        <f t="shared" si="56"/>
        <v>0.1212</v>
      </c>
      <c r="W907" t="str">
        <f t="shared" si="57"/>
        <v>winter</v>
      </c>
    </row>
    <row r="908" spans="1:23" x14ac:dyDescent="0.25">
      <c r="A908" s="5">
        <v>907</v>
      </c>
      <c r="B908" s="6">
        <v>40584</v>
      </c>
      <c r="C908" s="5">
        <v>1</v>
      </c>
      <c r="D908" s="5">
        <v>0</v>
      </c>
      <c r="E908" s="5">
        <v>2</v>
      </c>
      <c r="F908" s="5">
        <v>7</v>
      </c>
      <c r="G908" s="5" t="b">
        <v>0</v>
      </c>
      <c r="H908" s="5">
        <v>4</v>
      </c>
      <c r="I908" s="5" t="s">
        <v>50</v>
      </c>
      <c r="J908" s="5">
        <v>1</v>
      </c>
      <c r="K908" s="5" t="s">
        <v>68</v>
      </c>
      <c r="L908" s="5">
        <v>0.1</v>
      </c>
      <c r="M908" s="5">
        <v>7.5800000000000006E-2</v>
      </c>
      <c r="N908" s="5">
        <v>0.5</v>
      </c>
      <c r="O908" s="5">
        <v>0.41789999999999999</v>
      </c>
      <c r="P908" s="5">
        <v>0</v>
      </c>
      <c r="Q908" s="5">
        <v>99</v>
      </c>
      <c r="R908" s="5">
        <v>99</v>
      </c>
      <c r="T908" t="str">
        <f t="shared" si="55"/>
        <v>invalid</v>
      </c>
      <c r="U908" t="str">
        <f t="shared" ref="U908:U971" si="58">IF(E899=1,"January",IF(E899=2,"February",("invalid")))</f>
        <v>February</v>
      </c>
      <c r="V908">
        <f t="shared" si="56"/>
        <v>7.5800000000000006E-2</v>
      </c>
      <c r="W908" t="str">
        <f t="shared" si="57"/>
        <v>winter</v>
      </c>
    </row>
    <row r="909" spans="1:23" x14ac:dyDescent="0.25">
      <c r="A909" s="5">
        <v>908</v>
      </c>
      <c r="B909" s="6">
        <v>40584</v>
      </c>
      <c r="C909" s="5">
        <v>1</v>
      </c>
      <c r="D909" s="5">
        <v>0</v>
      </c>
      <c r="E909" s="5">
        <v>2</v>
      </c>
      <c r="F909" s="5">
        <v>8</v>
      </c>
      <c r="G909" s="5" t="b">
        <v>0</v>
      </c>
      <c r="H909" s="5">
        <v>4</v>
      </c>
      <c r="I909" s="5" t="s">
        <v>50</v>
      </c>
      <c r="J909" s="5">
        <v>1</v>
      </c>
      <c r="K909" s="5" t="s">
        <v>68</v>
      </c>
      <c r="L909" s="5">
        <v>0.1</v>
      </c>
      <c r="M909" s="5">
        <v>7.5800000000000006E-2</v>
      </c>
      <c r="N909" s="5">
        <v>0.49</v>
      </c>
      <c r="O909" s="5">
        <v>0.32840000000000003</v>
      </c>
      <c r="P909" s="5">
        <v>5</v>
      </c>
      <c r="Q909" s="5">
        <v>173</v>
      </c>
      <c r="R909" s="5">
        <v>178</v>
      </c>
      <c r="T909" t="str">
        <f t="shared" si="55"/>
        <v>invalid</v>
      </c>
      <c r="U909" t="str">
        <f t="shared" si="58"/>
        <v>February</v>
      </c>
      <c r="V909">
        <f t="shared" si="56"/>
        <v>7.5800000000000006E-2</v>
      </c>
      <c r="W909" t="str">
        <f t="shared" si="57"/>
        <v>winter</v>
      </c>
    </row>
    <row r="910" spans="1:23" x14ac:dyDescent="0.25">
      <c r="A910" s="5">
        <v>909</v>
      </c>
      <c r="B910" s="6">
        <v>40584</v>
      </c>
      <c r="C910" s="5">
        <v>1</v>
      </c>
      <c r="D910" s="5">
        <v>0</v>
      </c>
      <c r="E910" s="5">
        <v>2</v>
      </c>
      <c r="F910" s="5">
        <v>9</v>
      </c>
      <c r="G910" s="5" t="b">
        <v>0</v>
      </c>
      <c r="H910" s="5">
        <v>4</v>
      </c>
      <c r="I910" s="5" t="s">
        <v>50</v>
      </c>
      <c r="J910" s="5">
        <v>1</v>
      </c>
      <c r="K910" s="5" t="s">
        <v>68</v>
      </c>
      <c r="L910" s="5">
        <v>0.12</v>
      </c>
      <c r="M910" s="5">
        <v>0.1061</v>
      </c>
      <c r="N910" s="5">
        <v>0.42</v>
      </c>
      <c r="O910" s="5">
        <v>0.35820000000000002</v>
      </c>
      <c r="P910" s="5">
        <v>1</v>
      </c>
      <c r="Q910" s="5">
        <v>121</v>
      </c>
      <c r="R910" s="5">
        <v>122</v>
      </c>
      <c r="T910" t="str">
        <f t="shared" si="55"/>
        <v>invalid</v>
      </c>
      <c r="U910" t="str">
        <f t="shared" si="58"/>
        <v>February</v>
      </c>
      <c r="V910">
        <f t="shared" si="56"/>
        <v>0.1061</v>
      </c>
      <c r="W910" t="str">
        <f t="shared" si="57"/>
        <v>winter</v>
      </c>
    </row>
    <row r="911" spans="1:23" x14ac:dyDescent="0.25">
      <c r="A911" s="5">
        <v>910</v>
      </c>
      <c r="B911" s="6">
        <v>40584</v>
      </c>
      <c r="C911" s="5">
        <v>1</v>
      </c>
      <c r="D911" s="5">
        <v>0</v>
      </c>
      <c r="E911" s="5">
        <v>2</v>
      </c>
      <c r="F911" s="5">
        <v>10</v>
      </c>
      <c r="G911" s="5" t="b">
        <v>0</v>
      </c>
      <c r="H911" s="5">
        <v>4</v>
      </c>
      <c r="I911" s="5" t="s">
        <v>50</v>
      </c>
      <c r="J911" s="5">
        <v>1</v>
      </c>
      <c r="K911" s="5" t="s">
        <v>68</v>
      </c>
      <c r="L911" s="5">
        <v>0.12</v>
      </c>
      <c r="M911" s="5">
        <v>0.1061</v>
      </c>
      <c r="N911" s="5">
        <v>0.42</v>
      </c>
      <c r="O911" s="5">
        <v>0.29849999999999999</v>
      </c>
      <c r="P911" s="5">
        <v>1</v>
      </c>
      <c r="Q911" s="5">
        <v>34</v>
      </c>
      <c r="R911" s="5">
        <v>35</v>
      </c>
      <c r="T911" t="str">
        <f t="shared" si="55"/>
        <v>invalid</v>
      </c>
      <c r="U911" t="str">
        <f t="shared" si="58"/>
        <v>February</v>
      </c>
      <c r="V911">
        <f t="shared" si="56"/>
        <v>0.1061</v>
      </c>
      <c r="W911" t="str">
        <f t="shared" si="57"/>
        <v>winter</v>
      </c>
    </row>
    <row r="912" spans="1:23" x14ac:dyDescent="0.25">
      <c r="A912" s="5">
        <v>911</v>
      </c>
      <c r="B912" s="6">
        <v>40584</v>
      </c>
      <c r="C912" s="5">
        <v>1</v>
      </c>
      <c r="D912" s="5">
        <v>0</v>
      </c>
      <c r="E912" s="5">
        <v>2</v>
      </c>
      <c r="F912" s="5">
        <v>11</v>
      </c>
      <c r="G912" s="5" t="b">
        <v>0</v>
      </c>
      <c r="H912" s="5">
        <v>4</v>
      </c>
      <c r="I912" s="5" t="s">
        <v>50</v>
      </c>
      <c r="J912" s="5">
        <v>1</v>
      </c>
      <c r="K912" s="5" t="s">
        <v>68</v>
      </c>
      <c r="L912" s="5">
        <v>0.14000000000000001</v>
      </c>
      <c r="M912" s="5">
        <v>0.1212</v>
      </c>
      <c r="N912" s="5">
        <v>0.39</v>
      </c>
      <c r="O912" s="5">
        <v>0.35820000000000002</v>
      </c>
      <c r="P912" s="5">
        <v>1</v>
      </c>
      <c r="Q912" s="5">
        <v>44</v>
      </c>
      <c r="R912" s="5">
        <v>45</v>
      </c>
      <c r="T912" t="str">
        <f t="shared" si="55"/>
        <v>invalid</v>
      </c>
      <c r="U912" t="str">
        <f t="shared" si="58"/>
        <v>February</v>
      </c>
      <c r="V912">
        <f t="shared" si="56"/>
        <v>0.1212</v>
      </c>
      <c r="W912" t="str">
        <f t="shared" si="57"/>
        <v>winter</v>
      </c>
    </row>
    <row r="913" spans="1:23" x14ac:dyDescent="0.25">
      <c r="A913" s="5">
        <v>912</v>
      </c>
      <c r="B913" s="6">
        <v>40584</v>
      </c>
      <c r="C913" s="5">
        <v>1</v>
      </c>
      <c r="D913" s="5">
        <v>0</v>
      </c>
      <c r="E913" s="5">
        <v>2</v>
      </c>
      <c r="F913" s="5">
        <v>12</v>
      </c>
      <c r="G913" s="5" t="b">
        <v>0</v>
      </c>
      <c r="H913" s="5">
        <v>4</v>
      </c>
      <c r="I913" s="5" t="s">
        <v>50</v>
      </c>
      <c r="J913" s="5">
        <v>1</v>
      </c>
      <c r="K913" s="5" t="s">
        <v>68</v>
      </c>
      <c r="L913" s="5">
        <v>0.16</v>
      </c>
      <c r="M913" s="5">
        <v>0.13639999999999999</v>
      </c>
      <c r="N913" s="5">
        <v>0.34</v>
      </c>
      <c r="O913" s="5">
        <v>0.3881</v>
      </c>
      <c r="P913" s="5">
        <v>4</v>
      </c>
      <c r="Q913" s="5">
        <v>65</v>
      </c>
      <c r="R913" s="5">
        <v>69</v>
      </c>
      <c r="T913" t="str">
        <f t="shared" ref="T913:T976" si="59">IF(K899=1,"Clear",IF(K899=2,"Cloudy",IF(K899=3,"Light Rain",IF(K899=4,"Heavy Rain",("invalid")))))</f>
        <v>invalid</v>
      </c>
      <c r="U913" t="str">
        <f t="shared" si="58"/>
        <v>February</v>
      </c>
      <c r="V913">
        <f t="shared" si="56"/>
        <v>0.13639999999999999</v>
      </c>
      <c r="W913" t="str">
        <f t="shared" si="57"/>
        <v>winter</v>
      </c>
    </row>
    <row r="914" spans="1:23" x14ac:dyDescent="0.25">
      <c r="A914" s="5">
        <v>913</v>
      </c>
      <c r="B914" s="6">
        <v>40584</v>
      </c>
      <c r="C914" s="5">
        <v>1</v>
      </c>
      <c r="D914" s="5">
        <v>0</v>
      </c>
      <c r="E914" s="5">
        <v>2</v>
      </c>
      <c r="F914" s="5">
        <v>13</v>
      </c>
      <c r="G914" s="5" t="b">
        <v>0</v>
      </c>
      <c r="H914" s="5">
        <v>4</v>
      </c>
      <c r="I914" s="5" t="s">
        <v>50</v>
      </c>
      <c r="J914" s="5">
        <v>1</v>
      </c>
      <c r="K914" s="5" t="s">
        <v>68</v>
      </c>
      <c r="L914" s="5">
        <v>0.18</v>
      </c>
      <c r="M914" s="5">
        <v>0.16669999999999999</v>
      </c>
      <c r="N914" s="5">
        <v>0.28999999999999998</v>
      </c>
      <c r="O914" s="5">
        <v>0.29849999999999999</v>
      </c>
      <c r="P914" s="5">
        <v>3</v>
      </c>
      <c r="Q914" s="5">
        <v>59</v>
      </c>
      <c r="R914" s="5">
        <v>62</v>
      </c>
      <c r="T914" t="str">
        <f t="shared" si="59"/>
        <v>invalid</v>
      </c>
      <c r="U914" t="str">
        <f t="shared" si="58"/>
        <v>February</v>
      </c>
      <c r="V914">
        <f t="shared" si="56"/>
        <v>0.16669999999999999</v>
      </c>
      <c r="W914" t="str">
        <f t="shared" si="57"/>
        <v>winter</v>
      </c>
    </row>
    <row r="915" spans="1:23" x14ac:dyDescent="0.25">
      <c r="A915" s="5">
        <v>914</v>
      </c>
      <c r="B915" s="6">
        <v>40584</v>
      </c>
      <c r="C915" s="5">
        <v>1</v>
      </c>
      <c r="D915" s="5">
        <v>0</v>
      </c>
      <c r="E915" s="5">
        <v>2</v>
      </c>
      <c r="F915" s="5">
        <v>14</v>
      </c>
      <c r="G915" s="5" t="b">
        <v>0</v>
      </c>
      <c r="H915" s="5">
        <v>4</v>
      </c>
      <c r="I915" s="5" t="s">
        <v>50</v>
      </c>
      <c r="J915" s="5">
        <v>1</v>
      </c>
      <c r="K915" s="5" t="s">
        <v>68</v>
      </c>
      <c r="L915" s="5">
        <v>0.2</v>
      </c>
      <c r="M915" s="5">
        <v>0.18179999999999999</v>
      </c>
      <c r="N915" s="5">
        <v>0.27</v>
      </c>
      <c r="O915" s="5">
        <v>0.28360000000000002</v>
      </c>
      <c r="P915" s="5">
        <v>6</v>
      </c>
      <c r="Q915" s="5">
        <v>42</v>
      </c>
      <c r="R915" s="5">
        <v>48</v>
      </c>
      <c r="T915" t="str">
        <f t="shared" si="59"/>
        <v>invalid</v>
      </c>
      <c r="U915" t="str">
        <f t="shared" si="58"/>
        <v>February</v>
      </c>
      <c r="V915">
        <f t="shared" si="56"/>
        <v>0.18179999999999999</v>
      </c>
      <c r="W915" t="str">
        <f t="shared" si="57"/>
        <v>winter</v>
      </c>
    </row>
    <row r="916" spans="1:23" x14ac:dyDescent="0.25">
      <c r="A916" s="5">
        <v>915</v>
      </c>
      <c r="B916" s="6">
        <v>40584</v>
      </c>
      <c r="C916" s="5">
        <v>1</v>
      </c>
      <c r="D916" s="5">
        <v>0</v>
      </c>
      <c r="E916" s="5">
        <v>2</v>
      </c>
      <c r="F916" s="5">
        <v>15</v>
      </c>
      <c r="G916" s="5" t="b">
        <v>0</v>
      </c>
      <c r="H916" s="5">
        <v>4</v>
      </c>
      <c r="I916" s="5" t="s">
        <v>50</v>
      </c>
      <c r="J916" s="5">
        <v>1</v>
      </c>
      <c r="K916" s="5" t="s">
        <v>68</v>
      </c>
      <c r="L916" s="5">
        <v>0.2</v>
      </c>
      <c r="M916" s="5">
        <v>0.19700000000000001</v>
      </c>
      <c r="N916" s="5">
        <v>0.25</v>
      </c>
      <c r="O916" s="5">
        <v>0.25369999999999998</v>
      </c>
      <c r="P916" s="5">
        <v>0</v>
      </c>
      <c r="Q916" s="5">
        <v>50</v>
      </c>
      <c r="R916" s="5">
        <v>50</v>
      </c>
      <c r="T916" t="str">
        <f t="shared" si="59"/>
        <v>invalid</v>
      </c>
      <c r="U916" t="str">
        <f t="shared" si="58"/>
        <v>February</v>
      </c>
      <c r="V916">
        <f t="shared" si="56"/>
        <v>0.19700000000000001</v>
      </c>
      <c r="W916" t="str">
        <f t="shared" si="57"/>
        <v>winter</v>
      </c>
    </row>
    <row r="917" spans="1:23" x14ac:dyDescent="0.25">
      <c r="A917" s="5">
        <v>916</v>
      </c>
      <c r="B917" s="6">
        <v>40584</v>
      </c>
      <c r="C917" s="5">
        <v>1</v>
      </c>
      <c r="D917" s="5">
        <v>0</v>
      </c>
      <c r="E917" s="5">
        <v>2</v>
      </c>
      <c r="F917" s="5">
        <v>16</v>
      </c>
      <c r="G917" s="5" t="b">
        <v>0</v>
      </c>
      <c r="H917" s="5">
        <v>4</v>
      </c>
      <c r="I917" s="5" t="s">
        <v>50</v>
      </c>
      <c r="J917" s="5">
        <v>1</v>
      </c>
      <c r="K917" s="5" t="s">
        <v>68</v>
      </c>
      <c r="L917" s="5">
        <v>0.2</v>
      </c>
      <c r="M917" s="5">
        <v>0.18179999999999999</v>
      </c>
      <c r="N917" s="5">
        <v>0.27</v>
      </c>
      <c r="O917" s="5">
        <v>0.29849999999999999</v>
      </c>
      <c r="P917" s="5">
        <v>4</v>
      </c>
      <c r="Q917" s="5">
        <v>76</v>
      </c>
      <c r="R917" s="5">
        <v>80</v>
      </c>
      <c r="T917" t="str">
        <f t="shared" si="59"/>
        <v>invalid</v>
      </c>
      <c r="U917" t="str">
        <f t="shared" si="58"/>
        <v>February</v>
      </c>
      <c r="V917">
        <f t="shared" si="56"/>
        <v>0.18179999999999999</v>
      </c>
      <c r="W917" t="str">
        <f t="shared" si="57"/>
        <v>winter</v>
      </c>
    </row>
    <row r="918" spans="1:23" x14ac:dyDescent="0.25">
      <c r="A918" s="5">
        <v>917</v>
      </c>
      <c r="B918" s="6">
        <v>40584</v>
      </c>
      <c r="C918" s="5">
        <v>1</v>
      </c>
      <c r="D918" s="5">
        <v>0</v>
      </c>
      <c r="E918" s="5">
        <v>2</v>
      </c>
      <c r="F918" s="5">
        <v>17</v>
      </c>
      <c r="G918" s="5" t="b">
        <v>0</v>
      </c>
      <c r="H918" s="5">
        <v>4</v>
      </c>
      <c r="I918" s="5" t="s">
        <v>50</v>
      </c>
      <c r="J918" s="5">
        <v>1</v>
      </c>
      <c r="K918" s="5" t="s">
        <v>68</v>
      </c>
      <c r="L918" s="5">
        <v>0.18</v>
      </c>
      <c r="M918" s="5">
        <v>0.18179999999999999</v>
      </c>
      <c r="N918" s="5">
        <v>0.26</v>
      </c>
      <c r="O918" s="5">
        <v>0.19400000000000001</v>
      </c>
      <c r="P918" s="5">
        <v>6</v>
      </c>
      <c r="Q918" s="5">
        <v>159</v>
      </c>
      <c r="R918" s="5">
        <v>165</v>
      </c>
      <c r="T918" t="str">
        <f t="shared" si="59"/>
        <v>invalid</v>
      </c>
      <c r="U918" t="str">
        <f t="shared" si="58"/>
        <v>February</v>
      </c>
      <c r="V918">
        <f t="shared" si="56"/>
        <v>0.18179999999999999</v>
      </c>
      <c r="W918" t="str">
        <f t="shared" si="57"/>
        <v>winter</v>
      </c>
    </row>
    <row r="919" spans="1:23" x14ac:dyDescent="0.25">
      <c r="A919" s="5">
        <v>918</v>
      </c>
      <c r="B919" s="6">
        <v>40584</v>
      </c>
      <c r="C919" s="5">
        <v>1</v>
      </c>
      <c r="D919" s="5">
        <v>0</v>
      </c>
      <c r="E919" s="5">
        <v>2</v>
      </c>
      <c r="F919" s="5">
        <v>18</v>
      </c>
      <c r="G919" s="5" t="b">
        <v>0</v>
      </c>
      <c r="H919" s="5">
        <v>4</v>
      </c>
      <c r="I919" s="5" t="s">
        <v>50</v>
      </c>
      <c r="J919" s="5">
        <v>1</v>
      </c>
      <c r="K919" s="5" t="s">
        <v>68</v>
      </c>
      <c r="L919" s="5">
        <v>0.16</v>
      </c>
      <c r="M919" s="5">
        <v>0.18179999999999999</v>
      </c>
      <c r="N919" s="5">
        <v>0.28000000000000003</v>
      </c>
      <c r="O919" s="5">
        <v>0.1343</v>
      </c>
      <c r="P919" s="5">
        <v>3</v>
      </c>
      <c r="Q919" s="5">
        <v>157</v>
      </c>
      <c r="R919" s="5">
        <v>160</v>
      </c>
      <c r="T919" t="str">
        <f t="shared" si="59"/>
        <v>invalid</v>
      </c>
      <c r="U919" t="str">
        <f t="shared" si="58"/>
        <v>February</v>
      </c>
      <c r="V919">
        <f t="shared" si="56"/>
        <v>0.18179999999999999</v>
      </c>
      <c r="W919" t="str">
        <f t="shared" si="57"/>
        <v>winter</v>
      </c>
    </row>
    <row r="920" spans="1:23" x14ac:dyDescent="0.25">
      <c r="A920" s="5">
        <v>919</v>
      </c>
      <c r="B920" s="6">
        <v>40584</v>
      </c>
      <c r="C920" s="5">
        <v>1</v>
      </c>
      <c r="D920" s="5">
        <v>0</v>
      </c>
      <c r="E920" s="5">
        <v>2</v>
      </c>
      <c r="F920" s="5">
        <v>19</v>
      </c>
      <c r="G920" s="5" t="b">
        <v>0</v>
      </c>
      <c r="H920" s="5">
        <v>4</v>
      </c>
      <c r="I920" s="5" t="s">
        <v>50</v>
      </c>
      <c r="J920" s="5">
        <v>1</v>
      </c>
      <c r="K920" s="5" t="s">
        <v>68</v>
      </c>
      <c r="L920" s="5">
        <v>0.14000000000000001</v>
      </c>
      <c r="M920" s="5">
        <v>0.16669999999999999</v>
      </c>
      <c r="N920" s="5">
        <v>0.28000000000000003</v>
      </c>
      <c r="O920" s="5">
        <v>0.1045</v>
      </c>
      <c r="P920" s="5">
        <v>2</v>
      </c>
      <c r="Q920" s="5">
        <v>110</v>
      </c>
      <c r="R920" s="5">
        <v>112</v>
      </c>
      <c r="T920" t="str">
        <f t="shared" si="59"/>
        <v>invalid</v>
      </c>
      <c r="U920" t="str">
        <f t="shared" si="58"/>
        <v>February</v>
      </c>
      <c r="V920">
        <f t="shared" si="56"/>
        <v>0.16669999999999999</v>
      </c>
      <c r="W920" t="str">
        <f t="shared" si="57"/>
        <v>winter</v>
      </c>
    </row>
    <row r="921" spans="1:23" x14ac:dyDescent="0.25">
      <c r="A921" s="5">
        <v>920</v>
      </c>
      <c r="B921" s="6">
        <v>40584</v>
      </c>
      <c r="C921" s="5">
        <v>1</v>
      </c>
      <c r="D921" s="5">
        <v>0</v>
      </c>
      <c r="E921" s="5">
        <v>2</v>
      </c>
      <c r="F921" s="5">
        <v>20</v>
      </c>
      <c r="G921" s="5" t="b">
        <v>0</v>
      </c>
      <c r="H921" s="5">
        <v>4</v>
      </c>
      <c r="I921" s="5" t="s">
        <v>50</v>
      </c>
      <c r="J921" s="5">
        <v>1</v>
      </c>
      <c r="K921" s="5" t="s">
        <v>68</v>
      </c>
      <c r="L921" s="5">
        <v>0.14000000000000001</v>
      </c>
      <c r="M921" s="5">
        <v>0.18179999999999999</v>
      </c>
      <c r="N921" s="5">
        <v>0.31</v>
      </c>
      <c r="O921" s="5">
        <v>8.9599999999999999E-2</v>
      </c>
      <c r="P921" s="5">
        <v>4</v>
      </c>
      <c r="Q921" s="5">
        <v>93</v>
      </c>
      <c r="R921" s="5">
        <v>97</v>
      </c>
      <c r="T921" t="str">
        <f t="shared" si="59"/>
        <v>invalid</v>
      </c>
      <c r="U921" t="str">
        <f t="shared" si="58"/>
        <v>February</v>
      </c>
      <c r="V921">
        <f t="shared" si="56"/>
        <v>0.18179999999999999</v>
      </c>
      <c r="W921" t="str">
        <f t="shared" si="57"/>
        <v>winter</v>
      </c>
    </row>
    <row r="922" spans="1:23" x14ac:dyDescent="0.25">
      <c r="A922" s="5">
        <v>921</v>
      </c>
      <c r="B922" s="6">
        <v>40584</v>
      </c>
      <c r="C922" s="5">
        <v>1</v>
      </c>
      <c r="D922" s="5">
        <v>0</v>
      </c>
      <c r="E922" s="5">
        <v>2</v>
      </c>
      <c r="F922" s="5">
        <v>21</v>
      </c>
      <c r="G922" s="5" t="b">
        <v>0</v>
      </c>
      <c r="H922" s="5">
        <v>4</v>
      </c>
      <c r="I922" s="5" t="s">
        <v>50</v>
      </c>
      <c r="J922" s="5">
        <v>1</v>
      </c>
      <c r="K922" s="5" t="s">
        <v>68</v>
      </c>
      <c r="L922" s="5">
        <v>0.14000000000000001</v>
      </c>
      <c r="M922" s="5">
        <v>0.21210000000000001</v>
      </c>
      <c r="N922" s="5">
        <v>0.39</v>
      </c>
      <c r="O922" s="5">
        <v>0</v>
      </c>
      <c r="P922" s="5">
        <v>2</v>
      </c>
      <c r="Q922" s="5">
        <v>70</v>
      </c>
      <c r="R922" s="5">
        <v>72</v>
      </c>
      <c r="T922" t="str">
        <f t="shared" si="59"/>
        <v>invalid</v>
      </c>
      <c r="U922" t="str">
        <f t="shared" si="58"/>
        <v>February</v>
      </c>
      <c r="V922">
        <f t="shared" si="56"/>
        <v>0.21210000000000001</v>
      </c>
      <c r="W922" t="str">
        <f t="shared" si="57"/>
        <v>winter</v>
      </c>
    </row>
    <row r="923" spans="1:23" x14ac:dyDescent="0.25">
      <c r="A923" s="5">
        <v>922</v>
      </c>
      <c r="B923" s="6">
        <v>40584</v>
      </c>
      <c r="C923" s="5">
        <v>1</v>
      </c>
      <c r="D923" s="5">
        <v>0</v>
      </c>
      <c r="E923" s="5">
        <v>2</v>
      </c>
      <c r="F923" s="5">
        <v>22</v>
      </c>
      <c r="G923" s="5" t="b">
        <v>0</v>
      </c>
      <c r="H923" s="5">
        <v>4</v>
      </c>
      <c r="I923" s="5" t="s">
        <v>50</v>
      </c>
      <c r="J923" s="5">
        <v>1</v>
      </c>
      <c r="K923" s="5" t="s">
        <v>68</v>
      </c>
      <c r="L923" s="5">
        <v>0.12</v>
      </c>
      <c r="M923" s="5">
        <v>0.19700000000000001</v>
      </c>
      <c r="N923" s="5">
        <v>0.39</v>
      </c>
      <c r="O923" s="5">
        <v>0</v>
      </c>
      <c r="P923" s="5">
        <v>4</v>
      </c>
      <c r="Q923" s="5">
        <v>47</v>
      </c>
      <c r="R923" s="5">
        <v>51</v>
      </c>
      <c r="T923" t="str">
        <f t="shared" si="59"/>
        <v>invalid</v>
      </c>
      <c r="U923" t="str">
        <f t="shared" si="58"/>
        <v>February</v>
      </c>
      <c r="V923">
        <f t="shared" si="56"/>
        <v>0.19700000000000001</v>
      </c>
      <c r="W923" t="str">
        <f t="shared" si="57"/>
        <v>winter</v>
      </c>
    </row>
    <row r="924" spans="1:23" x14ac:dyDescent="0.25">
      <c r="A924" s="5">
        <v>923</v>
      </c>
      <c r="B924" s="6">
        <v>40584</v>
      </c>
      <c r="C924" s="5">
        <v>1</v>
      </c>
      <c r="D924" s="5">
        <v>0</v>
      </c>
      <c r="E924" s="5">
        <v>2</v>
      </c>
      <c r="F924" s="5">
        <v>23</v>
      </c>
      <c r="G924" s="5" t="b">
        <v>0</v>
      </c>
      <c r="H924" s="5">
        <v>4</v>
      </c>
      <c r="I924" s="5" t="s">
        <v>50</v>
      </c>
      <c r="J924" s="5">
        <v>1</v>
      </c>
      <c r="K924" s="5" t="s">
        <v>68</v>
      </c>
      <c r="L924" s="5">
        <v>0.12</v>
      </c>
      <c r="M924" s="5">
        <v>0.1515</v>
      </c>
      <c r="N924" s="5">
        <v>0.42</v>
      </c>
      <c r="O924" s="5">
        <v>0.1045</v>
      </c>
      <c r="P924" s="5">
        <v>1</v>
      </c>
      <c r="Q924" s="5">
        <v>33</v>
      </c>
      <c r="R924" s="5">
        <v>34</v>
      </c>
      <c r="T924" t="str">
        <f t="shared" si="59"/>
        <v>invalid</v>
      </c>
      <c r="U924" t="str">
        <f t="shared" si="58"/>
        <v>February</v>
      </c>
      <c r="V924">
        <f t="shared" si="56"/>
        <v>0.1515</v>
      </c>
      <c r="W924" t="str">
        <f t="shared" si="57"/>
        <v>winter</v>
      </c>
    </row>
    <row r="925" spans="1:23" x14ac:dyDescent="0.25">
      <c r="A925" s="5">
        <v>924</v>
      </c>
      <c r="B925" s="6">
        <v>40585</v>
      </c>
      <c r="C925" s="5">
        <v>1</v>
      </c>
      <c r="D925" s="5">
        <v>0</v>
      </c>
      <c r="E925" s="5">
        <v>2</v>
      </c>
      <c r="F925" s="5">
        <v>0</v>
      </c>
      <c r="G925" s="5" t="b">
        <v>0</v>
      </c>
      <c r="H925" s="5">
        <v>5</v>
      </c>
      <c r="I925" s="5" t="s">
        <v>51</v>
      </c>
      <c r="J925" s="5">
        <v>1</v>
      </c>
      <c r="K925" s="5" t="s">
        <v>68</v>
      </c>
      <c r="L925" s="5">
        <v>0.1</v>
      </c>
      <c r="M925" s="5">
        <v>0.13639999999999999</v>
      </c>
      <c r="N925" s="5">
        <v>0.49</v>
      </c>
      <c r="O925" s="5">
        <v>0.1045</v>
      </c>
      <c r="P925" s="5">
        <v>2</v>
      </c>
      <c r="Q925" s="5">
        <v>12</v>
      </c>
      <c r="R925" s="5">
        <v>14</v>
      </c>
      <c r="T925" t="str">
        <f t="shared" si="59"/>
        <v>invalid</v>
      </c>
      <c r="U925" t="str">
        <f t="shared" si="58"/>
        <v>February</v>
      </c>
      <c r="V925">
        <f t="shared" si="56"/>
        <v>0.13639999999999999</v>
      </c>
      <c r="W925" t="str">
        <f t="shared" si="57"/>
        <v>winter</v>
      </c>
    </row>
    <row r="926" spans="1:23" x14ac:dyDescent="0.25">
      <c r="A926" s="5">
        <v>925</v>
      </c>
      <c r="B926" s="6">
        <v>40585</v>
      </c>
      <c r="C926" s="5">
        <v>1</v>
      </c>
      <c r="D926" s="5">
        <v>0</v>
      </c>
      <c r="E926" s="5">
        <v>2</v>
      </c>
      <c r="F926" s="5">
        <v>1</v>
      </c>
      <c r="G926" s="5" t="b">
        <v>0</v>
      </c>
      <c r="H926" s="5">
        <v>5</v>
      </c>
      <c r="I926" s="5" t="s">
        <v>51</v>
      </c>
      <c r="J926" s="5">
        <v>1</v>
      </c>
      <c r="K926" s="5" t="s">
        <v>68</v>
      </c>
      <c r="L926" s="5">
        <v>0.1</v>
      </c>
      <c r="M926" s="5">
        <v>0.13639999999999999</v>
      </c>
      <c r="N926" s="5">
        <v>0.54</v>
      </c>
      <c r="O926" s="5">
        <v>8.9599999999999999E-2</v>
      </c>
      <c r="P926" s="5">
        <v>1</v>
      </c>
      <c r="Q926" s="5">
        <v>6</v>
      </c>
      <c r="R926" s="5">
        <v>7</v>
      </c>
      <c r="T926" t="str">
        <f t="shared" si="59"/>
        <v>invalid</v>
      </c>
      <c r="U926" t="str">
        <f t="shared" si="58"/>
        <v>February</v>
      </c>
      <c r="V926">
        <f t="shared" si="56"/>
        <v>0.13639999999999999</v>
      </c>
      <c r="W926" t="str">
        <f t="shared" si="57"/>
        <v>winter</v>
      </c>
    </row>
    <row r="927" spans="1:23" x14ac:dyDescent="0.25">
      <c r="A927" s="5">
        <v>926</v>
      </c>
      <c r="B927" s="6">
        <v>40585</v>
      </c>
      <c r="C927" s="5">
        <v>1</v>
      </c>
      <c r="D927" s="5">
        <v>0</v>
      </c>
      <c r="E927" s="5">
        <v>2</v>
      </c>
      <c r="F927" s="5">
        <v>2</v>
      </c>
      <c r="G927" s="5" t="b">
        <v>0</v>
      </c>
      <c r="H927" s="5">
        <v>5</v>
      </c>
      <c r="I927" s="5" t="s">
        <v>51</v>
      </c>
      <c r="J927" s="5">
        <v>1</v>
      </c>
      <c r="K927" s="5" t="s">
        <v>68</v>
      </c>
      <c r="L927" s="5">
        <v>0.1</v>
      </c>
      <c r="M927" s="5">
        <v>0.13639999999999999</v>
      </c>
      <c r="N927" s="5">
        <v>0.54</v>
      </c>
      <c r="O927" s="5">
        <v>8.9599999999999999E-2</v>
      </c>
      <c r="P927" s="5">
        <v>0</v>
      </c>
      <c r="Q927" s="5">
        <v>3</v>
      </c>
      <c r="R927" s="5">
        <v>3</v>
      </c>
      <c r="T927" t="str">
        <f t="shared" si="59"/>
        <v>invalid</v>
      </c>
      <c r="U927" t="str">
        <f t="shared" si="58"/>
        <v>February</v>
      </c>
      <c r="V927">
        <f t="shared" si="56"/>
        <v>0.13639999999999999</v>
      </c>
      <c r="W927" t="str">
        <f t="shared" si="57"/>
        <v>winter</v>
      </c>
    </row>
    <row r="928" spans="1:23" x14ac:dyDescent="0.25">
      <c r="A928" s="5">
        <v>927</v>
      </c>
      <c r="B928" s="6">
        <v>40585</v>
      </c>
      <c r="C928" s="5">
        <v>1</v>
      </c>
      <c r="D928" s="5">
        <v>0</v>
      </c>
      <c r="E928" s="5">
        <v>2</v>
      </c>
      <c r="F928" s="5">
        <v>5</v>
      </c>
      <c r="G928" s="5" t="b">
        <v>0</v>
      </c>
      <c r="H928" s="5">
        <v>5</v>
      </c>
      <c r="I928" s="5" t="s">
        <v>51</v>
      </c>
      <c r="J928" s="5">
        <v>1</v>
      </c>
      <c r="K928" s="5" t="s">
        <v>68</v>
      </c>
      <c r="L928" s="5">
        <v>0.08</v>
      </c>
      <c r="M928" s="5">
        <v>0.1212</v>
      </c>
      <c r="N928" s="5">
        <v>0.63</v>
      </c>
      <c r="O928" s="5">
        <v>8.9599999999999999E-2</v>
      </c>
      <c r="P928" s="5">
        <v>0</v>
      </c>
      <c r="Q928" s="5">
        <v>4</v>
      </c>
      <c r="R928" s="5">
        <v>4</v>
      </c>
      <c r="T928" t="str">
        <f t="shared" si="59"/>
        <v>invalid</v>
      </c>
      <c r="U928" t="str">
        <f t="shared" si="58"/>
        <v>February</v>
      </c>
      <c r="V928">
        <f t="shared" si="56"/>
        <v>0.1212</v>
      </c>
      <c r="W928" t="str">
        <f t="shared" si="57"/>
        <v>winter</v>
      </c>
    </row>
    <row r="929" spans="1:23" x14ac:dyDescent="0.25">
      <c r="A929" s="5">
        <v>928</v>
      </c>
      <c r="B929" s="6">
        <v>40585</v>
      </c>
      <c r="C929" s="5">
        <v>1</v>
      </c>
      <c r="D929" s="5">
        <v>0</v>
      </c>
      <c r="E929" s="5">
        <v>2</v>
      </c>
      <c r="F929" s="5">
        <v>6</v>
      </c>
      <c r="G929" s="5" t="b">
        <v>0</v>
      </c>
      <c r="H929" s="5">
        <v>5</v>
      </c>
      <c r="I929" s="5" t="s">
        <v>51</v>
      </c>
      <c r="J929" s="5">
        <v>1</v>
      </c>
      <c r="K929" s="5" t="s">
        <v>68</v>
      </c>
      <c r="L929" s="5">
        <v>0.1</v>
      </c>
      <c r="M929" s="5">
        <v>0.18179999999999999</v>
      </c>
      <c r="N929" s="5">
        <v>0.68</v>
      </c>
      <c r="O929" s="5">
        <v>0</v>
      </c>
      <c r="P929" s="5">
        <v>1</v>
      </c>
      <c r="Q929" s="5">
        <v>23</v>
      </c>
      <c r="R929" s="5">
        <v>24</v>
      </c>
      <c r="T929" t="str">
        <f t="shared" si="59"/>
        <v>invalid</v>
      </c>
      <c r="U929" t="str">
        <f t="shared" si="58"/>
        <v>February</v>
      </c>
      <c r="V929">
        <f t="shared" si="56"/>
        <v>0.18179999999999999</v>
      </c>
      <c r="W929" t="str">
        <f t="shared" si="57"/>
        <v>winter</v>
      </c>
    </row>
    <row r="930" spans="1:23" x14ac:dyDescent="0.25">
      <c r="A930" s="5">
        <v>929</v>
      </c>
      <c r="B930" s="6">
        <v>40585</v>
      </c>
      <c r="C930" s="5">
        <v>1</v>
      </c>
      <c r="D930" s="5">
        <v>0</v>
      </c>
      <c r="E930" s="5">
        <v>2</v>
      </c>
      <c r="F930" s="5">
        <v>7</v>
      </c>
      <c r="G930" s="5" t="b">
        <v>0</v>
      </c>
      <c r="H930" s="5">
        <v>5</v>
      </c>
      <c r="I930" s="5" t="s">
        <v>51</v>
      </c>
      <c r="J930" s="5">
        <v>1</v>
      </c>
      <c r="K930" s="5" t="s">
        <v>68</v>
      </c>
      <c r="L930" s="5">
        <v>0.08</v>
      </c>
      <c r="M930" s="5">
        <v>0.16669999999999999</v>
      </c>
      <c r="N930" s="5">
        <v>0.73</v>
      </c>
      <c r="O930" s="5">
        <v>0</v>
      </c>
      <c r="P930" s="5">
        <v>1</v>
      </c>
      <c r="Q930" s="5">
        <v>73</v>
      </c>
      <c r="R930" s="5">
        <v>74</v>
      </c>
      <c r="T930" t="str">
        <f t="shared" si="59"/>
        <v>invalid</v>
      </c>
      <c r="U930" t="str">
        <f t="shared" si="58"/>
        <v>February</v>
      </c>
      <c r="V930">
        <f t="shared" si="56"/>
        <v>0.16669999999999999</v>
      </c>
      <c r="W930" t="str">
        <f t="shared" si="57"/>
        <v>winter</v>
      </c>
    </row>
    <row r="931" spans="1:23" x14ac:dyDescent="0.25">
      <c r="A931" s="5">
        <v>930</v>
      </c>
      <c r="B931" s="6">
        <v>40585</v>
      </c>
      <c r="C931" s="5">
        <v>1</v>
      </c>
      <c r="D931" s="5">
        <v>0</v>
      </c>
      <c r="E931" s="5">
        <v>2</v>
      </c>
      <c r="F931" s="5">
        <v>8</v>
      </c>
      <c r="G931" s="5" t="b">
        <v>0</v>
      </c>
      <c r="H931" s="5">
        <v>5</v>
      </c>
      <c r="I931" s="5" t="s">
        <v>51</v>
      </c>
      <c r="J931" s="5">
        <v>1</v>
      </c>
      <c r="K931" s="5" t="s">
        <v>68</v>
      </c>
      <c r="L931" s="5">
        <v>0.1</v>
      </c>
      <c r="M931" s="5">
        <v>0.1212</v>
      </c>
      <c r="N931" s="5">
        <v>0.74</v>
      </c>
      <c r="O931" s="5">
        <v>0.16420000000000001</v>
      </c>
      <c r="P931" s="5">
        <v>4</v>
      </c>
      <c r="Q931" s="5">
        <v>212</v>
      </c>
      <c r="R931" s="5">
        <v>216</v>
      </c>
      <c r="T931" t="str">
        <f t="shared" si="59"/>
        <v>invalid</v>
      </c>
      <c r="U931" t="str">
        <f t="shared" si="58"/>
        <v>February</v>
      </c>
      <c r="V931">
        <f t="shared" si="56"/>
        <v>0.1212</v>
      </c>
      <c r="W931" t="str">
        <f t="shared" si="57"/>
        <v>winter</v>
      </c>
    </row>
    <row r="932" spans="1:23" x14ac:dyDescent="0.25">
      <c r="A932" s="5">
        <v>931</v>
      </c>
      <c r="B932" s="6">
        <v>40585</v>
      </c>
      <c r="C932" s="5">
        <v>1</v>
      </c>
      <c r="D932" s="5">
        <v>0</v>
      </c>
      <c r="E932" s="5">
        <v>2</v>
      </c>
      <c r="F932" s="5">
        <v>9</v>
      </c>
      <c r="G932" s="5" t="b">
        <v>0</v>
      </c>
      <c r="H932" s="5">
        <v>5</v>
      </c>
      <c r="I932" s="5" t="s">
        <v>51</v>
      </c>
      <c r="J932" s="5">
        <v>1</v>
      </c>
      <c r="K932" s="5" t="s">
        <v>68</v>
      </c>
      <c r="L932" s="5">
        <v>0.12</v>
      </c>
      <c r="M932" s="5">
        <v>0.1212</v>
      </c>
      <c r="N932" s="5">
        <v>0.74</v>
      </c>
      <c r="O932" s="5">
        <v>0.22389999999999999</v>
      </c>
      <c r="P932" s="5">
        <v>8</v>
      </c>
      <c r="Q932" s="5">
        <v>132</v>
      </c>
      <c r="R932" s="5">
        <v>140</v>
      </c>
      <c r="T932" t="str">
        <f t="shared" si="59"/>
        <v>invalid</v>
      </c>
      <c r="U932" t="str">
        <f t="shared" si="58"/>
        <v>February</v>
      </c>
      <c r="V932">
        <f t="shared" si="56"/>
        <v>0.1212</v>
      </c>
      <c r="W932" t="str">
        <f t="shared" si="57"/>
        <v>winter</v>
      </c>
    </row>
    <row r="933" spans="1:23" x14ac:dyDescent="0.25">
      <c r="A933" s="5">
        <v>932</v>
      </c>
      <c r="B933" s="6">
        <v>40585</v>
      </c>
      <c r="C933" s="5">
        <v>1</v>
      </c>
      <c r="D933" s="5">
        <v>0</v>
      </c>
      <c r="E933" s="5">
        <v>2</v>
      </c>
      <c r="F933" s="5">
        <v>10</v>
      </c>
      <c r="G933" s="5" t="b">
        <v>0</v>
      </c>
      <c r="H933" s="5">
        <v>5</v>
      </c>
      <c r="I933" s="5" t="s">
        <v>51</v>
      </c>
      <c r="J933" s="5">
        <v>1</v>
      </c>
      <c r="K933" s="5" t="s">
        <v>68</v>
      </c>
      <c r="L933" s="5">
        <v>0.14000000000000001</v>
      </c>
      <c r="M933" s="5">
        <v>0.13639999999999999</v>
      </c>
      <c r="N933" s="5">
        <v>0.69</v>
      </c>
      <c r="O933" s="5">
        <v>0.19400000000000001</v>
      </c>
      <c r="P933" s="5">
        <v>5</v>
      </c>
      <c r="Q933" s="5">
        <v>39</v>
      </c>
      <c r="R933" s="5">
        <v>44</v>
      </c>
      <c r="T933" t="str">
        <f t="shared" si="59"/>
        <v>invalid</v>
      </c>
      <c r="U933" t="str">
        <f t="shared" si="58"/>
        <v>February</v>
      </c>
      <c r="V933">
        <f t="shared" si="56"/>
        <v>0.13639999999999999</v>
      </c>
      <c r="W933" t="str">
        <f t="shared" si="57"/>
        <v>winter</v>
      </c>
    </row>
    <row r="934" spans="1:23" x14ac:dyDescent="0.25">
      <c r="A934" s="5">
        <v>933</v>
      </c>
      <c r="B934" s="6">
        <v>40585</v>
      </c>
      <c r="C934" s="5">
        <v>1</v>
      </c>
      <c r="D934" s="5">
        <v>0</v>
      </c>
      <c r="E934" s="5">
        <v>2</v>
      </c>
      <c r="F934" s="5">
        <v>11</v>
      </c>
      <c r="G934" s="5" t="b">
        <v>0</v>
      </c>
      <c r="H934" s="5">
        <v>5</v>
      </c>
      <c r="I934" s="5" t="s">
        <v>51</v>
      </c>
      <c r="J934" s="5">
        <v>1</v>
      </c>
      <c r="K934" s="5" t="s">
        <v>68</v>
      </c>
      <c r="L934" s="5">
        <v>0.22</v>
      </c>
      <c r="M934" s="5">
        <v>0.2273</v>
      </c>
      <c r="N934" s="5">
        <v>0.47</v>
      </c>
      <c r="O934" s="5">
        <v>0.1343</v>
      </c>
      <c r="P934" s="5">
        <v>12</v>
      </c>
      <c r="Q934" s="5">
        <v>52</v>
      </c>
      <c r="R934" s="5">
        <v>64</v>
      </c>
      <c r="T934" t="str">
        <f t="shared" si="59"/>
        <v>invalid</v>
      </c>
      <c r="U934" t="str">
        <f t="shared" si="58"/>
        <v>February</v>
      </c>
      <c r="V934">
        <f t="shared" si="56"/>
        <v>0.2273</v>
      </c>
      <c r="W934" t="str">
        <f t="shared" si="57"/>
        <v>winter</v>
      </c>
    </row>
    <row r="935" spans="1:23" x14ac:dyDescent="0.25">
      <c r="A935" s="5">
        <v>934</v>
      </c>
      <c r="B935" s="6">
        <v>40585</v>
      </c>
      <c r="C935" s="5">
        <v>1</v>
      </c>
      <c r="D935" s="5">
        <v>0</v>
      </c>
      <c r="E935" s="5">
        <v>2</v>
      </c>
      <c r="F935" s="5">
        <v>12</v>
      </c>
      <c r="G935" s="5" t="b">
        <v>0</v>
      </c>
      <c r="H935" s="5">
        <v>5</v>
      </c>
      <c r="I935" s="5" t="s">
        <v>51</v>
      </c>
      <c r="J935" s="5">
        <v>1</v>
      </c>
      <c r="K935" s="5" t="s">
        <v>68</v>
      </c>
      <c r="L935" s="5">
        <v>0.22</v>
      </c>
      <c r="M935" s="5">
        <v>0.2273</v>
      </c>
      <c r="N935" s="5">
        <v>0.47</v>
      </c>
      <c r="O935" s="5">
        <v>0.1343</v>
      </c>
      <c r="P935" s="5">
        <v>7</v>
      </c>
      <c r="Q935" s="5">
        <v>64</v>
      </c>
      <c r="R935" s="5">
        <v>71</v>
      </c>
      <c r="T935" t="str">
        <f t="shared" si="59"/>
        <v>invalid</v>
      </c>
      <c r="U935" t="str">
        <f t="shared" si="58"/>
        <v>February</v>
      </c>
      <c r="V935">
        <f t="shared" si="56"/>
        <v>0.2273</v>
      </c>
      <c r="W935" t="str">
        <f t="shared" si="57"/>
        <v>winter</v>
      </c>
    </row>
    <row r="936" spans="1:23" x14ac:dyDescent="0.25">
      <c r="A936" s="5">
        <v>935</v>
      </c>
      <c r="B936" s="6">
        <v>40585</v>
      </c>
      <c r="C936" s="5">
        <v>1</v>
      </c>
      <c r="D936" s="5">
        <v>0</v>
      </c>
      <c r="E936" s="5">
        <v>2</v>
      </c>
      <c r="F936" s="5">
        <v>13</v>
      </c>
      <c r="G936" s="5" t="b">
        <v>0</v>
      </c>
      <c r="H936" s="5">
        <v>5</v>
      </c>
      <c r="I936" s="5" t="s">
        <v>51</v>
      </c>
      <c r="J936" s="5">
        <v>1</v>
      </c>
      <c r="K936" s="5" t="s">
        <v>68</v>
      </c>
      <c r="L936" s="5">
        <v>0.24</v>
      </c>
      <c r="M936" s="5">
        <v>0.2273</v>
      </c>
      <c r="N936" s="5">
        <v>0.35</v>
      </c>
      <c r="O936" s="5">
        <v>0.19400000000000001</v>
      </c>
      <c r="P936" s="5">
        <v>21</v>
      </c>
      <c r="Q936" s="5">
        <v>89</v>
      </c>
      <c r="R936" s="5">
        <v>110</v>
      </c>
      <c r="T936" t="str">
        <f t="shared" si="59"/>
        <v>invalid</v>
      </c>
      <c r="U936" t="str">
        <f t="shared" si="58"/>
        <v>February</v>
      </c>
      <c r="V936">
        <f t="shared" si="56"/>
        <v>0.2273</v>
      </c>
      <c r="W936" t="str">
        <f t="shared" si="57"/>
        <v>winter</v>
      </c>
    </row>
    <row r="937" spans="1:23" x14ac:dyDescent="0.25">
      <c r="A937" s="5">
        <v>936</v>
      </c>
      <c r="B937" s="6">
        <v>40585</v>
      </c>
      <c r="C937" s="5">
        <v>1</v>
      </c>
      <c r="D937" s="5">
        <v>0</v>
      </c>
      <c r="E937" s="5">
        <v>2</v>
      </c>
      <c r="F937" s="5">
        <v>14</v>
      </c>
      <c r="G937" s="5" t="b">
        <v>0</v>
      </c>
      <c r="H937" s="5">
        <v>5</v>
      </c>
      <c r="I937" s="5" t="s">
        <v>51</v>
      </c>
      <c r="J937" s="5">
        <v>1</v>
      </c>
      <c r="K937" s="5" t="s">
        <v>68</v>
      </c>
      <c r="L937" s="5">
        <v>0.3</v>
      </c>
      <c r="M937" s="5">
        <v>0.28789999999999999</v>
      </c>
      <c r="N937" s="5">
        <v>0.26</v>
      </c>
      <c r="O937" s="5">
        <v>0.25369999999999998</v>
      </c>
      <c r="P937" s="5">
        <v>17</v>
      </c>
      <c r="Q937" s="5">
        <v>67</v>
      </c>
      <c r="R937" s="5">
        <v>84</v>
      </c>
      <c r="T937" t="str">
        <f t="shared" si="59"/>
        <v>invalid</v>
      </c>
      <c r="U937" t="str">
        <f t="shared" si="58"/>
        <v>February</v>
      </c>
      <c r="V937">
        <f t="shared" si="56"/>
        <v>0.28789999999999999</v>
      </c>
      <c r="W937" t="str">
        <f t="shared" si="57"/>
        <v>winter</v>
      </c>
    </row>
    <row r="938" spans="1:23" x14ac:dyDescent="0.25">
      <c r="A938" s="5">
        <v>937</v>
      </c>
      <c r="B938" s="6">
        <v>40585</v>
      </c>
      <c r="C938" s="5">
        <v>1</v>
      </c>
      <c r="D938" s="5">
        <v>0</v>
      </c>
      <c r="E938" s="5">
        <v>2</v>
      </c>
      <c r="F938" s="5">
        <v>15</v>
      </c>
      <c r="G938" s="5" t="b">
        <v>0</v>
      </c>
      <c r="H938" s="5">
        <v>5</v>
      </c>
      <c r="I938" s="5" t="s">
        <v>51</v>
      </c>
      <c r="J938" s="5">
        <v>1</v>
      </c>
      <c r="K938" s="5" t="s">
        <v>68</v>
      </c>
      <c r="L938" s="5">
        <v>0.32</v>
      </c>
      <c r="M938" s="5">
        <v>0.31819999999999998</v>
      </c>
      <c r="N938" s="5">
        <v>0.21</v>
      </c>
      <c r="O938" s="5">
        <v>0.16420000000000001</v>
      </c>
      <c r="P938" s="5">
        <v>12</v>
      </c>
      <c r="Q938" s="5">
        <v>62</v>
      </c>
      <c r="R938" s="5">
        <v>74</v>
      </c>
      <c r="T938" t="str">
        <f t="shared" si="59"/>
        <v>invalid</v>
      </c>
      <c r="U938" t="str">
        <f t="shared" si="58"/>
        <v>February</v>
      </c>
      <c r="V938">
        <f t="shared" si="56"/>
        <v>0.31819999999999998</v>
      </c>
      <c r="W938" t="str">
        <f t="shared" si="57"/>
        <v>winter</v>
      </c>
    </row>
    <row r="939" spans="1:23" x14ac:dyDescent="0.25">
      <c r="A939" s="5">
        <v>938</v>
      </c>
      <c r="B939" s="6">
        <v>40585</v>
      </c>
      <c r="C939" s="5">
        <v>1</v>
      </c>
      <c r="D939" s="5">
        <v>0</v>
      </c>
      <c r="E939" s="5">
        <v>2</v>
      </c>
      <c r="F939" s="5">
        <v>16</v>
      </c>
      <c r="G939" s="5" t="b">
        <v>0</v>
      </c>
      <c r="H939" s="5">
        <v>5</v>
      </c>
      <c r="I939" s="5" t="s">
        <v>51</v>
      </c>
      <c r="J939" s="5">
        <v>1</v>
      </c>
      <c r="K939" s="5" t="s">
        <v>68</v>
      </c>
      <c r="L939" s="5">
        <v>0.3</v>
      </c>
      <c r="M939" s="5">
        <v>0.28789999999999999</v>
      </c>
      <c r="N939" s="5">
        <v>0.28000000000000003</v>
      </c>
      <c r="O939" s="5">
        <v>0.19400000000000001</v>
      </c>
      <c r="P939" s="5">
        <v>14</v>
      </c>
      <c r="Q939" s="5">
        <v>111</v>
      </c>
      <c r="R939" s="5">
        <v>125</v>
      </c>
      <c r="T939" t="str">
        <f t="shared" si="59"/>
        <v>invalid</v>
      </c>
      <c r="U939" t="str">
        <f t="shared" si="58"/>
        <v>February</v>
      </c>
      <c r="V939">
        <f t="shared" si="56"/>
        <v>0.28789999999999999</v>
      </c>
      <c r="W939" t="str">
        <f t="shared" si="57"/>
        <v>winter</v>
      </c>
    </row>
    <row r="940" spans="1:23" x14ac:dyDescent="0.25">
      <c r="A940" s="5">
        <v>939</v>
      </c>
      <c r="B940" s="6">
        <v>40585</v>
      </c>
      <c r="C940" s="5">
        <v>1</v>
      </c>
      <c r="D940" s="5">
        <v>0</v>
      </c>
      <c r="E940" s="5">
        <v>2</v>
      </c>
      <c r="F940" s="5">
        <v>17</v>
      </c>
      <c r="G940" s="5" t="b">
        <v>0</v>
      </c>
      <c r="H940" s="5">
        <v>5</v>
      </c>
      <c r="I940" s="5" t="s">
        <v>51</v>
      </c>
      <c r="J940" s="5">
        <v>1</v>
      </c>
      <c r="K940" s="5" t="s">
        <v>68</v>
      </c>
      <c r="L940" s="5">
        <v>0.3</v>
      </c>
      <c r="M940" s="5">
        <v>0.33329999999999999</v>
      </c>
      <c r="N940" s="5">
        <v>0.24</v>
      </c>
      <c r="O940" s="5">
        <v>0</v>
      </c>
      <c r="P940" s="5">
        <v>18</v>
      </c>
      <c r="Q940" s="5">
        <v>193</v>
      </c>
      <c r="R940" s="5">
        <v>211</v>
      </c>
      <c r="T940" t="str">
        <f t="shared" si="59"/>
        <v>invalid</v>
      </c>
      <c r="U940" t="str">
        <f t="shared" si="58"/>
        <v>February</v>
      </c>
      <c r="V940">
        <f t="shared" si="56"/>
        <v>0.33329999999999999</v>
      </c>
      <c r="W940" t="str">
        <f t="shared" si="57"/>
        <v>winter</v>
      </c>
    </row>
    <row r="941" spans="1:23" x14ac:dyDescent="0.25">
      <c r="A941" s="5">
        <v>940</v>
      </c>
      <c r="B941" s="6">
        <v>40585</v>
      </c>
      <c r="C941" s="5">
        <v>1</v>
      </c>
      <c r="D941" s="5">
        <v>0</v>
      </c>
      <c r="E941" s="5">
        <v>2</v>
      </c>
      <c r="F941" s="5">
        <v>18</v>
      </c>
      <c r="G941" s="5" t="b">
        <v>0</v>
      </c>
      <c r="H941" s="5">
        <v>5</v>
      </c>
      <c r="I941" s="5" t="s">
        <v>51</v>
      </c>
      <c r="J941" s="5">
        <v>1</v>
      </c>
      <c r="K941" s="5" t="s">
        <v>68</v>
      </c>
      <c r="L941" s="5">
        <v>0.28000000000000003</v>
      </c>
      <c r="M941" s="5">
        <v>0.31819999999999998</v>
      </c>
      <c r="N941" s="5">
        <v>0.28000000000000003</v>
      </c>
      <c r="O941" s="5">
        <v>0</v>
      </c>
      <c r="P941" s="5">
        <v>9</v>
      </c>
      <c r="Q941" s="5">
        <v>165</v>
      </c>
      <c r="R941" s="5">
        <v>174</v>
      </c>
      <c r="T941" t="str">
        <f t="shared" si="59"/>
        <v>invalid</v>
      </c>
      <c r="U941" t="str">
        <f t="shared" si="58"/>
        <v>February</v>
      </c>
      <c r="V941">
        <f t="shared" si="56"/>
        <v>0.31819999999999998</v>
      </c>
      <c r="W941" t="str">
        <f t="shared" si="57"/>
        <v>winter</v>
      </c>
    </row>
    <row r="942" spans="1:23" x14ac:dyDescent="0.25">
      <c r="A942" s="5">
        <v>941</v>
      </c>
      <c r="B942" s="6">
        <v>40585</v>
      </c>
      <c r="C942" s="5">
        <v>1</v>
      </c>
      <c r="D942" s="5">
        <v>0</v>
      </c>
      <c r="E942" s="5">
        <v>2</v>
      </c>
      <c r="F942" s="5">
        <v>19</v>
      </c>
      <c r="G942" s="5" t="b">
        <v>0</v>
      </c>
      <c r="H942" s="5">
        <v>5</v>
      </c>
      <c r="I942" s="5" t="s">
        <v>51</v>
      </c>
      <c r="J942" s="5">
        <v>1</v>
      </c>
      <c r="K942" s="5" t="s">
        <v>68</v>
      </c>
      <c r="L942" s="5">
        <v>0.26</v>
      </c>
      <c r="M942" s="5">
        <v>0.30299999999999999</v>
      </c>
      <c r="N942" s="5">
        <v>0.33</v>
      </c>
      <c r="O942" s="5">
        <v>0</v>
      </c>
      <c r="P942" s="5">
        <v>7</v>
      </c>
      <c r="Q942" s="5">
        <v>94</v>
      </c>
      <c r="R942" s="5">
        <v>101</v>
      </c>
      <c r="T942" t="str">
        <f t="shared" si="59"/>
        <v>invalid</v>
      </c>
      <c r="U942" t="str">
        <f t="shared" si="58"/>
        <v>February</v>
      </c>
      <c r="V942">
        <f t="shared" si="56"/>
        <v>0.30299999999999999</v>
      </c>
      <c r="W942" t="str">
        <f t="shared" si="57"/>
        <v>winter</v>
      </c>
    </row>
    <row r="943" spans="1:23" x14ac:dyDescent="0.25">
      <c r="A943" s="5">
        <v>942</v>
      </c>
      <c r="B943" s="6">
        <v>40585</v>
      </c>
      <c r="C943" s="5">
        <v>1</v>
      </c>
      <c r="D943" s="5">
        <v>0</v>
      </c>
      <c r="E943" s="5">
        <v>2</v>
      </c>
      <c r="F943" s="5">
        <v>20</v>
      </c>
      <c r="G943" s="5" t="b">
        <v>0</v>
      </c>
      <c r="H943" s="5">
        <v>5</v>
      </c>
      <c r="I943" s="5" t="s">
        <v>51</v>
      </c>
      <c r="J943" s="5">
        <v>1</v>
      </c>
      <c r="K943" s="5" t="s">
        <v>68</v>
      </c>
      <c r="L943" s="5">
        <v>0.22</v>
      </c>
      <c r="M943" s="5">
        <v>0.2273</v>
      </c>
      <c r="N943" s="5">
        <v>0.55000000000000004</v>
      </c>
      <c r="O943" s="5">
        <v>0.1343</v>
      </c>
      <c r="P943" s="5">
        <v>2</v>
      </c>
      <c r="Q943" s="5">
        <v>61</v>
      </c>
      <c r="R943" s="5">
        <v>63</v>
      </c>
      <c r="T943" t="str">
        <f t="shared" si="59"/>
        <v>invalid</v>
      </c>
      <c r="U943" t="str">
        <f t="shared" si="58"/>
        <v>February</v>
      </c>
      <c r="V943">
        <f t="shared" si="56"/>
        <v>0.2273</v>
      </c>
      <c r="W943" t="str">
        <f t="shared" si="57"/>
        <v>winter</v>
      </c>
    </row>
    <row r="944" spans="1:23" x14ac:dyDescent="0.25">
      <c r="A944" s="5">
        <v>943</v>
      </c>
      <c r="B944" s="6">
        <v>40585</v>
      </c>
      <c r="C944" s="5">
        <v>1</v>
      </c>
      <c r="D944" s="5">
        <v>0</v>
      </c>
      <c r="E944" s="5">
        <v>2</v>
      </c>
      <c r="F944" s="5">
        <v>21</v>
      </c>
      <c r="G944" s="5" t="b">
        <v>0</v>
      </c>
      <c r="H944" s="5">
        <v>5</v>
      </c>
      <c r="I944" s="5" t="s">
        <v>51</v>
      </c>
      <c r="J944" s="5">
        <v>1</v>
      </c>
      <c r="K944" s="5" t="s">
        <v>68</v>
      </c>
      <c r="L944" s="5">
        <v>0.2</v>
      </c>
      <c r="M944" s="5">
        <v>0.21210000000000001</v>
      </c>
      <c r="N944" s="5">
        <v>0.59</v>
      </c>
      <c r="O944" s="5">
        <v>0.1343</v>
      </c>
      <c r="P944" s="5">
        <v>1</v>
      </c>
      <c r="Q944" s="5">
        <v>46</v>
      </c>
      <c r="R944" s="5">
        <v>47</v>
      </c>
      <c r="T944" t="str">
        <f t="shared" si="59"/>
        <v>invalid</v>
      </c>
      <c r="U944" t="str">
        <f t="shared" si="58"/>
        <v>February</v>
      </c>
      <c r="V944">
        <f t="shared" si="56"/>
        <v>0.21210000000000001</v>
      </c>
      <c r="W944" t="str">
        <f t="shared" si="57"/>
        <v>winter</v>
      </c>
    </row>
    <row r="945" spans="1:23" x14ac:dyDescent="0.25">
      <c r="A945" s="5">
        <v>944</v>
      </c>
      <c r="B945" s="6">
        <v>40585</v>
      </c>
      <c r="C945" s="5">
        <v>1</v>
      </c>
      <c r="D945" s="5">
        <v>0</v>
      </c>
      <c r="E945" s="5">
        <v>2</v>
      </c>
      <c r="F945" s="5">
        <v>22</v>
      </c>
      <c r="G945" s="5" t="b">
        <v>0</v>
      </c>
      <c r="H945" s="5">
        <v>5</v>
      </c>
      <c r="I945" s="5" t="s">
        <v>51</v>
      </c>
      <c r="J945" s="5">
        <v>1</v>
      </c>
      <c r="K945" s="5" t="s">
        <v>68</v>
      </c>
      <c r="L945" s="5">
        <v>0.2</v>
      </c>
      <c r="M945" s="5">
        <v>0.2273</v>
      </c>
      <c r="N945" s="5">
        <v>0.64</v>
      </c>
      <c r="O945" s="5">
        <v>8.9599999999999999E-2</v>
      </c>
      <c r="P945" s="5">
        <v>2</v>
      </c>
      <c r="Q945" s="5">
        <v>41</v>
      </c>
      <c r="R945" s="5">
        <v>43</v>
      </c>
      <c r="T945" t="str">
        <f t="shared" si="59"/>
        <v>invalid</v>
      </c>
      <c r="U945" t="str">
        <f t="shared" si="58"/>
        <v>February</v>
      </c>
      <c r="V945">
        <f t="shared" si="56"/>
        <v>0.2273</v>
      </c>
      <c r="W945" t="str">
        <f t="shared" si="57"/>
        <v>winter</v>
      </c>
    </row>
    <row r="946" spans="1:23" x14ac:dyDescent="0.25">
      <c r="A946" s="5">
        <v>945</v>
      </c>
      <c r="B946" s="6">
        <v>40585</v>
      </c>
      <c r="C946" s="5">
        <v>1</v>
      </c>
      <c r="D946" s="5">
        <v>0</v>
      </c>
      <c r="E946" s="5">
        <v>2</v>
      </c>
      <c r="F946" s="5">
        <v>23</v>
      </c>
      <c r="G946" s="5" t="b">
        <v>0</v>
      </c>
      <c r="H946" s="5">
        <v>5</v>
      </c>
      <c r="I946" s="5" t="s">
        <v>51</v>
      </c>
      <c r="J946" s="5">
        <v>1</v>
      </c>
      <c r="K946" s="5" t="s">
        <v>68</v>
      </c>
      <c r="L946" s="5">
        <v>0.18</v>
      </c>
      <c r="M946" s="5">
        <v>0.2424</v>
      </c>
      <c r="N946" s="5">
        <v>0.69</v>
      </c>
      <c r="O946" s="5">
        <v>0</v>
      </c>
      <c r="P946" s="5">
        <v>5</v>
      </c>
      <c r="Q946" s="5">
        <v>48</v>
      </c>
      <c r="R946" s="5">
        <v>53</v>
      </c>
      <c r="T946" t="str">
        <f t="shared" si="59"/>
        <v>invalid</v>
      </c>
      <c r="U946" t="str">
        <f t="shared" si="58"/>
        <v>February</v>
      </c>
      <c r="V946">
        <f t="shared" si="56"/>
        <v>0.2424</v>
      </c>
      <c r="W946" t="str">
        <f t="shared" si="57"/>
        <v>winter</v>
      </c>
    </row>
    <row r="947" spans="1:23" x14ac:dyDescent="0.25">
      <c r="A947" s="5">
        <v>946</v>
      </c>
      <c r="B947" s="6">
        <v>40586</v>
      </c>
      <c r="C947" s="5">
        <v>1</v>
      </c>
      <c r="D947" s="5">
        <v>0</v>
      </c>
      <c r="E947" s="5">
        <v>2</v>
      </c>
      <c r="F947" s="5">
        <v>0</v>
      </c>
      <c r="G947" s="5" t="b">
        <v>0</v>
      </c>
      <c r="H947" s="5">
        <v>6</v>
      </c>
      <c r="I947" s="5" t="s">
        <v>52</v>
      </c>
      <c r="J947" s="5">
        <v>1</v>
      </c>
      <c r="K947" s="5" t="s">
        <v>68</v>
      </c>
      <c r="L947" s="5">
        <v>0.16</v>
      </c>
      <c r="M947" s="5">
        <v>0.19700000000000001</v>
      </c>
      <c r="N947" s="5">
        <v>0.69</v>
      </c>
      <c r="O947" s="5">
        <v>8.9599999999999999E-2</v>
      </c>
      <c r="P947" s="5">
        <v>3</v>
      </c>
      <c r="Q947" s="5">
        <v>27</v>
      </c>
      <c r="R947" s="5">
        <v>30</v>
      </c>
      <c r="T947" t="str">
        <f t="shared" si="59"/>
        <v>invalid</v>
      </c>
      <c r="U947" t="str">
        <f t="shared" si="58"/>
        <v>February</v>
      </c>
      <c r="V947">
        <f t="shared" si="56"/>
        <v>0.19700000000000001</v>
      </c>
      <c r="W947" t="str">
        <f t="shared" si="57"/>
        <v>winter</v>
      </c>
    </row>
    <row r="948" spans="1:23" x14ac:dyDescent="0.25">
      <c r="A948" s="5">
        <v>947</v>
      </c>
      <c r="B948" s="6">
        <v>40586</v>
      </c>
      <c r="C948" s="5">
        <v>1</v>
      </c>
      <c r="D948" s="5">
        <v>0</v>
      </c>
      <c r="E948" s="5">
        <v>2</v>
      </c>
      <c r="F948" s="5">
        <v>1</v>
      </c>
      <c r="G948" s="5" t="b">
        <v>0</v>
      </c>
      <c r="H948" s="5">
        <v>6</v>
      </c>
      <c r="I948" s="5" t="s">
        <v>52</v>
      </c>
      <c r="J948" s="5">
        <v>1</v>
      </c>
      <c r="K948" s="5" t="s">
        <v>68</v>
      </c>
      <c r="L948" s="5">
        <v>0.14000000000000001</v>
      </c>
      <c r="M948" s="5">
        <v>0.21210000000000001</v>
      </c>
      <c r="N948" s="5">
        <v>0.86</v>
      </c>
      <c r="O948" s="5">
        <v>0</v>
      </c>
      <c r="P948" s="5">
        <v>2</v>
      </c>
      <c r="Q948" s="5">
        <v>22</v>
      </c>
      <c r="R948" s="5">
        <v>24</v>
      </c>
      <c r="T948" t="str">
        <f t="shared" si="59"/>
        <v>invalid</v>
      </c>
      <c r="U948" t="str">
        <f t="shared" si="58"/>
        <v>February</v>
      </c>
      <c r="V948">
        <f t="shared" si="56"/>
        <v>0.21210000000000001</v>
      </c>
      <c r="W948" t="str">
        <f t="shared" si="57"/>
        <v>winter</v>
      </c>
    </row>
    <row r="949" spans="1:23" x14ac:dyDescent="0.25">
      <c r="A949" s="5">
        <v>948</v>
      </c>
      <c r="B949" s="6">
        <v>40586</v>
      </c>
      <c r="C949" s="5">
        <v>1</v>
      </c>
      <c r="D949" s="5">
        <v>0</v>
      </c>
      <c r="E949" s="5">
        <v>2</v>
      </c>
      <c r="F949" s="5">
        <v>2</v>
      </c>
      <c r="G949" s="5" t="b">
        <v>0</v>
      </c>
      <c r="H949" s="5">
        <v>6</v>
      </c>
      <c r="I949" s="5" t="s">
        <v>52</v>
      </c>
      <c r="J949" s="5">
        <v>1</v>
      </c>
      <c r="K949" s="5" t="s">
        <v>68</v>
      </c>
      <c r="L949" s="5">
        <v>0.14000000000000001</v>
      </c>
      <c r="M949" s="5">
        <v>0.21210000000000001</v>
      </c>
      <c r="N949" s="5">
        <v>0.8</v>
      </c>
      <c r="O949" s="5">
        <v>0</v>
      </c>
      <c r="P949" s="5">
        <v>2</v>
      </c>
      <c r="Q949" s="5">
        <v>13</v>
      </c>
      <c r="R949" s="5">
        <v>15</v>
      </c>
      <c r="T949" t="str">
        <f t="shared" si="59"/>
        <v>invalid</v>
      </c>
      <c r="U949" t="str">
        <f t="shared" si="58"/>
        <v>February</v>
      </c>
      <c r="V949">
        <f t="shared" si="56"/>
        <v>0.21210000000000001</v>
      </c>
      <c r="W949" t="str">
        <f t="shared" si="57"/>
        <v>winter</v>
      </c>
    </row>
    <row r="950" spans="1:23" x14ac:dyDescent="0.25">
      <c r="A950" s="5">
        <v>949</v>
      </c>
      <c r="B950" s="6">
        <v>40586</v>
      </c>
      <c r="C950" s="5">
        <v>1</v>
      </c>
      <c r="D950" s="5">
        <v>0</v>
      </c>
      <c r="E950" s="5">
        <v>2</v>
      </c>
      <c r="F950" s="5">
        <v>3</v>
      </c>
      <c r="G950" s="5" t="b">
        <v>0</v>
      </c>
      <c r="H950" s="5">
        <v>6</v>
      </c>
      <c r="I950" s="5" t="s">
        <v>52</v>
      </c>
      <c r="J950" s="5">
        <v>1</v>
      </c>
      <c r="K950" s="5" t="s">
        <v>68</v>
      </c>
      <c r="L950" s="5">
        <v>0.12</v>
      </c>
      <c r="M950" s="5">
        <v>0.19700000000000001</v>
      </c>
      <c r="N950" s="5">
        <v>0.8</v>
      </c>
      <c r="O950" s="5">
        <v>0</v>
      </c>
      <c r="P950" s="5">
        <v>3</v>
      </c>
      <c r="Q950" s="5">
        <v>7</v>
      </c>
      <c r="R950" s="5">
        <v>10</v>
      </c>
      <c r="T950" t="str">
        <f t="shared" si="59"/>
        <v>invalid</v>
      </c>
      <c r="U950" t="str">
        <f t="shared" si="58"/>
        <v>February</v>
      </c>
      <c r="V950">
        <f t="shared" si="56"/>
        <v>0.19700000000000001</v>
      </c>
      <c r="W950" t="str">
        <f t="shared" si="57"/>
        <v>winter</v>
      </c>
    </row>
    <row r="951" spans="1:23" x14ac:dyDescent="0.25">
      <c r="A951" s="5">
        <v>950</v>
      </c>
      <c r="B951" s="6">
        <v>40586</v>
      </c>
      <c r="C951" s="5">
        <v>1</v>
      </c>
      <c r="D951" s="5">
        <v>0</v>
      </c>
      <c r="E951" s="5">
        <v>2</v>
      </c>
      <c r="F951" s="5">
        <v>4</v>
      </c>
      <c r="G951" s="5" t="b">
        <v>0</v>
      </c>
      <c r="H951" s="5">
        <v>6</v>
      </c>
      <c r="I951" s="5" t="s">
        <v>52</v>
      </c>
      <c r="J951" s="5">
        <v>1</v>
      </c>
      <c r="K951" s="5" t="s">
        <v>68</v>
      </c>
      <c r="L951" s="5">
        <v>0.12</v>
      </c>
      <c r="M951" s="5">
        <v>0.16669999999999999</v>
      </c>
      <c r="N951" s="5">
        <v>0.74</v>
      </c>
      <c r="O951" s="5">
        <v>8.9599999999999999E-2</v>
      </c>
      <c r="P951" s="5">
        <v>0</v>
      </c>
      <c r="Q951" s="5">
        <v>4</v>
      </c>
      <c r="R951" s="5">
        <v>4</v>
      </c>
      <c r="T951" t="str">
        <f t="shared" si="59"/>
        <v>invalid</v>
      </c>
      <c r="U951" t="str">
        <f t="shared" si="58"/>
        <v>February</v>
      </c>
      <c r="V951">
        <f t="shared" si="56"/>
        <v>0.16669999999999999</v>
      </c>
      <c r="W951" t="str">
        <f t="shared" si="57"/>
        <v>winter</v>
      </c>
    </row>
    <row r="952" spans="1:23" x14ac:dyDescent="0.25">
      <c r="A952" s="5">
        <v>951</v>
      </c>
      <c r="B952" s="6">
        <v>40586</v>
      </c>
      <c r="C952" s="5">
        <v>1</v>
      </c>
      <c r="D952" s="5">
        <v>0</v>
      </c>
      <c r="E952" s="5">
        <v>2</v>
      </c>
      <c r="F952" s="5">
        <v>5</v>
      </c>
      <c r="G952" s="5" t="b">
        <v>0</v>
      </c>
      <c r="H952" s="5">
        <v>6</v>
      </c>
      <c r="I952" s="5" t="s">
        <v>52</v>
      </c>
      <c r="J952" s="5">
        <v>1</v>
      </c>
      <c r="K952" s="5" t="s">
        <v>68</v>
      </c>
      <c r="L952" s="5">
        <v>0.12</v>
      </c>
      <c r="M952" s="5">
        <v>0.16669999999999999</v>
      </c>
      <c r="N952" s="5">
        <v>0.74</v>
      </c>
      <c r="O952" s="5">
        <v>8.9599999999999999E-2</v>
      </c>
      <c r="P952" s="5">
        <v>0</v>
      </c>
      <c r="Q952" s="5">
        <v>1</v>
      </c>
      <c r="R952" s="5">
        <v>1</v>
      </c>
      <c r="T952" t="str">
        <f t="shared" si="59"/>
        <v>invalid</v>
      </c>
      <c r="U952" t="str">
        <f t="shared" si="58"/>
        <v>February</v>
      </c>
      <c r="V952">
        <f t="shared" si="56"/>
        <v>0.16669999999999999</v>
      </c>
      <c r="W952" t="str">
        <f t="shared" si="57"/>
        <v>winter</v>
      </c>
    </row>
    <row r="953" spans="1:23" x14ac:dyDescent="0.25">
      <c r="A953" s="5">
        <v>952</v>
      </c>
      <c r="B953" s="6">
        <v>40586</v>
      </c>
      <c r="C953" s="5">
        <v>1</v>
      </c>
      <c r="D953" s="5">
        <v>0</v>
      </c>
      <c r="E953" s="5">
        <v>2</v>
      </c>
      <c r="F953" s="5">
        <v>6</v>
      </c>
      <c r="G953" s="5" t="b">
        <v>0</v>
      </c>
      <c r="H953" s="5">
        <v>6</v>
      </c>
      <c r="I953" s="5" t="s">
        <v>52</v>
      </c>
      <c r="J953" s="5">
        <v>1</v>
      </c>
      <c r="K953" s="5" t="s">
        <v>68</v>
      </c>
      <c r="L953" s="5">
        <v>0.12</v>
      </c>
      <c r="M953" s="5">
        <v>0.13639999999999999</v>
      </c>
      <c r="N953" s="5">
        <v>0.93</v>
      </c>
      <c r="O953" s="5">
        <v>0.19400000000000001</v>
      </c>
      <c r="P953" s="5">
        <v>1</v>
      </c>
      <c r="Q953" s="5">
        <v>1</v>
      </c>
      <c r="R953" s="5">
        <v>2</v>
      </c>
      <c r="T953" t="str">
        <f t="shared" si="59"/>
        <v>invalid</v>
      </c>
      <c r="U953" t="str">
        <f t="shared" si="58"/>
        <v>February</v>
      </c>
      <c r="V953">
        <f t="shared" si="56"/>
        <v>0.13639999999999999</v>
      </c>
      <c r="W953" t="str">
        <f t="shared" si="57"/>
        <v>winter</v>
      </c>
    </row>
    <row r="954" spans="1:23" x14ac:dyDescent="0.25">
      <c r="A954" s="5">
        <v>953</v>
      </c>
      <c r="B954" s="6">
        <v>40586</v>
      </c>
      <c r="C954" s="5">
        <v>1</v>
      </c>
      <c r="D954" s="5">
        <v>0</v>
      </c>
      <c r="E954" s="5">
        <v>2</v>
      </c>
      <c r="F954" s="5">
        <v>7</v>
      </c>
      <c r="G954" s="5" t="b">
        <v>0</v>
      </c>
      <c r="H954" s="5">
        <v>6</v>
      </c>
      <c r="I954" s="5" t="s">
        <v>52</v>
      </c>
      <c r="J954" s="5">
        <v>1</v>
      </c>
      <c r="K954" s="5" t="s">
        <v>68</v>
      </c>
      <c r="L954" s="5">
        <v>0.12</v>
      </c>
      <c r="M954" s="5">
        <v>0.1515</v>
      </c>
      <c r="N954" s="5">
        <v>0.8</v>
      </c>
      <c r="O954" s="5">
        <v>0.1045</v>
      </c>
      <c r="P954" s="5">
        <v>2</v>
      </c>
      <c r="Q954" s="5">
        <v>9</v>
      </c>
      <c r="R954" s="5">
        <v>11</v>
      </c>
      <c r="T954" t="str">
        <f t="shared" si="59"/>
        <v>invalid</v>
      </c>
      <c r="U954" t="str">
        <f t="shared" si="58"/>
        <v>February</v>
      </c>
      <c r="V954">
        <f t="shared" si="56"/>
        <v>0.1515</v>
      </c>
      <c r="W954" t="str">
        <f t="shared" si="57"/>
        <v>winter</v>
      </c>
    </row>
    <row r="955" spans="1:23" x14ac:dyDescent="0.25">
      <c r="A955" s="5">
        <v>954</v>
      </c>
      <c r="B955" s="6">
        <v>40586</v>
      </c>
      <c r="C955" s="5">
        <v>1</v>
      </c>
      <c r="D955" s="5">
        <v>0</v>
      </c>
      <c r="E955" s="5">
        <v>2</v>
      </c>
      <c r="F955" s="5">
        <v>8</v>
      </c>
      <c r="G955" s="5" t="b">
        <v>0</v>
      </c>
      <c r="H955" s="5">
        <v>6</v>
      </c>
      <c r="I955" s="5" t="s">
        <v>52</v>
      </c>
      <c r="J955" s="5">
        <v>1</v>
      </c>
      <c r="K955" s="5" t="s">
        <v>68</v>
      </c>
      <c r="L955" s="5">
        <v>0.14000000000000001</v>
      </c>
      <c r="M955" s="5">
        <v>0.1515</v>
      </c>
      <c r="N955" s="5">
        <v>0.86</v>
      </c>
      <c r="O955" s="5">
        <v>0.1343</v>
      </c>
      <c r="P955" s="5">
        <v>2</v>
      </c>
      <c r="Q955" s="5">
        <v>28</v>
      </c>
      <c r="R955" s="5">
        <v>30</v>
      </c>
      <c r="T955" t="str">
        <f t="shared" si="59"/>
        <v>invalid</v>
      </c>
      <c r="U955" t="str">
        <f t="shared" si="58"/>
        <v>February</v>
      </c>
      <c r="V955">
        <f t="shared" si="56"/>
        <v>0.1515</v>
      </c>
      <c r="W955" t="str">
        <f t="shared" si="57"/>
        <v>winter</v>
      </c>
    </row>
    <row r="956" spans="1:23" x14ac:dyDescent="0.25">
      <c r="A956" s="5">
        <v>955</v>
      </c>
      <c r="B956" s="6">
        <v>40586</v>
      </c>
      <c r="C956" s="5">
        <v>1</v>
      </c>
      <c r="D956" s="5">
        <v>0</v>
      </c>
      <c r="E956" s="5">
        <v>2</v>
      </c>
      <c r="F956" s="5">
        <v>9</v>
      </c>
      <c r="G956" s="5" t="b">
        <v>0</v>
      </c>
      <c r="H956" s="5">
        <v>6</v>
      </c>
      <c r="I956" s="5" t="s">
        <v>52</v>
      </c>
      <c r="J956" s="5">
        <v>1</v>
      </c>
      <c r="K956" s="5" t="s">
        <v>68</v>
      </c>
      <c r="L956" s="5">
        <v>0.16</v>
      </c>
      <c r="M956" s="5">
        <v>0.18179999999999999</v>
      </c>
      <c r="N956" s="5">
        <v>0.64</v>
      </c>
      <c r="O956" s="5">
        <v>0.1343</v>
      </c>
      <c r="P956" s="5">
        <v>5</v>
      </c>
      <c r="Q956" s="5">
        <v>38</v>
      </c>
      <c r="R956" s="5">
        <v>43</v>
      </c>
      <c r="T956" t="str">
        <f t="shared" si="59"/>
        <v>invalid</v>
      </c>
      <c r="U956" t="str">
        <f t="shared" si="58"/>
        <v>February</v>
      </c>
      <c r="V956">
        <f t="shared" si="56"/>
        <v>0.18179999999999999</v>
      </c>
      <c r="W956" t="str">
        <f t="shared" si="57"/>
        <v>winter</v>
      </c>
    </row>
    <row r="957" spans="1:23" x14ac:dyDescent="0.25">
      <c r="A957" s="5">
        <v>956</v>
      </c>
      <c r="B957" s="6">
        <v>40586</v>
      </c>
      <c r="C957" s="5">
        <v>1</v>
      </c>
      <c r="D957" s="5">
        <v>0</v>
      </c>
      <c r="E957" s="5">
        <v>2</v>
      </c>
      <c r="F957" s="5">
        <v>10</v>
      </c>
      <c r="G957" s="5" t="b">
        <v>0</v>
      </c>
      <c r="H957" s="5">
        <v>6</v>
      </c>
      <c r="I957" s="5" t="s">
        <v>52</v>
      </c>
      <c r="J957" s="5">
        <v>1</v>
      </c>
      <c r="K957" s="5" t="s">
        <v>68</v>
      </c>
      <c r="L957" s="5">
        <v>0.22</v>
      </c>
      <c r="M957" s="5">
        <v>0.21210000000000001</v>
      </c>
      <c r="N957" s="5">
        <v>0.41</v>
      </c>
      <c r="O957" s="5">
        <v>0.25369999999999998</v>
      </c>
      <c r="P957" s="5">
        <v>13</v>
      </c>
      <c r="Q957" s="5">
        <v>71</v>
      </c>
      <c r="R957" s="5">
        <v>84</v>
      </c>
      <c r="T957" t="str">
        <f t="shared" si="59"/>
        <v>invalid</v>
      </c>
      <c r="U957" t="str">
        <f t="shared" si="58"/>
        <v>February</v>
      </c>
      <c r="V957">
        <f t="shared" si="56"/>
        <v>0.21210000000000001</v>
      </c>
      <c r="W957" t="str">
        <f t="shared" si="57"/>
        <v>winter</v>
      </c>
    </row>
    <row r="958" spans="1:23" x14ac:dyDescent="0.25">
      <c r="A958" s="5">
        <v>957</v>
      </c>
      <c r="B958" s="6">
        <v>40586</v>
      </c>
      <c r="C958" s="5">
        <v>1</v>
      </c>
      <c r="D958" s="5">
        <v>0</v>
      </c>
      <c r="E958" s="5">
        <v>2</v>
      </c>
      <c r="F958" s="5">
        <v>11</v>
      </c>
      <c r="G958" s="5" t="b">
        <v>0</v>
      </c>
      <c r="H958" s="5">
        <v>6</v>
      </c>
      <c r="I958" s="5" t="s">
        <v>52</v>
      </c>
      <c r="J958" s="5">
        <v>1</v>
      </c>
      <c r="K958" s="5" t="s">
        <v>68</v>
      </c>
      <c r="L958" s="5">
        <v>0.3</v>
      </c>
      <c r="M958" s="5">
        <v>0.2727</v>
      </c>
      <c r="N958" s="5">
        <v>0.28000000000000003</v>
      </c>
      <c r="O958" s="5">
        <v>0.32840000000000003</v>
      </c>
      <c r="P958" s="5">
        <v>30</v>
      </c>
      <c r="Q958" s="5">
        <v>84</v>
      </c>
      <c r="R958" s="5">
        <v>114</v>
      </c>
      <c r="T958" t="str">
        <f t="shared" si="59"/>
        <v>invalid</v>
      </c>
      <c r="U958" t="str">
        <f t="shared" si="58"/>
        <v>February</v>
      </c>
      <c r="V958">
        <f t="shared" si="56"/>
        <v>0.2727</v>
      </c>
      <c r="W958" t="str">
        <f t="shared" si="57"/>
        <v>winter</v>
      </c>
    </row>
    <row r="959" spans="1:23" x14ac:dyDescent="0.25">
      <c r="A959" s="5">
        <v>958</v>
      </c>
      <c r="B959" s="6">
        <v>40586</v>
      </c>
      <c r="C959" s="5">
        <v>1</v>
      </c>
      <c r="D959" s="5">
        <v>0</v>
      </c>
      <c r="E959" s="5">
        <v>2</v>
      </c>
      <c r="F959" s="5">
        <v>12</v>
      </c>
      <c r="G959" s="5" t="b">
        <v>0</v>
      </c>
      <c r="H959" s="5">
        <v>6</v>
      </c>
      <c r="I959" s="5" t="s">
        <v>52</v>
      </c>
      <c r="J959" s="5">
        <v>1</v>
      </c>
      <c r="K959" s="5" t="s">
        <v>68</v>
      </c>
      <c r="L959" s="5">
        <v>0.3</v>
      </c>
      <c r="M959" s="5">
        <v>0.2727</v>
      </c>
      <c r="N959" s="5">
        <v>0.39</v>
      </c>
      <c r="O959" s="5">
        <v>0.4627</v>
      </c>
      <c r="P959" s="5">
        <v>27</v>
      </c>
      <c r="Q959" s="5">
        <v>93</v>
      </c>
      <c r="R959" s="5">
        <v>120</v>
      </c>
      <c r="T959" t="str">
        <f t="shared" si="59"/>
        <v>invalid</v>
      </c>
      <c r="U959" t="str">
        <f t="shared" si="58"/>
        <v>February</v>
      </c>
      <c r="V959">
        <f t="shared" si="56"/>
        <v>0.2727</v>
      </c>
      <c r="W959" t="str">
        <f t="shared" si="57"/>
        <v>winter</v>
      </c>
    </row>
    <row r="960" spans="1:23" x14ac:dyDescent="0.25">
      <c r="A960" s="5">
        <v>959</v>
      </c>
      <c r="B960" s="6">
        <v>40586</v>
      </c>
      <c r="C960" s="5">
        <v>1</v>
      </c>
      <c r="D960" s="5">
        <v>0</v>
      </c>
      <c r="E960" s="5">
        <v>2</v>
      </c>
      <c r="F960" s="5">
        <v>13</v>
      </c>
      <c r="G960" s="5" t="b">
        <v>0</v>
      </c>
      <c r="H960" s="5">
        <v>6</v>
      </c>
      <c r="I960" s="5" t="s">
        <v>52</v>
      </c>
      <c r="J960" s="5">
        <v>1</v>
      </c>
      <c r="K960" s="5" t="s">
        <v>68</v>
      </c>
      <c r="L960" s="5">
        <v>0.3</v>
      </c>
      <c r="M960" s="5">
        <v>0.2727</v>
      </c>
      <c r="N960" s="5">
        <v>0.39</v>
      </c>
      <c r="O960" s="5">
        <v>0.41789999999999999</v>
      </c>
      <c r="P960" s="5">
        <v>32</v>
      </c>
      <c r="Q960" s="5">
        <v>103</v>
      </c>
      <c r="R960" s="5">
        <v>135</v>
      </c>
      <c r="T960" t="str">
        <f t="shared" si="59"/>
        <v>invalid</v>
      </c>
      <c r="U960" t="str">
        <f t="shared" si="58"/>
        <v>February</v>
      </c>
      <c r="V960">
        <f t="shared" si="56"/>
        <v>0.2727</v>
      </c>
      <c r="W960" t="str">
        <f t="shared" si="57"/>
        <v>winter</v>
      </c>
    </row>
    <row r="961" spans="1:23" x14ac:dyDescent="0.25">
      <c r="A961" s="5">
        <v>960</v>
      </c>
      <c r="B961" s="6">
        <v>40586</v>
      </c>
      <c r="C961" s="5">
        <v>1</v>
      </c>
      <c r="D961" s="5">
        <v>0</v>
      </c>
      <c r="E961" s="5">
        <v>2</v>
      </c>
      <c r="F961" s="5">
        <v>14</v>
      </c>
      <c r="G961" s="5" t="b">
        <v>0</v>
      </c>
      <c r="H961" s="5">
        <v>6</v>
      </c>
      <c r="I961" s="5" t="s">
        <v>52</v>
      </c>
      <c r="J961" s="5">
        <v>1</v>
      </c>
      <c r="K961" s="5" t="s">
        <v>68</v>
      </c>
      <c r="L961" s="5">
        <v>0.34</v>
      </c>
      <c r="M961" s="5">
        <v>0.31819999999999998</v>
      </c>
      <c r="N961" s="5">
        <v>0.31</v>
      </c>
      <c r="O961" s="5">
        <v>0.28360000000000002</v>
      </c>
      <c r="P961" s="5">
        <v>30</v>
      </c>
      <c r="Q961" s="5">
        <v>90</v>
      </c>
      <c r="R961" s="5">
        <v>120</v>
      </c>
      <c r="T961" t="str">
        <f t="shared" si="59"/>
        <v>invalid</v>
      </c>
      <c r="U961" t="str">
        <f t="shared" si="58"/>
        <v>February</v>
      </c>
      <c r="V961">
        <f t="shared" si="56"/>
        <v>0.31819999999999998</v>
      </c>
      <c r="W961" t="str">
        <f t="shared" si="57"/>
        <v>winter</v>
      </c>
    </row>
    <row r="962" spans="1:23" x14ac:dyDescent="0.25">
      <c r="A962" s="5">
        <v>961</v>
      </c>
      <c r="B962" s="6">
        <v>40586</v>
      </c>
      <c r="C962" s="5">
        <v>1</v>
      </c>
      <c r="D962" s="5">
        <v>0</v>
      </c>
      <c r="E962" s="5">
        <v>2</v>
      </c>
      <c r="F962" s="5">
        <v>15</v>
      </c>
      <c r="G962" s="5" t="b">
        <v>0</v>
      </c>
      <c r="H962" s="5">
        <v>6</v>
      </c>
      <c r="I962" s="5" t="s">
        <v>52</v>
      </c>
      <c r="J962" s="5">
        <v>1</v>
      </c>
      <c r="K962" s="5" t="s">
        <v>68</v>
      </c>
      <c r="L962" s="5">
        <v>0.34</v>
      </c>
      <c r="M962" s="5">
        <v>0.30299999999999999</v>
      </c>
      <c r="N962" s="5">
        <v>0.28999999999999998</v>
      </c>
      <c r="O962" s="5">
        <v>0.41789999999999999</v>
      </c>
      <c r="P962" s="5">
        <v>47</v>
      </c>
      <c r="Q962" s="5">
        <v>127</v>
      </c>
      <c r="R962" s="5">
        <v>174</v>
      </c>
      <c r="T962" t="str">
        <f t="shared" si="59"/>
        <v>invalid</v>
      </c>
      <c r="U962" t="str">
        <f t="shared" si="58"/>
        <v>February</v>
      </c>
      <c r="V962">
        <f t="shared" si="56"/>
        <v>0.30299999999999999</v>
      </c>
      <c r="W962" t="str">
        <f t="shared" si="57"/>
        <v>winter</v>
      </c>
    </row>
    <row r="963" spans="1:23" x14ac:dyDescent="0.25">
      <c r="A963" s="5">
        <v>962</v>
      </c>
      <c r="B963" s="6">
        <v>40586</v>
      </c>
      <c r="C963" s="5">
        <v>1</v>
      </c>
      <c r="D963" s="5">
        <v>0</v>
      </c>
      <c r="E963" s="5">
        <v>2</v>
      </c>
      <c r="F963" s="5">
        <v>16</v>
      </c>
      <c r="G963" s="5" t="b">
        <v>0</v>
      </c>
      <c r="H963" s="5">
        <v>6</v>
      </c>
      <c r="I963" s="5" t="s">
        <v>52</v>
      </c>
      <c r="J963" s="5">
        <v>1</v>
      </c>
      <c r="K963" s="5" t="s">
        <v>68</v>
      </c>
      <c r="L963" s="5">
        <v>0.34</v>
      </c>
      <c r="M963" s="5">
        <v>0.30299999999999999</v>
      </c>
      <c r="N963" s="5">
        <v>0.28999999999999998</v>
      </c>
      <c r="O963" s="5">
        <v>0.41789999999999999</v>
      </c>
      <c r="P963" s="5">
        <v>42</v>
      </c>
      <c r="Q963" s="5">
        <v>103</v>
      </c>
      <c r="R963" s="5">
        <v>145</v>
      </c>
      <c r="T963" t="str">
        <f t="shared" si="59"/>
        <v>invalid</v>
      </c>
      <c r="U963" t="str">
        <f t="shared" si="58"/>
        <v>February</v>
      </c>
      <c r="V963">
        <f t="shared" ref="V963:V1001" si="60">IF(M963="",M962,M963)</f>
        <v>0.30299999999999999</v>
      </c>
      <c r="W963" t="str">
        <f t="shared" ref="W963:W1002" si="61">IF(C963=1,"winter",("invalid"))</f>
        <v>winter</v>
      </c>
    </row>
    <row r="964" spans="1:23" x14ac:dyDescent="0.25">
      <c r="A964" s="5">
        <v>963</v>
      </c>
      <c r="B964" s="6">
        <v>40586</v>
      </c>
      <c r="C964" s="5">
        <v>1</v>
      </c>
      <c r="D964" s="5">
        <v>0</v>
      </c>
      <c r="E964" s="5">
        <v>2</v>
      </c>
      <c r="F964" s="5">
        <v>17</v>
      </c>
      <c r="G964" s="5" t="b">
        <v>0</v>
      </c>
      <c r="H964" s="5">
        <v>6</v>
      </c>
      <c r="I964" s="5" t="s">
        <v>52</v>
      </c>
      <c r="J964" s="5">
        <v>1</v>
      </c>
      <c r="K964" s="5" t="s">
        <v>68</v>
      </c>
      <c r="L964" s="5">
        <v>0.32</v>
      </c>
      <c r="M964" s="5">
        <v>0.28789999999999999</v>
      </c>
      <c r="N964" s="5">
        <v>0.31</v>
      </c>
      <c r="O964" s="5">
        <v>0.52239999999999998</v>
      </c>
      <c r="P964" s="5">
        <v>24</v>
      </c>
      <c r="Q964" s="5">
        <v>113</v>
      </c>
      <c r="R964" s="5">
        <v>137</v>
      </c>
      <c r="T964" t="str">
        <f t="shared" si="59"/>
        <v>invalid</v>
      </c>
      <c r="U964" t="str">
        <f t="shared" si="58"/>
        <v>February</v>
      </c>
      <c r="V964">
        <f t="shared" si="60"/>
        <v>0.28789999999999999</v>
      </c>
      <c r="W964" t="str">
        <f t="shared" si="61"/>
        <v>winter</v>
      </c>
    </row>
    <row r="965" spans="1:23" x14ac:dyDescent="0.25">
      <c r="A965" s="5">
        <v>964</v>
      </c>
      <c r="B965" s="6">
        <v>40586</v>
      </c>
      <c r="C965" s="5">
        <v>1</v>
      </c>
      <c r="D965" s="5">
        <v>0</v>
      </c>
      <c r="E965" s="5">
        <v>2</v>
      </c>
      <c r="F965" s="5">
        <v>18</v>
      </c>
      <c r="G965" s="5" t="b">
        <v>0</v>
      </c>
      <c r="H965" s="5">
        <v>6</v>
      </c>
      <c r="I965" s="5" t="s">
        <v>52</v>
      </c>
      <c r="J965" s="5">
        <v>1</v>
      </c>
      <c r="K965" s="5" t="s">
        <v>68</v>
      </c>
      <c r="L965" s="5">
        <v>0.28000000000000003</v>
      </c>
      <c r="M965" s="5">
        <v>0.2576</v>
      </c>
      <c r="N965" s="5">
        <v>0.38</v>
      </c>
      <c r="O965" s="5">
        <v>0.32840000000000003</v>
      </c>
      <c r="P965" s="5">
        <v>4</v>
      </c>
      <c r="Q965" s="5">
        <v>60</v>
      </c>
      <c r="R965" s="5">
        <v>64</v>
      </c>
      <c r="T965" t="str">
        <f t="shared" si="59"/>
        <v>invalid</v>
      </c>
      <c r="U965" t="str">
        <f t="shared" si="58"/>
        <v>February</v>
      </c>
      <c r="V965">
        <f t="shared" si="60"/>
        <v>0.2576</v>
      </c>
      <c r="W965" t="str">
        <f t="shared" si="61"/>
        <v>winter</v>
      </c>
    </row>
    <row r="966" spans="1:23" x14ac:dyDescent="0.25">
      <c r="A966" s="5">
        <v>965</v>
      </c>
      <c r="B966" s="6">
        <v>40586</v>
      </c>
      <c r="C966" s="5">
        <v>1</v>
      </c>
      <c r="D966" s="5">
        <v>0</v>
      </c>
      <c r="E966" s="5">
        <v>2</v>
      </c>
      <c r="F966" s="5">
        <v>19</v>
      </c>
      <c r="G966" s="5" t="b">
        <v>0</v>
      </c>
      <c r="H966" s="5">
        <v>6</v>
      </c>
      <c r="I966" s="5" t="s">
        <v>52</v>
      </c>
      <c r="J966" s="5">
        <v>1</v>
      </c>
      <c r="K966" s="5" t="s">
        <v>68</v>
      </c>
      <c r="L966" s="5">
        <v>0.28000000000000003</v>
      </c>
      <c r="M966" s="5">
        <v>0.2727</v>
      </c>
      <c r="N966" s="5">
        <v>0.38</v>
      </c>
      <c r="O966" s="5">
        <v>0.16420000000000001</v>
      </c>
      <c r="P966" s="5">
        <v>2</v>
      </c>
      <c r="Q966" s="5">
        <v>39</v>
      </c>
      <c r="R966" s="5">
        <v>41</v>
      </c>
      <c r="T966" t="str">
        <f t="shared" si="59"/>
        <v>invalid</v>
      </c>
      <c r="U966" t="str">
        <f t="shared" si="58"/>
        <v>February</v>
      </c>
      <c r="V966">
        <f t="shared" si="60"/>
        <v>0.2727</v>
      </c>
      <c r="W966" t="str">
        <f t="shared" si="61"/>
        <v>winter</v>
      </c>
    </row>
    <row r="967" spans="1:23" x14ac:dyDescent="0.25">
      <c r="A967" s="5">
        <v>966</v>
      </c>
      <c r="B967" s="6">
        <v>40586</v>
      </c>
      <c r="C967" s="5">
        <v>1</v>
      </c>
      <c r="D967" s="5">
        <v>0</v>
      </c>
      <c r="E967" s="5">
        <v>2</v>
      </c>
      <c r="F967" s="5">
        <v>20</v>
      </c>
      <c r="G967" s="5" t="b">
        <v>0</v>
      </c>
      <c r="H967" s="5">
        <v>6</v>
      </c>
      <c r="I967" s="5" t="s">
        <v>52</v>
      </c>
      <c r="J967" s="5">
        <v>1</v>
      </c>
      <c r="K967" s="5" t="s">
        <v>68</v>
      </c>
      <c r="L967" s="5">
        <v>0.26</v>
      </c>
      <c r="M967" s="5">
        <v>0.2576</v>
      </c>
      <c r="N967" s="5">
        <v>0.41</v>
      </c>
      <c r="O967" s="5">
        <v>0.22389999999999999</v>
      </c>
      <c r="P967" s="5">
        <v>1</v>
      </c>
      <c r="Q967" s="5">
        <v>39</v>
      </c>
      <c r="R967" s="5">
        <v>40</v>
      </c>
      <c r="T967" t="str">
        <f t="shared" si="59"/>
        <v>invalid</v>
      </c>
      <c r="U967" t="str">
        <f t="shared" si="58"/>
        <v>February</v>
      </c>
      <c r="V967">
        <f t="shared" si="60"/>
        <v>0.2576</v>
      </c>
      <c r="W967" t="str">
        <f t="shared" si="61"/>
        <v>winter</v>
      </c>
    </row>
    <row r="968" spans="1:23" x14ac:dyDescent="0.25">
      <c r="A968" s="5">
        <v>967</v>
      </c>
      <c r="B968" s="6">
        <v>40586</v>
      </c>
      <c r="C968" s="5">
        <v>1</v>
      </c>
      <c r="D968" s="5">
        <v>0</v>
      </c>
      <c r="E968" s="5">
        <v>2</v>
      </c>
      <c r="F968" s="5">
        <v>21</v>
      </c>
      <c r="G968" s="5" t="b">
        <v>0</v>
      </c>
      <c r="H968" s="5">
        <v>6</v>
      </c>
      <c r="I968" s="5" t="s">
        <v>52</v>
      </c>
      <c r="J968" s="5">
        <v>1</v>
      </c>
      <c r="K968" s="5" t="s">
        <v>68</v>
      </c>
      <c r="L968" s="5">
        <v>0.26</v>
      </c>
      <c r="M968" s="5">
        <v>0.30299999999999999</v>
      </c>
      <c r="N968" s="5">
        <v>0.41</v>
      </c>
      <c r="O968" s="5">
        <v>0</v>
      </c>
      <c r="P968" s="5">
        <v>9</v>
      </c>
      <c r="Q968" s="5">
        <v>42</v>
      </c>
      <c r="R968" s="5">
        <v>51</v>
      </c>
      <c r="T968" t="str">
        <f t="shared" si="59"/>
        <v>invalid</v>
      </c>
      <c r="U968" t="str">
        <f t="shared" si="58"/>
        <v>February</v>
      </c>
      <c r="V968">
        <f t="shared" si="60"/>
        <v>0.30299999999999999</v>
      </c>
      <c r="W968" t="str">
        <f t="shared" si="61"/>
        <v>winter</v>
      </c>
    </row>
    <row r="969" spans="1:23" x14ac:dyDescent="0.25">
      <c r="A969" s="5">
        <v>968</v>
      </c>
      <c r="B969" s="6">
        <v>40586</v>
      </c>
      <c r="C969" s="5">
        <v>1</v>
      </c>
      <c r="D969" s="5">
        <v>0</v>
      </c>
      <c r="E969" s="5">
        <v>2</v>
      </c>
      <c r="F969" s="5">
        <v>22</v>
      </c>
      <c r="G969" s="5" t="b">
        <v>0</v>
      </c>
      <c r="H969" s="5">
        <v>6</v>
      </c>
      <c r="I969" s="5" t="s">
        <v>52</v>
      </c>
      <c r="J969" s="5">
        <v>1</v>
      </c>
      <c r="K969" s="5" t="s">
        <v>68</v>
      </c>
      <c r="L969" s="5">
        <v>0.24</v>
      </c>
      <c r="M969" s="5">
        <v>0.2576</v>
      </c>
      <c r="N969" s="5">
        <v>0.44</v>
      </c>
      <c r="O969" s="5">
        <v>8.9599999999999999E-2</v>
      </c>
      <c r="P969" s="5">
        <v>6</v>
      </c>
      <c r="Q969" s="5">
        <v>39</v>
      </c>
      <c r="R969" s="5">
        <v>45</v>
      </c>
      <c r="T969" t="str">
        <f t="shared" si="59"/>
        <v>invalid</v>
      </c>
      <c r="U969" t="str">
        <f t="shared" si="58"/>
        <v>February</v>
      </c>
      <c r="V969">
        <f t="shared" si="60"/>
        <v>0.2576</v>
      </c>
      <c r="W969" t="str">
        <f t="shared" si="61"/>
        <v>winter</v>
      </c>
    </row>
    <row r="970" spans="1:23" x14ac:dyDescent="0.25">
      <c r="A970" s="5">
        <v>969</v>
      </c>
      <c r="B970" s="6">
        <v>40586</v>
      </c>
      <c r="C970" s="5">
        <v>1</v>
      </c>
      <c r="D970" s="5">
        <v>0</v>
      </c>
      <c r="E970" s="5">
        <v>2</v>
      </c>
      <c r="F970" s="5">
        <v>23</v>
      </c>
      <c r="G970" s="5" t="b">
        <v>0</v>
      </c>
      <c r="H970" s="5">
        <v>6</v>
      </c>
      <c r="I970" s="5" t="s">
        <v>52</v>
      </c>
      <c r="J970" s="5">
        <v>1</v>
      </c>
      <c r="K970" s="5" t="s">
        <v>68</v>
      </c>
      <c r="L970" s="5">
        <v>0.22</v>
      </c>
      <c r="M970" s="5">
        <v>0.2273</v>
      </c>
      <c r="N970" s="5">
        <v>0.51</v>
      </c>
      <c r="O970" s="5">
        <v>0.1343</v>
      </c>
      <c r="P970" s="5">
        <v>1</v>
      </c>
      <c r="Q970" s="5">
        <v>31</v>
      </c>
      <c r="R970" s="5">
        <v>32</v>
      </c>
      <c r="T970" t="str">
        <f t="shared" si="59"/>
        <v>invalid</v>
      </c>
      <c r="U970" t="str">
        <f t="shared" si="58"/>
        <v>February</v>
      </c>
      <c r="V970">
        <f t="shared" si="60"/>
        <v>0.2273</v>
      </c>
      <c r="W970" t="str">
        <f t="shared" si="61"/>
        <v>winter</v>
      </c>
    </row>
    <row r="971" spans="1:23" x14ac:dyDescent="0.25">
      <c r="A971" s="5">
        <v>970</v>
      </c>
      <c r="B971" s="6">
        <v>40587</v>
      </c>
      <c r="C971" s="5">
        <v>1</v>
      </c>
      <c r="D971" s="5">
        <v>0</v>
      </c>
      <c r="E971" s="5">
        <v>2</v>
      </c>
      <c r="F971" s="5">
        <v>0</v>
      </c>
      <c r="G971" s="5" t="b">
        <v>0</v>
      </c>
      <c r="H971" s="5">
        <v>0</v>
      </c>
      <c r="I971" s="5" t="s">
        <v>67</v>
      </c>
      <c r="J971" s="5">
        <v>1</v>
      </c>
      <c r="K971" s="5" t="s">
        <v>68</v>
      </c>
      <c r="L971" s="5">
        <v>0.2</v>
      </c>
      <c r="M971" s="5">
        <v>0.2273</v>
      </c>
      <c r="N971" s="5">
        <v>0.64</v>
      </c>
      <c r="O971" s="5">
        <v>0.1045</v>
      </c>
      <c r="P971" s="5">
        <v>5</v>
      </c>
      <c r="Q971" s="5">
        <v>34</v>
      </c>
      <c r="R971" s="5">
        <v>39</v>
      </c>
      <c r="T971" t="str">
        <f t="shared" si="59"/>
        <v>invalid</v>
      </c>
      <c r="U971" t="str">
        <f t="shared" si="58"/>
        <v>February</v>
      </c>
      <c r="V971">
        <f t="shared" si="60"/>
        <v>0.2273</v>
      </c>
      <c r="W971" t="str">
        <f t="shared" si="61"/>
        <v>winter</v>
      </c>
    </row>
    <row r="972" spans="1:23" x14ac:dyDescent="0.25">
      <c r="A972" s="5">
        <v>971</v>
      </c>
      <c r="B972" s="6">
        <v>40587</v>
      </c>
      <c r="C972" s="5">
        <v>1</v>
      </c>
      <c r="D972" s="5">
        <v>0</v>
      </c>
      <c r="E972" s="5">
        <v>2</v>
      </c>
      <c r="F972" s="5">
        <v>1</v>
      </c>
      <c r="G972" s="5" t="b">
        <v>0</v>
      </c>
      <c r="H972" s="5">
        <v>0</v>
      </c>
      <c r="I972" s="5" t="s">
        <v>67</v>
      </c>
      <c r="J972" s="5">
        <v>1</v>
      </c>
      <c r="K972" s="5" t="s">
        <v>68</v>
      </c>
      <c r="L972" s="5">
        <v>0.2</v>
      </c>
      <c r="M972" s="5">
        <v>0.2273</v>
      </c>
      <c r="N972" s="5">
        <v>0.59</v>
      </c>
      <c r="O972" s="5">
        <v>8.9599999999999999E-2</v>
      </c>
      <c r="P972" s="5">
        <v>1</v>
      </c>
      <c r="Q972" s="5">
        <v>23</v>
      </c>
      <c r="R972" s="5">
        <v>24</v>
      </c>
      <c r="T972" t="str">
        <f t="shared" si="59"/>
        <v>invalid</v>
      </c>
      <c r="U972" t="str">
        <f t="shared" ref="U972:U1026" si="62">IF(E963=1,"January",IF(E963=2,"February",("invalid")))</f>
        <v>February</v>
      </c>
      <c r="V972">
        <f t="shared" si="60"/>
        <v>0.2273</v>
      </c>
      <c r="W972" t="str">
        <f t="shared" si="61"/>
        <v>winter</v>
      </c>
    </row>
    <row r="973" spans="1:23" x14ac:dyDescent="0.25">
      <c r="A973" s="5">
        <v>972</v>
      </c>
      <c r="B973" s="6">
        <v>40587</v>
      </c>
      <c r="C973" s="5">
        <v>1</v>
      </c>
      <c r="D973" s="5">
        <v>0</v>
      </c>
      <c r="E973" s="5">
        <v>2</v>
      </c>
      <c r="F973" s="5">
        <v>2</v>
      </c>
      <c r="G973" s="5" t="b">
        <v>0</v>
      </c>
      <c r="H973" s="5">
        <v>0</v>
      </c>
      <c r="I973" s="5" t="s">
        <v>67</v>
      </c>
      <c r="J973" s="5">
        <v>2</v>
      </c>
      <c r="K973" s="5" t="s">
        <v>69</v>
      </c>
      <c r="L973" s="5">
        <v>0.2</v>
      </c>
      <c r="M973" s="5">
        <v>0.2273</v>
      </c>
      <c r="N973" s="5">
        <v>0.75</v>
      </c>
      <c r="O973" s="5">
        <v>8.9599999999999999E-2</v>
      </c>
      <c r="P973" s="5">
        <v>1</v>
      </c>
      <c r="Q973" s="5">
        <v>19</v>
      </c>
      <c r="R973" s="5">
        <v>20</v>
      </c>
      <c r="T973" t="str">
        <f t="shared" si="59"/>
        <v>invalid</v>
      </c>
      <c r="U973" t="str">
        <f t="shared" si="62"/>
        <v>February</v>
      </c>
      <c r="V973">
        <f t="shared" si="60"/>
        <v>0.2273</v>
      </c>
      <c r="W973" t="str">
        <f t="shared" si="61"/>
        <v>winter</v>
      </c>
    </row>
    <row r="974" spans="1:23" x14ac:dyDescent="0.25">
      <c r="A974" s="5">
        <v>973</v>
      </c>
      <c r="B974" s="6">
        <v>40587</v>
      </c>
      <c r="C974" s="5">
        <v>1</v>
      </c>
      <c r="D974" s="5">
        <v>0</v>
      </c>
      <c r="E974" s="5">
        <v>2</v>
      </c>
      <c r="F974" s="5">
        <v>3</v>
      </c>
      <c r="G974" s="5" t="b">
        <v>0</v>
      </c>
      <c r="H974" s="5">
        <v>0</v>
      </c>
      <c r="I974" s="5" t="s">
        <v>67</v>
      </c>
      <c r="J974" s="5">
        <v>2</v>
      </c>
      <c r="K974" s="5" t="s">
        <v>69</v>
      </c>
      <c r="L974" s="5">
        <v>0.2</v>
      </c>
      <c r="M974" s="5">
        <v>0.2273</v>
      </c>
      <c r="N974" s="5">
        <v>0.69</v>
      </c>
      <c r="O974" s="5">
        <v>0.1045</v>
      </c>
      <c r="P974" s="5">
        <v>4</v>
      </c>
      <c r="Q974" s="5">
        <v>8</v>
      </c>
      <c r="R974" s="5">
        <v>12</v>
      </c>
      <c r="T974" t="str">
        <f t="shared" si="59"/>
        <v>invalid</v>
      </c>
      <c r="U974" t="str">
        <f t="shared" si="62"/>
        <v>February</v>
      </c>
      <c r="V974">
        <f t="shared" si="60"/>
        <v>0.2273</v>
      </c>
      <c r="W974" t="str">
        <f t="shared" si="61"/>
        <v>winter</v>
      </c>
    </row>
    <row r="975" spans="1:23" x14ac:dyDescent="0.25">
      <c r="A975" s="5">
        <v>974</v>
      </c>
      <c r="B975" s="6">
        <v>40587</v>
      </c>
      <c r="C975" s="5">
        <v>1</v>
      </c>
      <c r="D975" s="5">
        <v>0</v>
      </c>
      <c r="E975" s="5">
        <v>2</v>
      </c>
      <c r="F975" s="5">
        <v>4</v>
      </c>
      <c r="G975" s="5" t="b">
        <v>0</v>
      </c>
      <c r="H975" s="5">
        <v>0</v>
      </c>
      <c r="I975" s="5" t="s">
        <v>67</v>
      </c>
      <c r="J975" s="5">
        <v>2</v>
      </c>
      <c r="K975" s="5" t="s">
        <v>69</v>
      </c>
      <c r="L975" s="5">
        <v>0.2</v>
      </c>
      <c r="M975" s="5">
        <v>0.21210000000000001</v>
      </c>
      <c r="N975" s="5">
        <v>0.69</v>
      </c>
      <c r="O975" s="5">
        <v>0.16420000000000001</v>
      </c>
      <c r="P975" s="5">
        <v>0</v>
      </c>
      <c r="Q975" s="5">
        <v>2</v>
      </c>
      <c r="R975" s="5">
        <v>2</v>
      </c>
      <c r="T975" t="str">
        <f t="shared" si="59"/>
        <v>invalid</v>
      </c>
      <c r="U975" t="str">
        <f t="shared" si="62"/>
        <v>February</v>
      </c>
      <c r="V975">
        <f t="shared" si="60"/>
        <v>0.21210000000000001</v>
      </c>
      <c r="W975" t="str">
        <f t="shared" si="61"/>
        <v>winter</v>
      </c>
    </row>
    <row r="976" spans="1:23" x14ac:dyDescent="0.25">
      <c r="A976" s="5">
        <v>975</v>
      </c>
      <c r="B976" s="6">
        <v>40587</v>
      </c>
      <c r="C976" s="5">
        <v>1</v>
      </c>
      <c r="D976" s="5">
        <v>0</v>
      </c>
      <c r="E976" s="5">
        <v>2</v>
      </c>
      <c r="F976" s="5">
        <v>6</v>
      </c>
      <c r="G976" s="5" t="b">
        <v>0</v>
      </c>
      <c r="H976" s="5">
        <v>0</v>
      </c>
      <c r="I976" s="5" t="s">
        <v>67</v>
      </c>
      <c r="J976" s="5">
        <v>2</v>
      </c>
      <c r="K976" s="5" t="s">
        <v>69</v>
      </c>
      <c r="L976" s="5">
        <v>0.2</v>
      </c>
      <c r="M976" s="5">
        <v>0.21210000000000001</v>
      </c>
      <c r="N976" s="5">
        <v>0.69</v>
      </c>
      <c r="O976" s="5">
        <v>0.1343</v>
      </c>
      <c r="P976" s="5">
        <v>2</v>
      </c>
      <c r="Q976" s="5">
        <v>3</v>
      </c>
      <c r="R976" s="5">
        <v>5</v>
      </c>
      <c r="T976" t="str">
        <f t="shared" si="59"/>
        <v>invalid</v>
      </c>
      <c r="U976" t="str">
        <f t="shared" si="62"/>
        <v>February</v>
      </c>
      <c r="V976">
        <f t="shared" si="60"/>
        <v>0.21210000000000001</v>
      </c>
      <c r="W976" t="str">
        <f t="shared" si="61"/>
        <v>winter</v>
      </c>
    </row>
    <row r="977" spans="1:23" x14ac:dyDescent="0.25">
      <c r="A977" s="5">
        <v>976</v>
      </c>
      <c r="B977" s="6">
        <v>40587</v>
      </c>
      <c r="C977" s="5">
        <v>1</v>
      </c>
      <c r="D977" s="5">
        <v>0</v>
      </c>
      <c r="E977" s="5">
        <v>2</v>
      </c>
      <c r="F977" s="5">
        <v>7</v>
      </c>
      <c r="G977" s="5" t="b">
        <v>0</v>
      </c>
      <c r="H977" s="5">
        <v>0</v>
      </c>
      <c r="I977" s="5" t="s">
        <v>67</v>
      </c>
      <c r="J977" s="5">
        <v>2</v>
      </c>
      <c r="K977" s="5" t="s">
        <v>69</v>
      </c>
      <c r="L977" s="5">
        <v>0.22</v>
      </c>
      <c r="M977" s="5">
        <v>0.2727</v>
      </c>
      <c r="N977" s="5">
        <v>0.55000000000000004</v>
      </c>
      <c r="O977" s="5">
        <v>0</v>
      </c>
      <c r="P977" s="5">
        <v>0</v>
      </c>
      <c r="Q977" s="5">
        <v>3</v>
      </c>
      <c r="R977" s="5">
        <v>3</v>
      </c>
      <c r="T977" t="str">
        <f t="shared" ref="T977:T1040" si="63">IF(K963=1,"Clear",IF(K963=2,"Cloudy",IF(K963=3,"Light Rain",IF(K963=4,"Heavy Rain",("invalid")))))</f>
        <v>invalid</v>
      </c>
      <c r="U977" t="str">
        <f t="shared" si="62"/>
        <v>February</v>
      </c>
      <c r="V977">
        <f t="shared" si="60"/>
        <v>0.2727</v>
      </c>
      <c r="W977" t="str">
        <f t="shared" si="61"/>
        <v>winter</v>
      </c>
    </row>
    <row r="978" spans="1:23" x14ac:dyDescent="0.25">
      <c r="A978" s="5">
        <v>977</v>
      </c>
      <c r="B978" s="6">
        <v>40587</v>
      </c>
      <c r="C978" s="5">
        <v>1</v>
      </c>
      <c r="D978" s="5">
        <v>0</v>
      </c>
      <c r="E978" s="5">
        <v>2</v>
      </c>
      <c r="F978" s="5">
        <v>8</v>
      </c>
      <c r="G978" s="5" t="b">
        <v>0</v>
      </c>
      <c r="H978" s="5">
        <v>0</v>
      </c>
      <c r="I978" s="5" t="s">
        <v>67</v>
      </c>
      <c r="J978" s="5">
        <v>2</v>
      </c>
      <c r="K978" s="5" t="s">
        <v>69</v>
      </c>
      <c r="L978" s="5">
        <v>0.22</v>
      </c>
      <c r="M978" s="5">
        <v>0.2273</v>
      </c>
      <c r="N978" s="5">
        <v>0.64</v>
      </c>
      <c r="O978" s="5">
        <v>0.19400000000000001</v>
      </c>
      <c r="P978" s="5">
        <v>1</v>
      </c>
      <c r="Q978" s="5">
        <v>11</v>
      </c>
      <c r="R978" s="5">
        <v>12</v>
      </c>
      <c r="T978" t="str">
        <f t="shared" si="63"/>
        <v>invalid</v>
      </c>
      <c r="U978" t="str">
        <f t="shared" si="62"/>
        <v>February</v>
      </c>
      <c r="V978">
        <f t="shared" si="60"/>
        <v>0.2273</v>
      </c>
      <c r="W978" t="str">
        <f t="shared" si="61"/>
        <v>winter</v>
      </c>
    </row>
    <row r="979" spans="1:23" x14ac:dyDescent="0.25">
      <c r="A979" s="5">
        <v>978</v>
      </c>
      <c r="B979" s="6">
        <v>40587</v>
      </c>
      <c r="C979" s="5">
        <v>1</v>
      </c>
      <c r="D979" s="5">
        <v>0</v>
      </c>
      <c r="E979" s="5">
        <v>2</v>
      </c>
      <c r="F979" s="5">
        <v>9</v>
      </c>
      <c r="G979" s="5" t="b">
        <v>0</v>
      </c>
      <c r="H979" s="5">
        <v>0</v>
      </c>
      <c r="I979" s="5" t="s">
        <v>67</v>
      </c>
      <c r="J979" s="5">
        <v>2</v>
      </c>
      <c r="K979" s="5" t="s">
        <v>69</v>
      </c>
      <c r="L979" s="5">
        <v>0.24</v>
      </c>
      <c r="M979" s="5">
        <v>0.2273</v>
      </c>
      <c r="N979" s="5">
        <v>0.6</v>
      </c>
      <c r="O979" s="5">
        <v>0.22389999999999999</v>
      </c>
      <c r="P979" s="5">
        <v>12</v>
      </c>
      <c r="Q979" s="5">
        <v>35</v>
      </c>
      <c r="R979" s="5">
        <v>47</v>
      </c>
      <c r="T979" t="str">
        <f t="shared" si="63"/>
        <v>invalid</v>
      </c>
      <c r="U979" t="str">
        <f t="shared" si="62"/>
        <v>February</v>
      </c>
      <c r="V979">
        <f t="shared" si="60"/>
        <v>0.2273</v>
      </c>
      <c r="W979" t="str">
        <f t="shared" si="61"/>
        <v>winter</v>
      </c>
    </row>
    <row r="980" spans="1:23" x14ac:dyDescent="0.25">
      <c r="A980" s="5">
        <v>979</v>
      </c>
      <c r="B980" s="6">
        <v>40587</v>
      </c>
      <c r="C980" s="5">
        <v>1</v>
      </c>
      <c r="D980" s="5">
        <v>0</v>
      </c>
      <c r="E980" s="5">
        <v>2</v>
      </c>
      <c r="F980" s="5">
        <v>10</v>
      </c>
      <c r="G980" s="5" t="b">
        <v>0</v>
      </c>
      <c r="H980" s="5">
        <v>0</v>
      </c>
      <c r="I980" s="5" t="s">
        <v>67</v>
      </c>
      <c r="J980" s="5">
        <v>1</v>
      </c>
      <c r="K980" s="5" t="s">
        <v>68</v>
      </c>
      <c r="L980" s="5">
        <v>0.3</v>
      </c>
      <c r="M980" s="5">
        <v>0.2727</v>
      </c>
      <c r="N980" s="5">
        <v>0.45</v>
      </c>
      <c r="O980" s="5">
        <v>0.32840000000000003</v>
      </c>
      <c r="P980" s="5">
        <v>19</v>
      </c>
      <c r="Q980" s="5">
        <v>86</v>
      </c>
      <c r="R980" s="5">
        <v>105</v>
      </c>
      <c r="T980" t="str">
        <f t="shared" si="63"/>
        <v>invalid</v>
      </c>
      <c r="U980" t="str">
        <f t="shared" si="62"/>
        <v>February</v>
      </c>
      <c r="V980">
        <f t="shared" si="60"/>
        <v>0.2727</v>
      </c>
      <c r="W980" t="str">
        <f t="shared" si="61"/>
        <v>winter</v>
      </c>
    </row>
    <row r="981" spans="1:23" x14ac:dyDescent="0.25">
      <c r="A981" s="5">
        <v>980</v>
      </c>
      <c r="B981" s="6">
        <v>40587</v>
      </c>
      <c r="C981" s="5">
        <v>1</v>
      </c>
      <c r="D981" s="5">
        <v>0</v>
      </c>
      <c r="E981" s="5">
        <v>2</v>
      </c>
      <c r="F981" s="5">
        <v>11</v>
      </c>
      <c r="G981" s="5" t="b">
        <v>0</v>
      </c>
      <c r="H981" s="5">
        <v>0</v>
      </c>
      <c r="I981" s="5" t="s">
        <v>67</v>
      </c>
      <c r="J981" s="5">
        <v>1</v>
      </c>
      <c r="K981" s="5" t="s">
        <v>68</v>
      </c>
      <c r="L981" s="5">
        <v>0.32</v>
      </c>
      <c r="M981" s="5">
        <v>0.28789999999999999</v>
      </c>
      <c r="N981" s="5">
        <v>0.39</v>
      </c>
      <c r="O981" s="5">
        <v>0.44779999999999998</v>
      </c>
      <c r="P981" s="5">
        <v>26</v>
      </c>
      <c r="Q981" s="5">
        <v>86</v>
      </c>
      <c r="R981" s="5">
        <v>112</v>
      </c>
      <c r="T981" t="str">
        <f t="shared" si="63"/>
        <v>invalid</v>
      </c>
      <c r="U981" t="str">
        <f t="shared" si="62"/>
        <v>February</v>
      </c>
      <c r="V981">
        <f t="shared" si="60"/>
        <v>0.28789999999999999</v>
      </c>
      <c r="W981" t="str">
        <f t="shared" si="61"/>
        <v>winter</v>
      </c>
    </row>
    <row r="982" spans="1:23" x14ac:dyDescent="0.25">
      <c r="A982" s="5">
        <v>981</v>
      </c>
      <c r="B982" s="6">
        <v>40587</v>
      </c>
      <c r="C982" s="5">
        <v>1</v>
      </c>
      <c r="D982" s="5">
        <v>0</v>
      </c>
      <c r="E982" s="5">
        <v>2</v>
      </c>
      <c r="F982" s="5">
        <v>12</v>
      </c>
      <c r="G982" s="5" t="b">
        <v>0</v>
      </c>
      <c r="H982" s="5">
        <v>0</v>
      </c>
      <c r="I982" s="5" t="s">
        <v>67</v>
      </c>
      <c r="J982" s="5">
        <v>1</v>
      </c>
      <c r="K982" s="5" t="s">
        <v>68</v>
      </c>
      <c r="L982" s="5">
        <v>0.36</v>
      </c>
      <c r="M982" s="5">
        <v>0.31819999999999998</v>
      </c>
      <c r="N982" s="5">
        <v>0.32</v>
      </c>
      <c r="O982" s="5">
        <v>0.4627</v>
      </c>
      <c r="P982" s="5">
        <v>58</v>
      </c>
      <c r="Q982" s="5">
        <v>94</v>
      </c>
      <c r="R982" s="5">
        <v>152</v>
      </c>
      <c r="T982" t="str">
        <f t="shared" si="63"/>
        <v>invalid</v>
      </c>
      <c r="U982" t="str">
        <f t="shared" si="62"/>
        <v>February</v>
      </c>
      <c r="V982">
        <f t="shared" si="60"/>
        <v>0.31819999999999998</v>
      </c>
      <c r="W982" t="str">
        <f t="shared" si="61"/>
        <v>winter</v>
      </c>
    </row>
    <row r="983" spans="1:23" x14ac:dyDescent="0.25">
      <c r="A983" s="5">
        <v>982</v>
      </c>
      <c r="B983" s="6">
        <v>40587</v>
      </c>
      <c r="C983" s="5">
        <v>1</v>
      </c>
      <c r="D983" s="5">
        <v>0</v>
      </c>
      <c r="E983" s="5">
        <v>2</v>
      </c>
      <c r="F983" s="5">
        <v>13</v>
      </c>
      <c r="G983" s="5" t="b">
        <v>0</v>
      </c>
      <c r="H983" s="5">
        <v>0</v>
      </c>
      <c r="I983" s="5" t="s">
        <v>67</v>
      </c>
      <c r="J983" s="5">
        <v>1</v>
      </c>
      <c r="K983" s="5" t="s">
        <v>68</v>
      </c>
      <c r="L983" s="5">
        <v>0.38</v>
      </c>
      <c r="M983" s="5">
        <v>0.39389999999999997</v>
      </c>
      <c r="N983" s="5">
        <v>0.28999999999999998</v>
      </c>
      <c r="O983" s="5">
        <v>0.35820000000000002</v>
      </c>
      <c r="P983" s="5">
        <v>62</v>
      </c>
      <c r="Q983" s="5">
        <v>92</v>
      </c>
      <c r="R983" s="5">
        <v>154</v>
      </c>
      <c r="T983" t="str">
        <f t="shared" si="63"/>
        <v>invalid</v>
      </c>
      <c r="U983" t="str">
        <f t="shared" si="62"/>
        <v>February</v>
      </c>
      <c r="V983">
        <f t="shared" si="60"/>
        <v>0.39389999999999997</v>
      </c>
      <c r="W983" t="str">
        <f t="shared" si="61"/>
        <v>winter</v>
      </c>
    </row>
    <row r="984" spans="1:23" x14ac:dyDescent="0.25">
      <c r="A984" s="5">
        <v>983</v>
      </c>
      <c r="B984" s="6">
        <v>40587</v>
      </c>
      <c r="C984" s="5">
        <v>1</v>
      </c>
      <c r="D984" s="5">
        <v>0</v>
      </c>
      <c r="E984" s="5">
        <v>2</v>
      </c>
      <c r="F984" s="5">
        <v>14</v>
      </c>
      <c r="G984" s="5" t="b">
        <v>0</v>
      </c>
      <c r="H984" s="5">
        <v>0</v>
      </c>
      <c r="I984" s="5" t="s">
        <v>67</v>
      </c>
      <c r="J984" s="5">
        <v>2</v>
      </c>
      <c r="K984" s="5" t="s">
        <v>69</v>
      </c>
      <c r="L984" s="5">
        <v>0.4</v>
      </c>
      <c r="M984" s="5">
        <v>0.40910000000000002</v>
      </c>
      <c r="N984" s="5">
        <v>0.3</v>
      </c>
      <c r="O984" s="5">
        <v>0.41789999999999999</v>
      </c>
      <c r="P984" s="5">
        <v>51</v>
      </c>
      <c r="Q984" s="5">
        <v>110</v>
      </c>
      <c r="R984" s="5">
        <v>161</v>
      </c>
      <c r="T984" t="str">
        <f t="shared" si="63"/>
        <v>invalid</v>
      </c>
      <c r="U984" t="str">
        <f t="shared" si="62"/>
        <v>February</v>
      </c>
      <c r="V984">
        <f t="shared" si="60"/>
        <v>0.40910000000000002</v>
      </c>
      <c r="W984" t="str">
        <f t="shared" si="61"/>
        <v>winter</v>
      </c>
    </row>
    <row r="985" spans="1:23" x14ac:dyDescent="0.25">
      <c r="A985" s="5">
        <v>984</v>
      </c>
      <c r="B985" s="6">
        <v>40587</v>
      </c>
      <c r="C985" s="5">
        <v>1</v>
      </c>
      <c r="D985" s="5">
        <v>0</v>
      </c>
      <c r="E985" s="5">
        <v>2</v>
      </c>
      <c r="F985" s="5">
        <v>15</v>
      </c>
      <c r="G985" s="5" t="b">
        <v>0</v>
      </c>
      <c r="H985" s="5">
        <v>0</v>
      </c>
      <c r="I985" s="5" t="s">
        <v>67</v>
      </c>
      <c r="J985" s="5">
        <v>2</v>
      </c>
      <c r="K985" s="5" t="s">
        <v>69</v>
      </c>
      <c r="L985" s="5">
        <v>0.4</v>
      </c>
      <c r="M985" s="5">
        <v>0.40910000000000002</v>
      </c>
      <c r="N985" s="5">
        <v>0.3</v>
      </c>
      <c r="O985" s="5">
        <v>0.29849999999999999</v>
      </c>
      <c r="P985" s="5">
        <v>40</v>
      </c>
      <c r="Q985" s="5">
        <v>122</v>
      </c>
      <c r="R985" s="5">
        <v>162</v>
      </c>
      <c r="T985" t="str">
        <f t="shared" si="63"/>
        <v>invalid</v>
      </c>
      <c r="U985" t="str">
        <f t="shared" si="62"/>
        <v>February</v>
      </c>
      <c r="V985">
        <f t="shared" si="60"/>
        <v>0.40910000000000002</v>
      </c>
      <c r="W985" t="str">
        <f t="shared" si="61"/>
        <v>winter</v>
      </c>
    </row>
    <row r="986" spans="1:23" x14ac:dyDescent="0.25">
      <c r="A986" s="5">
        <v>985</v>
      </c>
      <c r="B986" s="6">
        <v>40587</v>
      </c>
      <c r="C986" s="5">
        <v>1</v>
      </c>
      <c r="D986" s="5">
        <v>0</v>
      </c>
      <c r="E986" s="5">
        <v>2</v>
      </c>
      <c r="F986" s="5">
        <v>16</v>
      </c>
      <c r="G986" s="5" t="b">
        <v>0</v>
      </c>
      <c r="H986" s="5">
        <v>0</v>
      </c>
      <c r="I986" s="5" t="s">
        <v>67</v>
      </c>
      <c r="J986" s="5">
        <v>2</v>
      </c>
      <c r="K986" s="5" t="s">
        <v>69</v>
      </c>
      <c r="L986" s="5">
        <v>0.42</v>
      </c>
      <c r="M986" s="5">
        <v>0.42420000000000002</v>
      </c>
      <c r="N986" s="5">
        <v>0.28000000000000003</v>
      </c>
      <c r="O986" s="5">
        <v>0.32840000000000003</v>
      </c>
      <c r="P986" s="5">
        <v>28</v>
      </c>
      <c r="Q986" s="5">
        <v>106</v>
      </c>
      <c r="R986" s="5">
        <v>134</v>
      </c>
      <c r="T986" t="str">
        <f t="shared" si="63"/>
        <v>invalid</v>
      </c>
      <c r="U986" t="str">
        <f t="shared" si="62"/>
        <v>February</v>
      </c>
      <c r="V986">
        <f t="shared" si="60"/>
        <v>0.42420000000000002</v>
      </c>
      <c r="W986" t="str">
        <f t="shared" si="61"/>
        <v>winter</v>
      </c>
    </row>
    <row r="987" spans="1:23" x14ac:dyDescent="0.25">
      <c r="A987" s="5">
        <v>986</v>
      </c>
      <c r="B987" s="6">
        <v>40587</v>
      </c>
      <c r="C987" s="5">
        <v>1</v>
      </c>
      <c r="D987" s="5">
        <v>0</v>
      </c>
      <c r="E987" s="5">
        <v>2</v>
      </c>
      <c r="F987" s="5">
        <v>17</v>
      </c>
      <c r="G987" s="5" t="b">
        <v>0</v>
      </c>
      <c r="H987" s="5">
        <v>0</v>
      </c>
      <c r="I987" s="5" t="s">
        <v>67</v>
      </c>
      <c r="J987" s="5">
        <v>1</v>
      </c>
      <c r="K987" s="5" t="s">
        <v>68</v>
      </c>
      <c r="L987" s="5">
        <v>0.42</v>
      </c>
      <c r="M987" s="5">
        <v>0.42420000000000002</v>
      </c>
      <c r="N987" s="5">
        <v>0.28000000000000003</v>
      </c>
      <c r="O987" s="5">
        <v>0.32840000000000003</v>
      </c>
      <c r="P987" s="5">
        <v>30</v>
      </c>
      <c r="Q987" s="5">
        <v>95</v>
      </c>
      <c r="R987" s="5">
        <v>125</v>
      </c>
      <c r="T987" t="str">
        <f t="shared" si="63"/>
        <v>invalid</v>
      </c>
      <c r="U987" t="str">
        <f t="shared" si="62"/>
        <v>February</v>
      </c>
      <c r="V987">
        <f t="shared" si="60"/>
        <v>0.42420000000000002</v>
      </c>
      <c r="W987" t="str">
        <f t="shared" si="61"/>
        <v>winter</v>
      </c>
    </row>
    <row r="988" spans="1:23" x14ac:dyDescent="0.25">
      <c r="A988" s="5">
        <v>987</v>
      </c>
      <c r="B988" s="6">
        <v>40587</v>
      </c>
      <c r="C988" s="5">
        <v>1</v>
      </c>
      <c r="D988" s="5">
        <v>0</v>
      </c>
      <c r="E988" s="5">
        <v>2</v>
      </c>
      <c r="F988" s="5">
        <v>18</v>
      </c>
      <c r="G988" s="5" t="b">
        <v>0</v>
      </c>
      <c r="H988" s="5">
        <v>0</v>
      </c>
      <c r="I988" s="5" t="s">
        <v>67</v>
      </c>
      <c r="J988" s="5">
        <v>1</v>
      </c>
      <c r="K988" s="5" t="s">
        <v>68</v>
      </c>
      <c r="L988" s="5">
        <v>0.4</v>
      </c>
      <c r="M988" s="5">
        <v>0.40910000000000002</v>
      </c>
      <c r="N988" s="5">
        <v>0.32</v>
      </c>
      <c r="O988" s="5">
        <v>0.29849999999999999</v>
      </c>
      <c r="P988" s="5">
        <v>17</v>
      </c>
      <c r="Q988" s="5">
        <v>78</v>
      </c>
      <c r="R988" s="5">
        <v>95</v>
      </c>
      <c r="T988" t="str">
        <f t="shared" si="63"/>
        <v>invalid</v>
      </c>
      <c r="U988" t="str">
        <f t="shared" si="62"/>
        <v>February</v>
      </c>
      <c r="V988">
        <f t="shared" si="60"/>
        <v>0.40910000000000002</v>
      </c>
      <c r="W988" t="str">
        <f t="shared" si="61"/>
        <v>winter</v>
      </c>
    </row>
    <row r="989" spans="1:23" x14ac:dyDescent="0.25">
      <c r="A989" s="5">
        <v>988</v>
      </c>
      <c r="B989" s="6">
        <v>40587</v>
      </c>
      <c r="C989" s="5">
        <v>1</v>
      </c>
      <c r="D989" s="5">
        <v>0</v>
      </c>
      <c r="E989" s="5">
        <v>2</v>
      </c>
      <c r="F989" s="5">
        <v>19</v>
      </c>
      <c r="G989" s="5" t="b">
        <v>0</v>
      </c>
      <c r="H989" s="5">
        <v>0</v>
      </c>
      <c r="I989" s="5" t="s">
        <v>67</v>
      </c>
      <c r="J989" s="5">
        <v>1</v>
      </c>
      <c r="K989" s="5" t="s">
        <v>68</v>
      </c>
      <c r="L989" s="5">
        <v>0.4</v>
      </c>
      <c r="M989" s="5">
        <v>0.40910000000000002</v>
      </c>
      <c r="N989" s="5">
        <v>0.35</v>
      </c>
      <c r="O989" s="5">
        <v>0.28360000000000002</v>
      </c>
      <c r="P989" s="5">
        <v>11</v>
      </c>
      <c r="Q989" s="5">
        <v>50</v>
      </c>
      <c r="R989" s="5">
        <v>61</v>
      </c>
      <c r="T989" t="str">
        <f t="shared" si="63"/>
        <v>invalid</v>
      </c>
      <c r="U989" t="str">
        <f t="shared" si="62"/>
        <v>February</v>
      </c>
      <c r="V989">
        <f t="shared" si="60"/>
        <v>0.40910000000000002</v>
      </c>
      <c r="W989" t="str">
        <f t="shared" si="61"/>
        <v>winter</v>
      </c>
    </row>
    <row r="990" spans="1:23" x14ac:dyDescent="0.25">
      <c r="A990" s="5">
        <v>989</v>
      </c>
      <c r="B990" s="6">
        <v>40587</v>
      </c>
      <c r="C990" s="5">
        <v>1</v>
      </c>
      <c r="D990" s="5">
        <v>0</v>
      </c>
      <c r="E990" s="5">
        <v>2</v>
      </c>
      <c r="F990" s="5">
        <v>20</v>
      </c>
      <c r="G990" s="5" t="b">
        <v>0</v>
      </c>
      <c r="H990" s="5">
        <v>0</v>
      </c>
      <c r="I990" s="5" t="s">
        <v>67</v>
      </c>
      <c r="J990" s="5">
        <v>1</v>
      </c>
      <c r="K990" s="5" t="s">
        <v>68</v>
      </c>
      <c r="L990" s="5">
        <v>0.4</v>
      </c>
      <c r="M990" s="5">
        <v>0.40910000000000002</v>
      </c>
      <c r="N990" s="5">
        <v>0.35</v>
      </c>
      <c r="O990" s="5">
        <v>0.32840000000000003</v>
      </c>
      <c r="P990" s="5">
        <v>15</v>
      </c>
      <c r="Q990" s="5">
        <v>32</v>
      </c>
      <c r="R990" s="5">
        <v>47</v>
      </c>
      <c r="T990" t="str">
        <f t="shared" si="63"/>
        <v>invalid</v>
      </c>
      <c r="U990" t="str">
        <f t="shared" si="62"/>
        <v>February</v>
      </c>
      <c r="V990">
        <f t="shared" si="60"/>
        <v>0.40910000000000002</v>
      </c>
      <c r="W990" t="str">
        <f t="shared" si="61"/>
        <v>winter</v>
      </c>
    </row>
    <row r="991" spans="1:23" x14ac:dyDescent="0.25">
      <c r="A991" s="5">
        <v>990</v>
      </c>
      <c r="B991" s="6">
        <v>40587</v>
      </c>
      <c r="C991" s="5">
        <v>1</v>
      </c>
      <c r="D991" s="5">
        <v>0</v>
      </c>
      <c r="E991" s="5">
        <v>2</v>
      </c>
      <c r="F991" s="5">
        <v>21</v>
      </c>
      <c r="G991" s="5" t="b">
        <v>0</v>
      </c>
      <c r="H991" s="5">
        <v>0</v>
      </c>
      <c r="I991" s="5" t="s">
        <v>67</v>
      </c>
      <c r="J991" s="5">
        <v>1</v>
      </c>
      <c r="K991" s="5" t="s">
        <v>68</v>
      </c>
      <c r="L991" s="5">
        <v>0.4</v>
      </c>
      <c r="M991" s="5">
        <v>0.40910000000000002</v>
      </c>
      <c r="N991" s="5">
        <v>0.35</v>
      </c>
      <c r="O991" s="5">
        <v>0.35820000000000002</v>
      </c>
      <c r="P991" s="5">
        <v>6</v>
      </c>
      <c r="Q991" s="5">
        <v>45</v>
      </c>
      <c r="R991" s="5">
        <v>51</v>
      </c>
      <c r="T991" t="str">
        <f t="shared" si="63"/>
        <v>invalid</v>
      </c>
      <c r="U991" t="str">
        <f t="shared" si="62"/>
        <v>February</v>
      </c>
      <c r="V991">
        <f t="shared" si="60"/>
        <v>0.40910000000000002</v>
      </c>
      <c r="W991" t="str">
        <f t="shared" si="61"/>
        <v>winter</v>
      </c>
    </row>
    <row r="992" spans="1:23" x14ac:dyDescent="0.25">
      <c r="A992" s="5">
        <v>991</v>
      </c>
      <c r="B992" s="6">
        <v>40587</v>
      </c>
      <c r="C992" s="5">
        <v>1</v>
      </c>
      <c r="D992" s="5">
        <v>0</v>
      </c>
      <c r="E992" s="5">
        <v>2</v>
      </c>
      <c r="F992" s="5">
        <v>22</v>
      </c>
      <c r="G992" s="5" t="b">
        <v>0</v>
      </c>
      <c r="H992" s="5">
        <v>0</v>
      </c>
      <c r="I992" s="5" t="s">
        <v>67</v>
      </c>
      <c r="J992" s="5">
        <v>1</v>
      </c>
      <c r="K992" s="5" t="s">
        <v>68</v>
      </c>
      <c r="L992" s="5">
        <v>0.4</v>
      </c>
      <c r="M992" s="5">
        <v>0.40910000000000002</v>
      </c>
      <c r="N992" s="5">
        <v>0.35</v>
      </c>
      <c r="O992" s="5">
        <v>0.29849999999999999</v>
      </c>
      <c r="P992" s="5">
        <v>5</v>
      </c>
      <c r="Q992" s="5">
        <v>31</v>
      </c>
      <c r="R992" s="5">
        <v>36</v>
      </c>
      <c r="T992" t="str">
        <f t="shared" si="63"/>
        <v>invalid</v>
      </c>
      <c r="U992" t="str">
        <f t="shared" si="62"/>
        <v>February</v>
      </c>
      <c r="V992">
        <f t="shared" si="60"/>
        <v>0.40910000000000002</v>
      </c>
      <c r="W992" t="str">
        <f t="shared" si="61"/>
        <v>winter</v>
      </c>
    </row>
    <row r="993" spans="1:23" x14ac:dyDescent="0.25">
      <c r="A993" s="5">
        <v>992</v>
      </c>
      <c r="B993" s="6">
        <v>40587</v>
      </c>
      <c r="C993" s="5">
        <v>1</v>
      </c>
      <c r="D993" s="5">
        <v>0</v>
      </c>
      <c r="E993" s="5">
        <v>2</v>
      </c>
      <c r="F993" s="5">
        <v>23</v>
      </c>
      <c r="G993" s="5" t="b">
        <v>0</v>
      </c>
      <c r="H993" s="5">
        <v>0</v>
      </c>
      <c r="I993" s="5" t="s">
        <v>67</v>
      </c>
      <c r="J993" s="5">
        <v>1</v>
      </c>
      <c r="K993" s="5" t="s">
        <v>68</v>
      </c>
      <c r="L993" s="5">
        <v>0.4</v>
      </c>
      <c r="M993" s="5">
        <v>0.40910000000000002</v>
      </c>
      <c r="N993" s="5">
        <v>0.35</v>
      </c>
      <c r="O993" s="5">
        <v>0.35820000000000002</v>
      </c>
      <c r="P993" s="5">
        <v>3</v>
      </c>
      <c r="Q993" s="5">
        <v>27</v>
      </c>
      <c r="R993" s="5">
        <v>30</v>
      </c>
      <c r="T993" t="str">
        <f t="shared" si="63"/>
        <v>invalid</v>
      </c>
      <c r="U993" t="str">
        <f t="shared" si="62"/>
        <v>February</v>
      </c>
      <c r="V993">
        <f t="shared" si="60"/>
        <v>0.40910000000000002</v>
      </c>
      <c r="W993" t="str">
        <f t="shared" si="61"/>
        <v>winter</v>
      </c>
    </row>
    <row r="994" spans="1:23" x14ac:dyDescent="0.25">
      <c r="A994" s="5">
        <v>993</v>
      </c>
      <c r="B994" s="6">
        <v>40588</v>
      </c>
      <c r="C994" s="5">
        <v>1</v>
      </c>
      <c r="D994" s="5">
        <v>0</v>
      </c>
      <c r="E994" s="5">
        <v>2</v>
      </c>
      <c r="F994" s="5">
        <v>0</v>
      </c>
      <c r="G994" s="5" t="b">
        <v>0</v>
      </c>
      <c r="H994" s="5">
        <v>1</v>
      </c>
      <c r="I994" s="5" t="s">
        <v>47</v>
      </c>
      <c r="J994" s="5">
        <v>1</v>
      </c>
      <c r="K994" s="5" t="s">
        <v>68</v>
      </c>
      <c r="L994" s="5">
        <v>0.38</v>
      </c>
      <c r="M994" s="5">
        <v>0.39389999999999997</v>
      </c>
      <c r="N994" s="5">
        <v>0.37</v>
      </c>
      <c r="O994" s="5">
        <v>0.35820000000000002</v>
      </c>
      <c r="P994" s="5">
        <v>3</v>
      </c>
      <c r="Q994" s="5">
        <v>8</v>
      </c>
      <c r="R994" s="5">
        <v>11</v>
      </c>
      <c r="T994" t="str">
        <f t="shared" si="63"/>
        <v>invalid</v>
      </c>
      <c r="U994" t="str">
        <f t="shared" si="62"/>
        <v>February</v>
      </c>
      <c r="V994">
        <f t="shared" si="60"/>
        <v>0.39389999999999997</v>
      </c>
      <c r="W994" t="str">
        <f t="shared" si="61"/>
        <v>winter</v>
      </c>
    </row>
    <row r="995" spans="1:23" x14ac:dyDescent="0.25">
      <c r="A995" s="5">
        <v>994</v>
      </c>
      <c r="B995" s="6">
        <v>40588</v>
      </c>
      <c r="C995" s="5">
        <v>1</v>
      </c>
      <c r="D995" s="5">
        <v>0</v>
      </c>
      <c r="E995" s="5">
        <v>2</v>
      </c>
      <c r="F995" s="5">
        <v>1</v>
      </c>
      <c r="G995" s="5" t="b">
        <v>0</v>
      </c>
      <c r="H995" s="5">
        <v>1</v>
      </c>
      <c r="I995" s="5" t="s">
        <v>47</v>
      </c>
      <c r="J995" s="5">
        <v>1</v>
      </c>
      <c r="K995" s="5" t="s">
        <v>68</v>
      </c>
      <c r="L995" s="5">
        <v>0.38</v>
      </c>
      <c r="M995" s="5">
        <v>0.39389999999999997</v>
      </c>
      <c r="N995" s="5">
        <v>0.37</v>
      </c>
      <c r="O995" s="5">
        <v>0.35820000000000002</v>
      </c>
      <c r="P995" s="5">
        <v>1</v>
      </c>
      <c r="Q995" s="5">
        <v>6</v>
      </c>
      <c r="R995" s="5">
        <v>7</v>
      </c>
      <c r="T995" t="str">
        <f t="shared" si="63"/>
        <v>invalid</v>
      </c>
      <c r="U995" t="str">
        <f t="shared" si="62"/>
        <v>February</v>
      </c>
      <c r="V995">
        <f t="shared" si="60"/>
        <v>0.39389999999999997</v>
      </c>
      <c r="W995" t="str">
        <f t="shared" si="61"/>
        <v>winter</v>
      </c>
    </row>
    <row r="996" spans="1:23" x14ac:dyDescent="0.25">
      <c r="A996" s="5">
        <v>995</v>
      </c>
      <c r="B996" s="6">
        <v>40588</v>
      </c>
      <c r="C996" s="5">
        <v>1</v>
      </c>
      <c r="D996" s="5">
        <v>0</v>
      </c>
      <c r="E996" s="5">
        <v>2</v>
      </c>
      <c r="F996" s="5">
        <v>2</v>
      </c>
      <c r="G996" s="5" t="b">
        <v>0</v>
      </c>
      <c r="H996" s="5">
        <v>1</v>
      </c>
      <c r="I996" s="5" t="s">
        <v>47</v>
      </c>
      <c r="J996" s="5">
        <v>1</v>
      </c>
      <c r="K996" s="5" t="s">
        <v>68</v>
      </c>
      <c r="L996" s="5">
        <v>0.36</v>
      </c>
      <c r="M996" s="5">
        <v>0.33329999999999999</v>
      </c>
      <c r="N996" s="5">
        <v>0.4</v>
      </c>
      <c r="O996" s="5">
        <v>0.29849999999999999</v>
      </c>
      <c r="P996" s="5">
        <v>0</v>
      </c>
      <c r="Q996" s="5">
        <v>2</v>
      </c>
      <c r="R996" s="5">
        <v>2</v>
      </c>
      <c r="T996" t="str">
        <f t="shared" si="63"/>
        <v>invalid</v>
      </c>
      <c r="U996" t="str">
        <f t="shared" si="62"/>
        <v>February</v>
      </c>
      <c r="V996">
        <f t="shared" si="60"/>
        <v>0.33329999999999999</v>
      </c>
      <c r="W996" t="str">
        <f t="shared" si="61"/>
        <v>winter</v>
      </c>
    </row>
    <row r="997" spans="1:23" x14ac:dyDescent="0.25">
      <c r="A997" s="5">
        <v>996</v>
      </c>
      <c r="B997" s="6">
        <v>40588</v>
      </c>
      <c r="C997" s="5">
        <v>1</v>
      </c>
      <c r="D997" s="5">
        <v>0</v>
      </c>
      <c r="E997" s="5">
        <v>2</v>
      </c>
      <c r="F997" s="5">
        <v>3</v>
      </c>
      <c r="G997" s="5" t="b">
        <v>0</v>
      </c>
      <c r="H997" s="5">
        <v>1</v>
      </c>
      <c r="I997" s="5" t="s">
        <v>47</v>
      </c>
      <c r="J997" s="5">
        <v>1</v>
      </c>
      <c r="K997" s="5" t="s">
        <v>68</v>
      </c>
      <c r="L997" s="5">
        <v>0.34</v>
      </c>
      <c r="M997" s="5">
        <v>0.31819999999999998</v>
      </c>
      <c r="N997" s="5">
        <v>0.46</v>
      </c>
      <c r="O997" s="5">
        <v>0.22389999999999999</v>
      </c>
      <c r="P997" s="5">
        <v>1</v>
      </c>
      <c r="Q997" s="5">
        <v>1</v>
      </c>
      <c r="R997" s="5">
        <v>2</v>
      </c>
      <c r="T997" t="str">
        <f t="shared" si="63"/>
        <v>invalid</v>
      </c>
      <c r="U997" t="str">
        <f t="shared" si="62"/>
        <v>February</v>
      </c>
      <c r="V997">
        <f t="shared" si="60"/>
        <v>0.31819999999999998</v>
      </c>
      <c r="W997" t="str">
        <f t="shared" si="61"/>
        <v>winter</v>
      </c>
    </row>
    <row r="998" spans="1:23" x14ac:dyDescent="0.25">
      <c r="A998" s="5">
        <v>997</v>
      </c>
      <c r="B998" s="6">
        <v>40588</v>
      </c>
      <c r="C998" s="5">
        <v>1</v>
      </c>
      <c r="D998" s="5">
        <v>0</v>
      </c>
      <c r="E998" s="5">
        <v>2</v>
      </c>
      <c r="F998" s="5">
        <v>4</v>
      </c>
      <c r="G998" s="5" t="b">
        <v>0</v>
      </c>
      <c r="H998" s="5">
        <v>1</v>
      </c>
      <c r="I998" s="5" t="s">
        <v>47</v>
      </c>
      <c r="J998" s="5">
        <v>1</v>
      </c>
      <c r="K998" s="5" t="s">
        <v>68</v>
      </c>
      <c r="L998" s="5">
        <v>0.32</v>
      </c>
      <c r="M998" s="5">
        <v>0.30299999999999999</v>
      </c>
      <c r="N998" s="5">
        <v>0.53</v>
      </c>
      <c r="O998" s="5">
        <v>0.28360000000000002</v>
      </c>
      <c r="P998" s="5">
        <v>0</v>
      </c>
      <c r="Q998" s="5">
        <v>2</v>
      </c>
      <c r="R998" s="5">
        <v>2</v>
      </c>
      <c r="T998" t="str">
        <f t="shared" si="63"/>
        <v>invalid</v>
      </c>
      <c r="U998" t="str">
        <f t="shared" si="62"/>
        <v>February</v>
      </c>
      <c r="V998">
        <f t="shared" si="60"/>
        <v>0.30299999999999999</v>
      </c>
      <c r="W998" t="str">
        <f t="shared" si="61"/>
        <v>winter</v>
      </c>
    </row>
    <row r="999" spans="1:23" x14ac:dyDescent="0.25">
      <c r="A999" s="5">
        <v>998</v>
      </c>
      <c r="B999" s="6">
        <v>40588</v>
      </c>
      <c r="C999" s="5">
        <v>1</v>
      </c>
      <c r="D999" s="5">
        <v>0</v>
      </c>
      <c r="E999" s="5">
        <v>2</v>
      </c>
      <c r="F999" s="5">
        <v>5</v>
      </c>
      <c r="G999" s="5" t="b">
        <v>0</v>
      </c>
      <c r="H999" s="5">
        <v>1</v>
      </c>
      <c r="I999" s="5" t="s">
        <v>47</v>
      </c>
      <c r="J999" s="5">
        <v>1</v>
      </c>
      <c r="K999" s="5" t="s">
        <v>68</v>
      </c>
      <c r="L999" s="5">
        <v>0.32</v>
      </c>
      <c r="M999" s="5">
        <v>0.30299999999999999</v>
      </c>
      <c r="N999" s="5">
        <v>0.53</v>
      </c>
      <c r="O999" s="5">
        <v>0.28360000000000002</v>
      </c>
      <c r="P999" s="5">
        <v>0</v>
      </c>
      <c r="Q999" s="5">
        <v>3</v>
      </c>
      <c r="R999" s="5">
        <v>3</v>
      </c>
      <c r="T999" t="str">
        <f t="shared" si="63"/>
        <v>invalid</v>
      </c>
      <c r="U999" t="str">
        <f t="shared" si="62"/>
        <v>February</v>
      </c>
      <c r="V999">
        <f t="shared" si="60"/>
        <v>0.30299999999999999</v>
      </c>
      <c r="W999" t="str">
        <f t="shared" si="61"/>
        <v>winter</v>
      </c>
    </row>
    <row r="1000" spans="1:23" x14ac:dyDescent="0.25">
      <c r="A1000" s="5">
        <v>999</v>
      </c>
      <c r="B1000" s="6">
        <v>40588</v>
      </c>
      <c r="C1000" s="5">
        <v>1</v>
      </c>
      <c r="D1000" s="5">
        <v>0</v>
      </c>
      <c r="E1000" s="5">
        <v>2</v>
      </c>
      <c r="F1000" s="5">
        <v>6</v>
      </c>
      <c r="G1000" s="5" t="b">
        <v>0</v>
      </c>
      <c r="H1000" s="5">
        <v>1</v>
      </c>
      <c r="I1000" s="5" t="s">
        <v>47</v>
      </c>
      <c r="J1000" s="5">
        <v>1</v>
      </c>
      <c r="K1000" s="5" t="s">
        <v>68</v>
      </c>
      <c r="L1000" s="5">
        <v>0.34</v>
      </c>
      <c r="M1000" s="5">
        <v>0.30299999999999999</v>
      </c>
      <c r="N1000" s="5">
        <v>0.46</v>
      </c>
      <c r="O1000" s="5">
        <v>0.29849999999999999</v>
      </c>
      <c r="P1000" s="5">
        <v>1</v>
      </c>
      <c r="Q1000" s="5">
        <v>25</v>
      </c>
      <c r="R1000" s="5">
        <v>26</v>
      </c>
      <c r="T1000" t="str">
        <f t="shared" si="63"/>
        <v>invalid</v>
      </c>
      <c r="U1000" t="str">
        <f t="shared" si="62"/>
        <v>February</v>
      </c>
      <c r="V1000">
        <f t="shared" si="60"/>
        <v>0.30299999999999999</v>
      </c>
      <c r="W1000" t="str">
        <f t="shared" si="61"/>
        <v>winter</v>
      </c>
    </row>
    <row r="1001" spans="1:23" x14ac:dyDescent="0.25">
      <c r="A1001" s="5">
        <v>1000</v>
      </c>
      <c r="B1001" s="6">
        <v>40588</v>
      </c>
      <c r="C1001" s="5">
        <v>1</v>
      </c>
      <c r="D1001" s="5">
        <v>0</v>
      </c>
      <c r="E1001" s="5">
        <v>2</v>
      </c>
      <c r="F1001" s="5">
        <v>7</v>
      </c>
      <c r="G1001" s="5" t="b">
        <v>0</v>
      </c>
      <c r="H1001" s="5">
        <v>1</v>
      </c>
      <c r="I1001" s="5" t="s">
        <v>47</v>
      </c>
      <c r="J1001" s="5">
        <v>1</v>
      </c>
      <c r="K1001" s="5" t="s">
        <v>68</v>
      </c>
      <c r="L1001" s="5">
        <v>0.34</v>
      </c>
      <c r="M1001" s="5">
        <v>0.30299999999999999</v>
      </c>
      <c r="N1001" s="5">
        <v>0.46</v>
      </c>
      <c r="O1001" s="5">
        <v>0.29849999999999999</v>
      </c>
      <c r="P1001" s="5">
        <v>2</v>
      </c>
      <c r="Q1001" s="5">
        <v>96</v>
      </c>
      <c r="R1001" s="5">
        <v>98</v>
      </c>
      <c r="T1001" t="str">
        <f t="shared" si="63"/>
        <v>invalid</v>
      </c>
      <c r="U1001" t="str">
        <f t="shared" si="62"/>
        <v>February</v>
      </c>
      <c r="V1001">
        <f t="shared" si="60"/>
        <v>0.30299999999999999</v>
      </c>
      <c r="W1001" t="str">
        <f t="shared" si="61"/>
        <v>winter</v>
      </c>
    </row>
    <row r="1002" spans="1:23" x14ac:dyDescent="0.25">
      <c r="T1002" t="str">
        <f t="shared" si="63"/>
        <v>invalid</v>
      </c>
      <c r="U1002" t="str">
        <f t="shared" si="62"/>
        <v>February</v>
      </c>
      <c r="W1002" t="str">
        <f t="shared" si="61"/>
        <v>invalid</v>
      </c>
    </row>
    <row r="1003" spans="1:23" x14ac:dyDescent="0.25">
      <c r="T1003" t="str">
        <f t="shared" si="63"/>
        <v>invalid</v>
      </c>
      <c r="U1003" t="str">
        <f t="shared" si="62"/>
        <v>February</v>
      </c>
    </row>
    <row r="1004" spans="1:23" x14ac:dyDescent="0.25">
      <c r="T1004" t="str">
        <f t="shared" si="63"/>
        <v>invalid</v>
      </c>
      <c r="U1004" t="str">
        <f t="shared" si="62"/>
        <v>February</v>
      </c>
    </row>
    <row r="1005" spans="1:23" x14ac:dyDescent="0.25">
      <c r="T1005" t="str">
        <f t="shared" si="63"/>
        <v>invalid</v>
      </c>
      <c r="U1005" t="str">
        <f t="shared" si="62"/>
        <v>February</v>
      </c>
    </row>
    <row r="1006" spans="1:23" x14ac:dyDescent="0.25">
      <c r="T1006" t="str">
        <f t="shared" si="63"/>
        <v>invalid</v>
      </c>
      <c r="U1006" t="str">
        <f t="shared" si="62"/>
        <v>February</v>
      </c>
    </row>
    <row r="1007" spans="1:23" x14ac:dyDescent="0.25">
      <c r="T1007" t="str">
        <f t="shared" si="63"/>
        <v>invalid</v>
      </c>
      <c r="U1007" t="str">
        <f t="shared" si="62"/>
        <v>February</v>
      </c>
    </row>
    <row r="1008" spans="1:23" x14ac:dyDescent="0.25">
      <c r="T1008" t="str">
        <f t="shared" si="63"/>
        <v>invalid</v>
      </c>
      <c r="U1008" t="str">
        <f t="shared" si="62"/>
        <v>February</v>
      </c>
    </row>
    <row r="1009" spans="20:21" x14ac:dyDescent="0.25">
      <c r="T1009" t="str">
        <f t="shared" si="63"/>
        <v>invalid</v>
      </c>
      <c r="U1009" t="str">
        <f t="shared" si="62"/>
        <v>February</v>
      </c>
    </row>
    <row r="1010" spans="20:21" x14ac:dyDescent="0.25">
      <c r="T1010" t="str">
        <f t="shared" si="63"/>
        <v>invalid</v>
      </c>
      <c r="U1010" t="str">
        <f t="shared" si="62"/>
        <v>February</v>
      </c>
    </row>
    <row r="1011" spans="20:21" x14ac:dyDescent="0.25">
      <c r="T1011" t="str">
        <f t="shared" si="63"/>
        <v>invalid</v>
      </c>
      <c r="U1011" t="str">
        <f t="shared" si="62"/>
        <v>invalid</v>
      </c>
    </row>
    <row r="1012" spans="20:21" x14ac:dyDescent="0.25">
      <c r="T1012" t="str">
        <f t="shared" si="63"/>
        <v>invalid</v>
      </c>
      <c r="U1012" t="str">
        <f t="shared" si="62"/>
        <v>invalid</v>
      </c>
    </row>
    <row r="1013" spans="20:21" x14ac:dyDescent="0.25">
      <c r="T1013" t="str">
        <f t="shared" si="63"/>
        <v>invalid</v>
      </c>
      <c r="U1013" t="str">
        <f t="shared" si="62"/>
        <v>invalid</v>
      </c>
    </row>
    <row r="1014" spans="20:21" x14ac:dyDescent="0.25">
      <c r="T1014" t="str">
        <f t="shared" si="63"/>
        <v>invalid</v>
      </c>
      <c r="U1014" t="str">
        <f t="shared" si="62"/>
        <v>invalid</v>
      </c>
    </row>
    <row r="1015" spans="20:21" x14ac:dyDescent="0.25">
      <c r="T1015" t="str">
        <f t="shared" si="63"/>
        <v>invalid</v>
      </c>
      <c r="U1015" t="str">
        <f t="shared" si="62"/>
        <v>invalid</v>
      </c>
    </row>
    <row r="1016" spans="20:21" x14ac:dyDescent="0.25">
      <c r="T1016" t="str">
        <f t="shared" si="63"/>
        <v>invalid</v>
      </c>
      <c r="U1016" t="str">
        <f t="shared" si="62"/>
        <v>invalid</v>
      </c>
    </row>
    <row r="1017" spans="20:21" x14ac:dyDescent="0.25">
      <c r="T1017" t="str">
        <f t="shared" si="63"/>
        <v>invalid</v>
      </c>
      <c r="U1017" t="str">
        <f t="shared" si="62"/>
        <v>invalid</v>
      </c>
    </row>
    <row r="1018" spans="20:21" x14ac:dyDescent="0.25">
      <c r="T1018" t="str">
        <f t="shared" si="63"/>
        <v>invalid</v>
      </c>
      <c r="U1018" t="str">
        <f t="shared" si="62"/>
        <v>invalid</v>
      </c>
    </row>
    <row r="1019" spans="20:21" x14ac:dyDescent="0.25">
      <c r="T1019" t="str">
        <f t="shared" si="63"/>
        <v>invalid</v>
      </c>
      <c r="U1019" t="str">
        <f t="shared" si="62"/>
        <v>invalid</v>
      </c>
    </row>
    <row r="1020" spans="20:21" x14ac:dyDescent="0.25">
      <c r="T1020" t="str">
        <f t="shared" si="63"/>
        <v>invalid</v>
      </c>
      <c r="U1020" t="str">
        <f t="shared" si="62"/>
        <v>invalid</v>
      </c>
    </row>
    <row r="1021" spans="20:21" x14ac:dyDescent="0.25">
      <c r="T1021" t="str">
        <f t="shared" si="63"/>
        <v>invalid</v>
      </c>
      <c r="U1021" t="str">
        <f t="shared" si="62"/>
        <v>invalid</v>
      </c>
    </row>
    <row r="1022" spans="20:21" x14ac:dyDescent="0.25">
      <c r="T1022" t="str">
        <f t="shared" si="63"/>
        <v>invalid</v>
      </c>
      <c r="U1022" t="str">
        <f t="shared" si="62"/>
        <v>invalid</v>
      </c>
    </row>
    <row r="1023" spans="20:21" x14ac:dyDescent="0.25">
      <c r="T1023" t="str">
        <f t="shared" si="63"/>
        <v>invalid</v>
      </c>
      <c r="U1023" t="str">
        <f t="shared" si="62"/>
        <v>invalid</v>
      </c>
    </row>
    <row r="1024" spans="20:21" x14ac:dyDescent="0.25">
      <c r="T1024" t="str">
        <f t="shared" si="63"/>
        <v>invalid</v>
      </c>
      <c r="U1024" t="str">
        <f t="shared" si="62"/>
        <v>invalid</v>
      </c>
    </row>
    <row r="1025" spans="20:21" x14ac:dyDescent="0.25">
      <c r="T1025" t="str">
        <f t="shared" si="63"/>
        <v>invalid</v>
      </c>
      <c r="U1025" t="str">
        <f t="shared" si="62"/>
        <v>invalid</v>
      </c>
    </row>
    <row r="1026" spans="20:21" x14ac:dyDescent="0.25">
      <c r="T1026" t="str">
        <f t="shared" si="63"/>
        <v>invalid</v>
      </c>
      <c r="U1026" t="str">
        <f t="shared" si="62"/>
        <v>invalid</v>
      </c>
    </row>
    <row r="1027" spans="20:21" x14ac:dyDescent="0.25">
      <c r="T1027" t="str">
        <f t="shared" si="63"/>
        <v>invalid</v>
      </c>
    </row>
    <row r="1028" spans="20:21" x14ac:dyDescent="0.25">
      <c r="T1028" t="str">
        <f t="shared" si="63"/>
        <v>invalid</v>
      </c>
    </row>
    <row r="1029" spans="20:21" x14ac:dyDescent="0.25">
      <c r="T1029" t="str">
        <f t="shared" si="63"/>
        <v>invalid</v>
      </c>
    </row>
    <row r="1030" spans="20:21" x14ac:dyDescent="0.25">
      <c r="T1030" t="str">
        <f t="shared" si="63"/>
        <v>invalid</v>
      </c>
    </row>
    <row r="1031" spans="20:21" x14ac:dyDescent="0.25">
      <c r="T1031" t="str">
        <f t="shared" si="63"/>
        <v>invalid</v>
      </c>
    </row>
    <row r="1032" spans="20:21" x14ac:dyDescent="0.25">
      <c r="T1032" t="str">
        <f t="shared" si="63"/>
        <v>invalid</v>
      </c>
    </row>
    <row r="1033" spans="20:21" x14ac:dyDescent="0.25">
      <c r="T1033" t="str">
        <f t="shared" si="63"/>
        <v>invalid</v>
      </c>
    </row>
    <row r="1034" spans="20:21" x14ac:dyDescent="0.25">
      <c r="T1034" t="str">
        <f t="shared" si="63"/>
        <v>invalid</v>
      </c>
    </row>
    <row r="1035" spans="20:21" x14ac:dyDescent="0.25">
      <c r="T1035" t="str">
        <f t="shared" si="63"/>
        <v>invalid</v>
      </c>
    </row>
    <row r="1036" spans="20:21" x14ac:dyDescent="0.25">
      <c r="T1036" t="str">
        <f t="shared" si="63"/>
        <v>invalid</v>
      </c>
    </row>
    <row r="1037" spans="20:21" x14ac:dyDescent="0.25">
      <c r="T1037" t="str">
        <f t="shared" si="63"/>
        <v>invalid</v>
      </c>
    </row>
    <row r="1038" spans="20:21" x14ac:dyDescent="0.25">
      <c r="T1038" t="str">
        <f t="shared" si="63"/>
        <v>invalid</v>
      </c>
    </row>
    <row r="1039" spans="20:21" x14ac:dyDescent="0.25">
      <c r="T1039" t="str">
        <f t="shared" si="63"/>
        <v>invalid</v>
      </c>
    </row>
    <row r="1040" spans="20:21" x14ac:dyDescent="0.25">
      <c r="T1040" t="str">
        <f t="shared" si="63"/>
        <v>invalid</v>
      </c>
    </row>
    <row r="1041" spans="20:20" x14ac:dyDescent="0.25">
      <c r="T1041" t="str">
        <f>IF(K1027=1,"Clear",IF(K1027=2,"Cloudy",IF(K1027=3,"Light Rain",IF(K1027=4,"Heavy Rain",("invalid")))))</f>
        <v>invalid</v>
      </c>
    </row>
    <row r="1042" spans="20:20" x14ac:dyDescent="0.25">
      <c r="T1042" t="str">
        <f>IF(K1028=1,"Clear",IF(K1028=2,"Cloudy",IF(K1028=3,"Light Rain",IF(K1028=4,"Heavy Rain",("invalid")))))</f>
        <v>invalid</v>
      </c>
    </row>
    <row r="1043" spans="20:20" x14ac:dyDescent="0.25">
      <c r="T1043" t="str">
        <f>IF(K1029=1,"Clear",IF(K1029=2,"Cloudy",IF(K1029=3,"Light Rain",IF(K1029=4,"Heavy Rain",("invalid")))))</f>
        <v>invalid</v>
      </c>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AF00-EA3A-43F6-B407-659D3EE43891}">
  <sheetPr codeName="Sheet8"/>
  <dimension ref="B1:O21"/>
  <sheetViews>
    <sheetView workbookViewId="0">
      <selection activeCell="K26" sqref="K26"/>
    </sheetView>
  </sheetViews>
  <sheetFormatPr defaultRowHeight="13.2" x14ac:dyDescent="0.25"/>
  <cols>
    <col min="2" max="2" width="13.33203125" customWidth="1"/>
    <col min="3" max="3" width="18.109375" customWidth="1"/>
    <col min="5" max="5" width="13" customWidth="1"/>
    <col min="6" max="6" width="10" customWidth="1"/>
    <col min="9" max="9" width="10.6640625" customWidth="1"/>
    <col min="11" max="11" width="15.33203125" customWidth="1"/>
    <col min="12" max="12" width="10.33203125" customWidth="1"/>
  </cols>
  <sheetData>
    <row r="1" spans="2:15" x14ac:dyDescent="0.25">
      <c r="G1" s="9"/>
    </row>
    <row r="2" spans="2:15" ht="13.2" customHeight="1" x14ac:dyDescent="0.25">
      <c r="E2" s="17"/>
      <c r="F2" s="17"/>
      <c r="G2" s="30" t="s">
        <v>34</v>
      </c>
      <c r="H2" s="30"/>
      <c r="I2" s="30"/>
      <c r="J2" s="30"/>
      <c r="K2" s="30"/>
      <c r="L2" s="30"/>
      <c r="M2" s="30"/>
      <c r="N2" s="17"/>
      <c r="O2" s="17"/>
    </row>
    <row r="3" spans="2:15" ht="17.399999999999999" customHeight="1" x14ac:dyDescent="0.25">
      <c r="E3" s="17"/>
      <c r="F3" s="17"/>
      <c r="G3" s="30"/>
      <c r="H3" s="30"/>
      <c r="I3" s="30"/>
      <c r="J3" s="30"/>
      <c r="K3" s="30"/>
      <c r="L3" s="30"/>
      <c r="M3" s="30"/>
      <c r="N3" s="17"/>
      <c r="O3" s="17"/>
    </row>
    <row r="4" spans="2:15" ht="13.2" customHeight="1" x14ac:dyDescent="0.25">
      <c r="E4" s="17"/>
      <c r="F4" s="17"/>
      <c r="G4" s="30"/>
      <c r="H4" s="30"/>
      <c r="I4" s="30"/>
      <c r="J4" s="30"/>
      <c r="K4" s="30"/>
      <c r="L4" s="30"/>
      <c r="M4" s="30"/>
      <c r="N4" s="17"/>
      <c r="O4" s="17"/>
    </row>
    <row r="7" spans="2:15" x14ac:dyDescent="0.25">
      <c r="B7" s="41" t="s">
        <v>35</v>
      </c>
      <c r="C7" s="41"/>
      <c r="E7" s="16" t="s">
        <v>41</v>
      </c>
      <c r="F7" s="16"/>
      <c r="H7" s="42" t="s">
        <v>43</v>
      </c>
      <c r="I7" s="42"/>
      <c r="K7" s="43" t="s">
        <v>53</v>
      </c>
      <c r="L7" s="43"/>
      <c r="M7" s="43"/>
    </row>
    <row r="9" spans="2:15" x14ac:dyDescent="0.25">
      <c r="B9" s="12" t="s">
        <v>36</v>
      </c>
      <c r="C9" s="12" t="s">
        <v>37</v>
      </c>
      <c r="E9" s="13" t="s">
        <v>39</v>
      </c>
      <c r="F9" s="13" t="s">
        <v>40</v>
      </c>
      <c r="H9" s="14" t="s">
        <v>44</v>
      </c>
      <c r="I9" s="14" t="s">
        <v>45</v>
      </c>
      <c r="K9" s="15" t="s">
        <v>54</v>
      </c>
      <c r="L9" s="15" t="s">
        <v>20</v>
      </c>
    </row>
    <row r="10" spans="2:15" x14ac:dyDescent="0.25">
      <c r="B10" s="10">
        <v>1</v>
      </c>
      <c r="C10" s="11" t="s">
        <v>115</v>
      </c>
      <c r="E10" s="5">
        <v>1</v>
      </c>
      <c r="F10" s="11" t="s">
        <v>102</v>
      </c>
      <c r="H10" s="5">
        <v>0</v>
      </c>
      <c r="I10" s="11" t="s">
        <v>46</v>
      </c>
      <c r="K10" s="5">
        <v>1</v>
      </c>
      <c r="L10" s="11" t="s">
        <v>55</v>
      </c>
    </row>
    <row r="11" spans="2:15" x14ac:dyDescent="0.25">
      <c r="B11" s="10">
        <v>2</v>
      </c>
      <c r="C11" s="11" t="s">
        <v>117</v>
      </c>
      <c r="E11" s="5">
        <v>2</v>
      </c>
      <c r="F11" s="11" t="s">
        <v>69</v>
      </c>
      <c r="H11" s="5">
        <v>1</v>
      </c>
      <c r="I11" s="11" t="s">
        <v>47</v>
      </c>
      <c r="K11" s="5">
        <v>2</v>
      </c>
      <c r="L11" s="11" t="s">
        <v>56</v>
      </c>
    </row>
    <row r="12" spans="2:15" x14ac:dyDescent="0.25">
      <c r="B12" s="10">
        <v>3</v>
      </c>
      <c r="C12" s="11" t="s">
        <v>118</v>
      </c>
      <c r="E12" s="5">
        <v>3</v>
      </c>
      <c r="F12" s="11" t="s">
        <v>116</v>
      </c>
      <c r="H12" s="5">
        <v>2</v>
      </c>
      <c r="I12" s="11" t="s">
        <v>48</v>
      </c>
      <c r="K12" s="5">
        <v>3</v>
      </c>
      <c r="L12" s="11" t="s">
        <v>57</v>
      </c>
    </row>
    <row r="13" spans="2:15" x14ac:dyDescent="0.25">
      <c r="B13" s="10">
        <v>4</v>
      </c>
      <c r="C13" s="11" t="s">
        <v>119</v>
      </c>
      <c r="E13" s="5">
        <v>4</v>
      </c>
      <c r="F13" s="11" t="s">
        <v>42</v>
      </c>
      <c r="H13" s="5">
        <v>3</v>
      </c>
      <c r="I13" s="11" t="s">
        <v>49</v>
      </c>
      <c r="K13" s="5">
        <v>4</v>
      </c>
      <c r="L13" s="11" t="s">
        <v>58</v>
      </c>
    </row>
    <row r="14" spans="2:15" x14ac:dyDescent="0.25">
      <c r="H14" s="5">
        <v>4</v>
      </c>
      <c r="I14" s="11" t="s">
        <v>50</v>
      </c>
      <c r="K14" s="5">
        <v>5</v>
      </c>
      <c r="L14" s="11" t="s">
        <v>59</v>
      </c>
    </row>
    <row r="15" spans="2:15" x14ac:dyDescent="0.25">
      <c r="H15" s="5">
        <v>5</v>
      </c>
      <c r="I15" s="11" t="s">
        <v>51</v>
      </c>
      <c r="K15" s="5">
        <v>6</v>
      </c>
      <c r="L15" s="11" t="s">
        <v>60</v>
      </c>
    </row>
    <row r="16" spans="2:15" x14ac:dyDescent="0.25">
      <c r="H16" s="5">
        <v>6</v>
      </c>
      <c r="I16" s="11" t="s">
        <v>52</v>
      </c>
      <c r="K16" s="5">
        <v>7</v>
      </c>
      <c r="L16" s="11" t="s">
        <v>61</v>
      </c>
    </row>
    <row r="17" spans="11:12" x14ac:dyDescent="0.25">
      <c r="K17" s="5">
        <v>8</v>
      </c>
      <c r="L17" s="11" t="s">
        <v>62</v>
      </c>
    </row>
    <row r="18" spans="11:12" x14ac:dyDescent="0.25">
      <c r="K18" s="5">
        <v>9</v>
      </c>
      <c r="L18" s="11" t="s">
        <v>63</v>
      </c>
    </row>
    <row r="19" spans="11:12" x14ac:dyDescent="0.25">
      <c r="K19" s="5">
        <v>10</v>
      </c>
      <c r="L19" s="11" t="s">
        <v>64</v>
      </c>
    </row>
    <row r="20" spans="11:12" x14ac:dyDescent="0.25">
      <c r="K20" s="5">
        <v>11</v>
      </c>
      <c r="L20" s="11" t="s">
        <v>65</v>
      </c>
    </row>
    <row r="21" spans="11:12" x14ac:dyDescent="0.25">
      <c r="K21" s="5">
        <v>12</v>
      </c>
      <c r="L21" s="11" t="s">
        <v>66</v>
      </c>
    </row>
  </sheetData>
  <mergeCells count="1">
    <mergeCell ref="G2:M4"/>
  </mergeCells>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2B8EE-0F94-4B1F-BB79-0F1C8CDFC61D}">
  <sheetPr codeName="Sheet9"/>
  <dimension ref="B2:R26"/>
  <sheetViews>
    <sheetView workbookViewId="0">
      <selection activeCell="L23" sqref="L23"/>
    </sheetView>
  </sheetViews>
  <sheetFormatPr defaultRowHeight="13.2" x14ac:dyDescent="0.25"/>
  <cols>
    <col min="1" max="1" width="1.5546875" customWidth="1"/>
    <col min="2" max="2" width="27.88671875" customWidth="1"/>
    <col min="3" max="3" width="17.33203125" customWidth="1"/>
    <col min="4" max="4" width="2.44140625" customWidth="1"/>
    <col min="5" max="5" width="19.109375" customWidth="1"/>
    <col min="6" max="6" width="15.33203125" customWidth="1"/>
    <col min="7" max="7" width="11.77734375" customWidth="1"/>
    <col min="8" max="8" width="26.33203125" customWidth="1"/>
    <col min="9" max="9" width="14.109375" customWidth="1"/>
    <col min="10" max="10" width="2.109375" customWidth="1"/>
    <col min="11" max="11" width="19" customWidth="1"/>
    <col min="12" max="12" width="18.33203125" customWidth="1"/>
    <col min="13" max="13" width="14.33203125" customWidth="1"/>
    <col min="14" max="14" width="14.44140625" customWidth="1"/>
  </cols>
  <sheetData>
    <row r="2" spans="2:18" ht="13.2" customHeight="1" x14ac:dyDescent="0.25">
      <c r="B2" s="31" t="s">
        <v>91</v>
      </c>
      <c r="C2" s="31"/>
      <c r="D2" s="31"/>
      <c r="E2" s="31"/>
      <c r="F2" s="31"/>
      <c r="G2" s="31"/>
      <c r="H2" s="31"/>
      <c r="I2" s="31"/>
      <c r="J2" s="31"/>
      <c r="K2" s="31"/>
      <c r="L2" s="31"/>
      <c r="M2" s="31"/>
      <c r="N2" s="31"/>
      <c r="O2" s="31"/>
      <c r="P2" s="31"/>
      <c r="Q2" s="31"/>
      <c r="R2" s="31"/>
    </row>
    <row r="3" spans="2:18" ht="13.2" customHeight="1" x14ac:dyDescent="0.25">
      <c r="B3" s="31"/>
      <c r="C3" s="31"/>
      <c r="D3" s="31"/>
      <c r="E3" s="31"/>
      <c r="F3" s="31"/>
      <c r="G3" s="31"/>
      <c r="H3" s="31"/>
      <c r="I3" s="31"/>
      <c r="J3" s="31"/>
      <c r="K3" s="31"/>
      <c r="L3" s="31"/>
      <c r="M3" s="31"/>
      <c r="N3" s="31"/>
      <c r="O3" s="31"/>
      <c r="P3" s="31"/>
      <c r="Q3" s="31"/>
      <c r="R3" s="31"/>
    </row>
    <row r="4" spans="2:18" ht="13.2" customHeight="1" x14ac:dyDescent="0.25">
      <c r="B4" s="31"/>
      <c r="C4" s="31"/>
      <c r="D4" s="31"/>
      <c r="E4" s="31"/>
      <c r="F4" s="31"/>
      <c r="G4" s="31"/>
      <c r="H4" s="31"/>
      <c r="I4" s="31"/>
      <c r="J4" s="31"/>
      <c r="K4" s="31"/>
      <c r="L4" s="31"/>
      <c r="M4" s="31"/>
      <c r="N4" s="31"/>
      <c r="O4" s="31"/>
      <c r="P4" s="31"/>
      <c r="Q4" s="31"/>
      <c r="R4" s="31"/>
    </row>
    <row r="7" spans="2:18" x14ac:dyDescent="0.25">
      <c r="B7" s="32" t="s">
        <v>73</v>
      </c>
      <c r="C7" s="32"/>
      <c r="E7" s="32" t="s">
        <v>82</v>
      </c>
      <c r="F7" s="32"/>
      <c r="G7" s="32"/>
      <c r="H7" s="32"/>
      <c r="I7" s="32"/>
      <c r="K7" s="32" t="s">
        <v>92</v>
      </c>
      <c r="L7" s="32"/>
      <c r="M7" s="32"/>
      <c r="N7" s="32"/>
    </row>
    <row r="9" spans="2:18" ht="13.8" x14ac:dyDescent="0.25">
      <c r="B9" s="18" t="s">
        <v>75</v>
      </c>
      <c r="C9" s="18" t="s">
        <v>76</v>
      </c>
      <c r="E9" s="21" t="s">
        <v>83</v>
      </c>
      <c r="F9" s="21" t="s">
        <v>84</v>
      </c>
      <c r="G9" s="21" t="s">
        <v>85</v>
      </c>
      <c r="H9" s="21" t="s">
        <v>86</v>
      </c>
      <c r="I9" s="21" t="s">
        <v>87</v>
      </c>
      <c r="K9" s="21" t="s">
        <v>93</v>
      </c>
      <c r="L9" s="21" t="s">
        <v>94</v>
      </c>
      <c r="M9" s="21" t="s">
        <v>74</v>
      </c>
      <c r="N9" s="21" t="s">
        <v>95</v>
      </c>
    </row>
    <row r="10" spans="2:18" x14ac:dyDescent="0.25">
      <c r="B10" s="19" t="s">
        <v>78</v>
      </c>
      <c r="C10" s="20">
        <f>SUM('rough work'!P2:P1001)</f>
        <v>4921</v>
      </c>
      <c r="E10" s="20" t="s">
        <v>77</v>
      </c>
      <c r="F10" s="22">
        <f>AVERAGE(C14)</f>
        <v>58304</v>
      </c>
      <c r="G10" s="22">
        <f>MIN(Append1[Total_Rentals])</f>
        <v>1</v>
      </c>
      <c r="H10" s="20">
        <f>MAX(Append1[Total_Rentals])</f>
        <v>249</v>
      </c>
      <c r="I10" s="20">
        <f>_xlfn.STDEV.S(Append1[Total_Rentals])</f>
        <v>50.985557867999354</v>
      </c>
      <c r="K10" s="19" t="s">
        <v>26</v>
      </c>
      <c r="L10" s="20">
        <f>CORREL(Append1[Registered_Rentals],Append1[Temperature])</f>
        <v>0.16904504909761614</v>
      </c>
      <c r="M10" s="20">
        <f>CORREL(Append1[Casual_Rentals],Append1[Temperature])</f>
        <v>0.47022073160199324</v>
      </c>
      <c r="N10" s="20">
        <f>CORREL(Append1[Total_Rentals],Append1[Temperature])</f>
        <v>0.22929155386993369</v>
      </c>
    </row>
    <row r="11" spans="2:18" x14ac:dyDescent="0.25">
      <c r="B11" s="19" t="s">
        <v>79</v>
      </c>
      <c r="C11" s="20">
        <f>SUM(Append1[Registered_Rentals])</f>
        <v>53383</v>
      </c>
      <c r="E11" s="20" t="s">
        <v>74</v>
      </c>
      <c r="F11" s="22">
        <f>AVERAGE(C10)</f>
        <v>4921</v>
      </c>
      <c r="G11" s="20">
        <f>MIN(Append1[Casual_Rentals])</f>
        <v>0</v>
      </c>
      <c r="H11" s="20">
        <f>MAX(Append1[Casual_Rentals])</f>
        <v>62</v>
      </c>
      <c r="I11" s="20">
        <f>_xlfn.STDEV.S(Append1[Casual_Rentals])</f>
        <v>7.6438987557520797</v>
      </c>
      <c r="K11" s="19" t="s">
        <v>96</v>
      </c>
      <c r="L11" s="20">
        <f>CORREL(Append1[Registered_Rentals],Append1[Assumed_Temperature])</f>
        <v>0.12102160535903071</v>
      </c>
      <c r="M11" s="20">
        <f>CORREL(Append1[Casual_Rentals],Append1[Assumed_Temperature])</f>
        <v>0.41079968455744881</v>
      </c>
      <c r="N11" s="20">
        <f>CORREL(Append1[Total_Rentals],Append1[Assumed_Temperature])</f>
        <v>0.17527151669573499</v>
      </c>
    </row>
    <row r="12" spans="2:18" x14ac:dyDescent="0.25">
      <c r="B12" s="19" t="s">
        <v>80</v>
      </c>
      <c r="C12" s="20">
        <f>COUNT(Append1[Record_Id])</f>
        <v>1000</v>
      </c>
      <c r="E12" s="20" t="s">
        <v>88</v>
      </c>
      <c r="F12" s="22">
        <f>SUM(Append1[Registered_Rentals])</f>
        <v>53383</v>
      </c>
      <c r="G12" s="20">
        <f>MIN(Append1[Registered_Rentals])</f>
        <v>0</v>
      </c>
      <c r="H12" s="20">
        <f>MAX(Append1[Registered_Rentals])</f>
        <v>247</v>
      </c>
      <c r="I12" s="20">
        <f>_xlfn.STDEV.S(Append1[Registered_Rentals])</f>
        <v>47.893967711426278</v>
      </c>
      <c r="K12" s="19" t="s">
        <v>28</v>
      </c>
      <c r="L12" s="20">
        <f>CORREL(Append1[Registered_Rentals],Append1[Humidity])</f>
        <v>-0.22937044088624536</v>
      </c>
      <c r="M12" s="20">
        <f>CORREL(Append1[Casual_Rentals],Append1[Humidity])</f>
        <v>-0.2594074545428624</v>
      </c>
      <c r="N12" s="20">
        <f>CORREL(Append1[Total_Rentals],Append1[Humidity])</f>
        <v>-0.25435329828790432</v>
      </c>
    </row>
    <row r="13" spans="2:18" x14ac:dyDescent="0.25">
      <c r="B13" s="19" t="s">
        <v>81</v>
      </c>
      <c r="C13" s="20">
        <f>_xlfn.MODE.SNGL('cleaned_dataset A'!F:F)</f>
        <v>16</v>
      </c>
      <c r="E13" s="20" t="s">
        <v>26</v>
      </c>
      <c r="F13" s="22">
        <f>SUM(Append1[Temperature])</f>
        <v>205.89999999999961</v>
      </c>
      <c r="G13" s="20">
        <f>MIN(Append1[Temperature])</f>
        <v>0.02</v>
      </c>
      <c r="H13" s="20">
        <f>MAX(Append1[Temperature])</f>
        <v>0.46</v>
      </c>
      <c r="I13" s="20">
        <f>_xlfn.STDEV.S(Append1[Temperature])</f>
        <v>7.8977385544392681E-2</v>
      </c>
      <c r="K13" s="19" t="s">
        <v>90</v>
      </c>
      <c r="L13" s="20">
        <f>CORREL(Append1[Registered_Rentals],Append1[Wind_Speed])</f>
        <v>9.0058728679306796E-2</v>
      </c>
      <c r="M13" s="20">
        <f>CORREL(Append1[Casual_Rentals],Append1[Wind_Speed])</f>
        <v>0.12939194234487605</v>
      </c>
      <c r="N13" s="20">
        <f>CORREL(Append1[Total_Rentals],Append1[Wind_Speed])</f>
        <v>0.10399668008577614</v>
      </c>
    </row>
    <row r="14" spans="2:18" x14ac:dyDescent="0.25">
      <c r="B14" s="19" t="s">
        <v>77</v>
      </c>
      <c r="C14" s="20">
        <f>SUM(C10,C11)</f>
        <v>58304</v>
      </c>
      <c r="E14" s="20" t="s">
        <v>89</v>
      </c>
      <c r="F14" s="22">
        <f>SUM(Append1[Assumed_Temperature])</f>
        <v>213.67080000000047</v>
      </c>
      <c r="G14" s="20">
        <f>MIN(Append1[Assumed_Temperature])</f>
        <v>0</v>
      </c>
      <c r="H14" s="20">
        <f>MAX('cleaned_dataset A'!L2:L1005)</f>
        <v>0.999</v>
      </c>
      <c r="I14" s="20">
        <f>_xlfn.STDEV.S(Append1[Assumed_Temperature])</f>
        <v>8.1247734255679729E-2</v>
      </c>
    </row>
    <row r="15" spans="2:18" x14ac:dyDescent="0.25">
      <c r="E15" s="20" t="s">
        <v>28</v>
      </c>
      <c r="F15" s="22">
        <f>SUM(Append1[Humidity])</f>
        <v>582.48000000000036</v>
      </c>
      <c r="G15" s="20">
        <f>MIN(Append1[Humidity])</f>
        <v>0.21</v>
      </c>
      <c r="H15" s="20">
        <f>MAX(Append1[Humidity])</f>
        <v>1</v>
      </c>
      <c r="I15" s="20">
        <f>_xlfn.STDEV.S(Append1[Humidity])</f>
        <v>0.18797708632964827</v>
      </c>
    </row>
    <row r="16" spans="2:18" x14ac:dyDescent="0.25">
      <c r="E16" s="20" t="s">
        <v>90</v>
      </c>
      <c r="F16" s="22">
        <f>SUM(Append1[Wind_Speed])</f>
        <v>194.93129999999903</v>
      </c>
      <c r="G16" s="20">
        <f>MIN(Append1[Wind_Speed])</f>
        <v>0</v>
      </c>
      <c r="H16" s="20">
        <f>MAX(Append1[Wind_Speed])</f>
        <v>0.58209999999999995</v>
      </c>
      <c r="I16" s="20">
        <f>_xlfn.STDEV.S(Append1[Wind_Speed])</f>
        <v>0.12912606627362996</v>
      </c>
    </row>
    <row r="20" spans="2:8" x14ac:dyDescent="0.25">
      <c r="B20" s="33" t="s">
        <v>97</v>
      </c>
      <c r="C20" s="33"/>
      <c r="E20" s="32" t="s">
        <v>100</v>
      </c>
      <c r="F20" s="32"/>
      <c r="G20" s="32"/>
      <c r="H20" s="32"/>
    </row>
    <row r="22" spans="2:8" x14ac:dyDescent="0.25">
      <c r="B22" s="23" t="s">
        <v>72</v>
      </c>
      <c r="C22" s="23" t="s">
        <v>76</v>
      </c>
      <c r="D22" s="9"/>
      <c r="E22" s="23" t="s">
        <v>101</v>
      </c>
      <c r="F22" s="23" t="s">
        <v>103</v>
      </c>
      <c r="G22" s="23" t="s">
        <v>77</v>
      </c>
      <c r="H22" s="23" t="s">
        <v>104</v>
      </c>
    </row>
    <row r="23" spans="2:8" x14ac:dyDescent="0.25">
      <c r="B23" s="19" t="s">
        <v>99</v>
      </c>
      <c r="C23" s="20">
        <f>AVERAGEIF('cleaned_dataset A'!G:G,TRUE,'cleaned_dataset A'!Q:Q)</f>
        <v>41.666666666666664</v>
      </c>
      <c r="D23" s="9"/>
      <c r="E23" s="19" t="s">
        <v>102</v>
      </c>
      <c r="F23" s="20">
        <f>COUNTIF(Append1[[#All],[Weather_Description]],'cleaned_dataset A'!R2)</f>
        <v>606</v>
      </c>
      <c r="G23" s="20">
        <f>SUMIF(Append1[Weather_Description],'cleaned_dataset A'!R969,Append1[Total_Rentals])</f>
        <v>37373</v>
      </c>
      <c r="H23" s="20">
        <f>AVERAGEIF(Append1[Weather_Description],'cleaned_dataset A'!R2,Append1[[#All],[Total_Rentals]])</f>
        <v>61.014876033057853</v>
      </c>
    </row>
    <row r="24" spans="2:8" x14ac:dyDescent="0.25">
      <c r="B24" s="19" t="s">
        <v>98</v>
      </c>
      <c r="C24" s="20">
        <f>AVERAGE('cleaned_dataset A'!G:G,FALSE,'cleaned_dataset A'!Q:Q)</f>
        <v>58.245754245754249</v>
      </c>
      <c r="D24" s="9"/>
      <c r="E24" s="19" t="s">
        <v>69</v>
      </c>
      <c r="F24" s="20">
        <f>COUNTIF(Append1[[#All],[Weather_Description]],'cleaned_dataset A'!R7)</f>
        <v>309</v>
      </c>
      <c r="G24" s="20">
        <f>SUMIF(Append1[Weather_Description],'cleaned_dataset A'!R7,Append1[Total_Rentals])</f>
        <v>18106</v>
      </c>
      <c r="H24" s="20">
        <f>AVERAGEIF(Append1[Weather_Description],'cleaned_dataset A'!R7,Append1[Total_Rentals])</f>
        <v>58.595469255663431</v>
      </c>
    </row>
    <row r="25" spans="2:8" x14ac:dyDescent="0.25">
      <c r="D25" s="9"/>
      <c r="E25" s="19" t="s">
        <v>105</v>
      </c>
      <c r="F25" s="20">
        <f>COUNTIF(Append1[[#All],[Weather_Description]],'cleaned_dataset A'!R20)</f>
        <v>84</v>
      </c>
      <c r="G25" s="20">
        <f>SUMIF(Append1[Weather_Description],'cleaned_dataset A'!R20,Append1[Total_Rentals])</f>
        <v>2789</v>
      </c>
      <c r="H25" s="20">
        <f>AVERAGEIF(Append1[Weather_Description],'cleaned_dataset A'!R20,Append1[Total_Rentals])</f>
        <v>33.202380952380949</v>
      </c>
    </row>
    <row r="26" spans="2:8" x14ac:dyDescent="0.25">
      <c r="D26" s="9"/>
      <c r="E26" s="19" t="s">
        <v>42</v>
      </c>
      <c r="F26" s="20">
        <f>COUNTIF(Append1[[#All],[Weather_Description]],'cleaned_dataset A'!R587)</f>
        <v>1</v>
      </c>
      <c r="G26" s="20">
        <f>SUMIF(Append1[Weather_Description],'cleaned_dataset A'!R587,Append1[Total_Rentals])</f>
        <v>36</v>
      </c>
      <c r="H26" s="20">
        <f>AVERAGEIF(Append1[Weather_Description],'cleaned_dataset A'!R587,Append1[Total_Rentals])</f>
        <v>36</v>
      </c>
    </row>
  </sheetData>
  <mergeCells count="6">
    <mergeCell ref="B2:R4"/>
    <mergeCell ref="E20:H20"/>
    <mergeCell ref="K7:N7"/>
    <mergeCell ref="B20:C20"/>
    <mergeCell ref="B7:C7"/>
    <mergeCell ref="E7:I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78C6-772C-4C4C-98CD-DB4441C88027}">
  <dimension ref="A1"/>
  <sheetViews>
    <sheetView workbookViewId="0">
      <selection sqref="A1:XFD1048576"/>
    </sheetView>
  </sheetViews>
  <sheetFormatPr defaultRowHeight="13.2" x14ac:dyDescent="0.25"/>
  <cols>
    <col min="1" max="16384" width="8.88671875" style="36"/>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B5DD-329E-4B3B-BFB4-984BDF8213FD}">
  <sheetPr codeName="Sheet11"/>
  <dimension ref="A1:W49"/>
  <sheetViews>
    <sheetView topLeftCell="B1" zoomScale="89" zoomScaleNormal="89" workbookViewId="0">
      <selection activeCell="N57" sqref="N57"/>
    </sheetView>
  </sheetViews>
  <sheetFormatPr defaultRowHeight="13.2" x14ac:dyDescent="0.25"/>
  <cols>
    <col min="1" max="1" width="20" customWidth="1"/>
    <col min="2" max="2" width="16.5546875" customWidth="1"/>
    <col min="3" max="3" width="7.109375" customWidth="1"/>
    <col min="4" max="4" width="10.88671875" customWidth="1"/>
    <col min="5" max="5" width="9.88671875" customWidth="1"/>
    <col min="6" max="6" width="11.33203125" customWidth="1"/>
    <col min="7" max="7" width="6.88671875" customWidth="1"/>
    <col min="8" max="8" width="12.109375" customWidth="1"/>
    <col min="9" max="9" width="18.88671875" customWidth="1"/>
    <col min="10" max="10" width="12" customWidth="1"/>
    <col min="11" max="11" width="12.109375" customWidth="1"/>
    <col min="12" max="12" width="17.77734375" customWidth="1"/>
    <col min="13" max="13" width="12.21875" bestFit="1" customWidth="1"/>
    <col min="14" max="14" width="17.6640625" bestFit="1" customWidth="1"/>
    <col min="15" max="15" width="18.44140625" bestFit="1" customWidth="1"/>
    <col min="16" max="16" width="15.33203125" bestFit="1" customWidth="1"/>
    <col min="17" max="17" width="11.5546875" customWidth="1"/>
    <col min="18" max="18" width="12.109375" customWidth="1"/>
    <col min="19" max="19" width="22.5546875" customWidth="1"/>
    <col min="20" max="20" width="18.88671875" customWidth="1"/>
    <col min="21" max="21" width="9.88671875" customWidth="1"/>
    <col min="22" max="22" width="12.109375" customWidth="1"/>
    <col min="23" max="23" width="17.77734375" customWidth="1"/>
    <col min="24" max="27" width="5" customWidth="1"/>
    <col min="28" max="28" width="26.109375" customWidth="1"/>
    <col min="29" max="29" width="25.109375" customWidth="1"/>
    <col min="30" max="37" width="3" customWidth="1"/>
    <col min="38" max="38" width="20" customWidth="1"/>
    <col min="39" max="41" width="4" customWidth="1"/>
    <col min="42" max="42" width="3" customWidth="1"/>
    <col min="43" max="44" width="4" customWidth="1"/>
    <col min="45" max="61" width="5" customWidth="1"/>
    <col min="62" max="62" width="26.109375" customWidth="1"/>
    <col min="63" max="63" width="25.109375" customWidth="1"/>
    <col min="64" max="103" width="10.33203125" customWidth="1"/>
    <col min="104" max="104" width="26.109375" customWidth="1"/>
    <col min="105" max="105" width="25.109375" customWidth="1"/>
    <col min="106" max="106" width="25.5546875" customWidth="1"/>
    <col min="107" max="389" width="25.5546875" bestFit="1" customWidth="1"/>
    <col min="390" max="390" width="26.6640625" bestFit="1" customWidth="1"/>
    <col min="391" max="391" width="30.6640625" bestFit="1" customWidth="1"/>
  </cols>
  <sheetData>
    <row r="1" spans="1:23" x14ac:dyDescent="0.25">
      <c r="A1" s="24" t="s">
        <v>22</v>
      </c>
      <c r="B1" t="s">
        <v>110</v>
      </c>
      <c r="M1" s="27" t="s">
        <v>113</v>
      </c>
    </row>
    <row r="3" spans="1:23" x14ac:dyDescent="0.25">
      <c r="A3" s="24" t="s">
        <v>106</v>
      </c>
      <c r="B3" s="24" t="s">
        <v>109</v>
      </c>
      <c r="H3" s="24" t="s">
        <v>107</v>
      </c>
      <c r="I3" t="s">
        <v>111</v>
      </c>
      <c r="K3" s="24" t="s">
        <v>107</v>
      </c>
      <c r="L3" t="s">
        <v>106</v>
      </c>
      <c r="M3" s="24" t="s">
        <v>107</v>
      </c>
      <c r="N3" t="s">
        <v>106</v>
      </c>
      <c r="O3" t="s">
        <v>114</v>
      </c>
      <c r="R3" s="24" t="s">
        <v>107</v>
      </c>
      <c r="S3" t="s">
        <v>112</v>
      </c>
      <c r="T3" t="s">
        <v>111</v>
      </c>
    </row>
    <row r="4" spans="1:23" x14ac:dyDescent="0.25">
      <c r="A4" s="24" t="s">
        <v>107</v>
      </c>
      <c r="B4" t="s">
        <v>69</v>
      </c>
      <c r="C4" t="s">
        <v>108</v>
      </c>
      <c r="H4" s="25" t="s">
        <v>67</v>
      </c>
      <c r="I4">
        <v>1477</v>
      </c>
      <c r="K4" s="26">
        <v>40568</v>
      </c>
      <c r="L4">
        <v>1985</v>
      </c>
      <c r="M4" s="25" t="s">
        <v>67</v>
      </c>
      <c r="N4">
        <v>8121</v>
      </c>
      <c r="O4">
        <v>210</v>
      </c>
      <c r="R4" s="26">
        <v>40544</v>
      </c>
      <c r="S4">
        <v>654</v>
      </c>
      <c r="T4">
        <v>331</v>
      </c>
      <c r="V4" s="24" t="s">
        <v>107</v>
      </c>
      <c r="W4" t="s">
        <v>106</v>
      </c>
    </row>
    <row r="5" spans="1:23" x14ac:dyDescent="0.25">
      <c r="A5" s="26">
        <v>40544</v>
      </c>
      <c r="B5" s="34">
        <v>608</v>
      </c>
      <c r="C5" s="34">
        <v>608</v>
      </c>
      <c r="H5" s="25" t="s">
        <v>47</v>
      </c>
      <c r="I5">
        <v>534</v>
      </c>
      <c r="K5" s="26">
        <v>40563</v>
      </c>
      <c r="L5">
        <v>1927</v>
      </c>
      <c r="M5" s="25" t="s">
        <v>47</v>
      </c>
      <c r="N5">
        <v>8450</v>
      </c>
      <c r="O5">
        <v>220</v>
      </c>
      <c r="R5" s="26">
        <v>40545</v>
      </c>
      <c r="S5">
        <v>670</v>
      </c>
      <c r="T5">
        <v>131</v>
      </c>
      <c r="V5" s="25">
        <v>0</v>
      </c>
      <c r="W5">
        <v>703</v>
      </c>
    </row>
    <row r="6" spans="1:23" x14ac:dyDescent="0.25">
      <c r="A6" s="26">
        <v>40545</v>
      </c>
      <c r="B6" s="34">
        <v>417</v>
      </c>
      <c r="C6" s="34">
        <v>417</v>
      </c>
      <c r="H6" s="25" t="s">
        <v>48</v>
      </c>
      <c r="I6">
        <v>457</v>
      </c>
      <c r="K6" s="26">
        <v>40585</v>
      </c>
      <c r="L6">
        <v>1746</v>
      </c>
      <c r="M6" s="25" t="s">
        <v>48</v>
      </c>
      <c r="N6">
        <v>8383</v>
      </c>
      <c r="O6">
        <v>214</v>
      </c>
      <c r="R6" s="26">
        <v>40546</v>
      </c>
      <c r="S6">
        <v>1229</v>
      </c>
      <c r="T6">
        <v>120</v>
      </c>
      <c r="V6" s="25">
        <v>1</v>
      </c>
      <c r="W6">
        <v>460</v>
      </c>
    </row>
    <row r="7" spans="1:23" x14ac:dyDescent="0.25">
      <c r="A7" s="26">
        <v>40547</v>
      </c>
      <c r="B7" s="34">
        <v>42</v>
      </c>
      <c r="C7" s="34">
        <v>42</v>
      </c>
      <c r="H7" s="25" t="s">
        <v>49</v>
      </c>
      <c r="I7">
        <v>344</v>
      </c>
      <c r="K7" s="26">
        <v>40581</v>
      </c>
      <c r="L7">
        <v>1712</v>
      </c>
      <c r="M7" s="25" t="s">
        <v>49</v>
      </c>
      <c r="N7">
        <v>8049</v>
      </c>
      <c r="O7">
        <v>216</v>
      </c>
      <c r="R7" s="26">
        <v>40547</v>
      </c>
      <c r="S7">
        <v>1454</v>
      </c>
      <c r="T7">
        <v>108</v>
      </c>
      <c r="V7" s="25">
        <v>2</v>
      </c>
      <c r="W7">
        <v>294</v>
      </c>
    </row>
    <row r="8" spans="1:23" x14ac:dyDescent="0.25">
      <c r="A8" s="26">
        <v>40549</v>
      </c>
      <c r="B8" s="34">
        <v>381</v>
      </c>
      <c r="C8" s="34">
        <v>381</v>
      </c>
      <c r="H8" s="25" t="s">
        <v>50</v>
      </c>
      <c r="I8">
        <v>332</v>
      </c>
      <c r="K8" s="26">
        <v>40578</v>
      </c>
      <c r="L8">
        <v>1708</v>
      </c>
      <c r="M8" s="25" t="s">
        <v>50</v>
      </c>
      <c r="N8">
        <v>8458</v>
      </c>
      <c r="O8">
        <v>157</v>
      </c>
      <c r="R8" s="26">
        <v>40548</v>
      </c>
      <c r="S8">
        <v>1518</v>
      </c>
      <c r="T8">
        <v>82</v>
      </c>
      <c r="V8" s="25">
        <v>3</v>
      </c>
      <c r="W8">
        <v>151</v>
      </c>
    </row>
    <row r="9" spans="1:23" x14ac:dyDescent="0.25">
      <c r="A9" s="26">
        <v>40550</v>
      </c>
      <c r="B9" s="34">
        <v>706</v>
      </c>
      <c r="C9" s="34">
        <v>706</v>
      </c>
      <c r="H9" s="25" t="s">
        <v>51</v>
      </c>
      <c r="I9">
        <v>552</v>
      </c>
      <c r="K9" s="26" t="s">
        <v>108</v>
      </c>
      <c r="L9">
        <v>9078</v>
      </c>
      <c r="M9" s="25" t="s">
        <v>51</v>
      </c>
      <c r="N9">
        <v>9095</v>
      </c>
      <c r="O9">
        <v>207</v>
      </c>
      <c r="R9" s="26">
        <v>40549</v>
      </c>
      <c r="S9">
        <v>1518</v>
      </c>
      <c r="T9">
        <v>88</v>
      </c>
      <c r="V9" s="25">
        <v>4</v>
      </c>
      <c r="W9">
        <v>69</v>
      </c>
    </row>
    <row r="10" spans="1:23" x14ac:dyDescent="0.25">
      <c r="A10" s="26">
        <v>40551</v>
      </c>
      <c r="B10" s="34">
        <v>294</v>
      </c>
      <c r="C10" s="34">
        <v>294</v>
      </c>
      <c r="H10" s="25" t="s">
        <v>52</v>
      </c>
      <c r="I10">
        <v>1225</v>
      </c>
      <c r="M10" s="25" t="s">
        <v>52</v>
      </c>
      <c r="N10">
        <v>7748</v>
      </c>
      <c r="O10">
        <v>256</v>
      </c>
      <c r="R10" s="26">
        <v>40550</v>
      </c>
      <c r="S10">
        <v>1362</v>
      </c>
      <c r="T10">
        <v>148</v>
      </c>
      <c r="V10" s="25">
        <v>5</v>
      </c>
      <c r="W10">
        <v>164</v>
      </c>
    </row>
    <row r="11" spans="1:23" x14ac:dyDescent="0.25">
      <c r="A11" s="26">
        <v>40553</v>
      </c>
      <c r="B11" s="34">
        <v>541</v>
      </c>
      <c r="C11" s="34">
        <v>541</v>
      </c>
      <c r="H11" s="25" t="s">
        <v>108</v>
      </c>
      <c r="I11">
        <v>4921</v>
      </c>
      <c r="M11" s="25" t="s">
        <v>108</v>
      </c>
      <c r="N11">
        <v>58304</v>
      </c>
      <c r="O11">
        <v>1480</v>
      </c>
      <c r="R11" s="26">
        <v>40551</v>
      </c>
      <c r="S11">
        <v>891</v>
      </c>
      <c r="T11">
        <v>68</v>
      </c>
      <c r="V11" s="25">
        <v>6</v>
      </c>
      <c r="W11">
        <v>822</v>
      </c>
    </row>
    <row r="12" spans="1:23" x14ac:dyDescent="0.25">
      <c r="A12" s="26">
        <v>40554</v>
      </c>
      <c r="B12" s="34">
        <v>1002</v>
      </c>
      <c r="C12" s="34">
        <v>1002</v>
      </c>
      <c r="R12" s="26">
        <v>40552</v>
      </c>
      <c r="S12">
        <v>768</v>
      </c>
      <c r="T12">
        <v>54</v>
      </c>
      <c r="V12" s="25">
        <v>7</v>
      </c>
      <c r="W12">
        <v>2339</v>
      </c>
    </row>
    <row r="13" spans="1:23" x14ac:dyDescent="0.25">
      <c r="A13" s="26">
        <v>40555</v>
      </c>
      <c r="B13" s="34">
        <v>13</v>
      </c>
      <c r="C13" s="34">
        <v>13</v>
      </c>
      <c r="R13" s="26">
        <v>40553</v>
      </c>
      <c r="S13">
        <v>1280</v>
      </c>
      <c r="T13">
        <v>41</v>
      </c>
      <c r="V13" s="25">
        <v>8</v>
      </c>
      <c r="W13">
        <v>5388</v>
      </c>
    </row>
    <row r="14" spans="1:23" x14ac:dyDescent="0.25">
      <c r="A14" s="26">
        <v>40556</v>
      </c>
      <c r="B14" s="34">
        <v>75</v>
      </c>
      <c r="C14" s="34">
        <v>75</v>
      </c>
      <c r="R14" s="26">
        <v>40554</v>
      </c>
      <c r="S14">
        <v>1220</v>
      </c>
      <c r="T14">
        <v>43</v>
      </c>
      <c r="V14" s="25">
        <v>9</v>
      </c>
      <c r="W14">
        <v>3672</v>
      </c>
    </row>
    <row r="15" spans="1:23" x14ac:dyDescent="0.25">
      <c r="A15" s="26">
        <v>40557</v>
      </c>
      <c r="B15" s="34">
        <v>63</v>
      </c>
      <c r="C15" s="34">
        <v>63</v>
      </c>
      <c r="R15" s="26">
        <v>40555</v>
      </c>
      <c r="S15">
        <v>1137</v>
      </c>
      <c r="T15">
        <v>25</v>
      </c>
      <c r="V15" s="25">
        <v>10</v>
      </c>
      <c r="W15">
        <v>2253</v>
      </c>
    </row>
    <row r="16" spans="1:23" x14ac:dyDescent="0.25">
      <c r="A16" s="26">
        <v>40558</v>
      </c>
      <c r="B16" s="34">
        <v>667</v>
      </c>
      <c r="C16" s="34">
        <v>667</v>
      </c>
      <c r="R16" s="26">
        <v>40556</v>
      </c>
      <c r="S16">
        <v>1368</v>
      </c>
      <c r="T16">
        <v>38</v>
      </c>
      <c r="V16" s="25">
        <v>11</v>
      </c>
      <c r="W16">
        <v>2494</v>
      </c>
    </row>
    <row r="17" spans="1:23" x14ac:dyDescent="0.25">
      <c r="A17" s="26">
        <v>40559</v>
      </c>
      <c r="B17" s="34">
        <v>45</v>
      </c>
      <c r="C17" s="34">
        <v>45</v>
      </c>
      <c r="R17" s="26">
        <v>40557</v>
      </c>
      <c r="S17">
        <v>1367</v>
      </c>
      <c r="T17">
        <v>54</v>
      </c>
      <c r="V17" s="25">
        <v>12</v>
      </c>
      <c r="W17">
        <v>3283</v>
      </c>
    </row>
    <row r="18" spans="1:23" x14ac:dyDescent="0.25">
      <c r="A18" s="26">
        <v>40560</v>
      </c>
      <c r="B18" s="34">
        <v>792</v>
      </c>
      <c r="C18" s="34">
        <v>792</v>
      </c>
      <c r="R18" s="26">
        <v>40558</v>
      </c>
      <c r="S18">
        <v>1026</v>
      </c>
      <c r="T18">
        <v>222</v>
      </c>
      <c r="V18" s="25">
        <v>13</v>
      </c>
      <c r="W18">
        <v>3376</v>
      </c>
    </row>
    <row r="19" spans="1:23" x14ac:dyDescent="0.25">
      <c r="A19" s="26">
        <v>40561</v>
      </c>
      <c r="B19" s="34">
        <v>683</v>
      </c>
      <c r="C19" s="34">
        <v>683</v>
      </c>
      <c r="R19" s="26">
        <v>40559</v>
      </c>
      <c r="S19">
        <v>953</v>
      </c>
      <c r="T19">
        <v>251</v>
      </c>
      <c r="V19" s="25">
        <v>14</v>
      </c>
      <c r="W19">
        <v>3200</v>
      </c>
    </row>
    <row r="20" spans="1:23" x14ac:dyDescent="0.25">
      <c r="A20" s="26">
        <v>40562</v>
      </c>
      <c r="B20" s="34">
        <v>607</v>
      </c>
      <c r="C20" s="34">
        <v>607</v>
      </c>
      <c r="R20" s="26">
        <v>40560</v>
      </c>
      <c r="S20">
        <v>883</v>
      </c>
      <c r="T20">
        <v>117</v>
      </c>
      <c r="V20" s="25">
        <v>15</v>
      </c>
      <c r="W20">
        <v>3352</v>
      </c>
    </row>
    <row r="21" spans="1:23" x14ac:dyDescent="0.25">
      <c r="A21" s="26">
        <v>40563</v>
      </c>
      <c r="B21" s="34">
        <v>1305</v>
      </c>
      <c r="C21" s="34">
        <v>1305</v>
      </c>
      <c r="R21" s="26">
        <v>40561</v>
      </c>
      <c r="S21">
        <v>674</v>
      </c>
      <c r="T21">
        <v>9</v>
      </c>
      <c r="V21" s="25">
        <v>16</v>
      </c>
      <c r="W21">
        <v>3928</v>
      </c>
    </row>
    <row r="22" spans="1:23" x14ac:dyDescent="0.25">
      <c r="A22" s="26">
        <v>40564</v>
      </c>
      <c r="B22" s="34">
        <v>28</v>
      </c>
      <c r="C22" s="34">
        <v>28</v>
      </c>
      <c r="R22" s="26">
        <v>40562</v>
      </c>
      <c r="S22">
        <v>1572</v>
      </c>
      <c r="T22">
        <v>78</v>
      </c>
      <c r="V22" s="25">
        <v>17</v>
      </c>
      <c r="W22">
        <v>6169</v>
      </c>
    </row>
    <row r="23" spans="1:23" x14ac:dyDescent="0.25">
      <c r="A23" s="26">
        <v>40565</v>
      </c>
      <c r="B23" s="34">
        <v>221</v>
      </c>
      <c r="C23" s="34">
        <v>221</v>
      </c>
      <c r="R23" s="26">
        <v>40563</v>
      </c>
      <c r="S23">
        <v>1844</v>
      </c>
      <c r="T23">
        <v>83</v>
      </c>
      <c r="V23" s="25">
        <v>18</v>
      </c>
      <c r="W23">
        <v>5283</v>
      </c>
    </row>
    <row r="24" spans="1:23" x14ac:dyDescent="0.25">
      <c r="A24" s="26">
        <v>40566</v>
      </c>
      <c r="B24" s="34">
        <v>4</v>
      </c>
      <c r="C24" s="34">
        <v>4</v>
      </c>
      <c r="R24" s="26">
        <v>40564</v>
      </c>
      <c r="S24">
        <v>1468</v>
      </c>
      <c r="T24">
        <v>75</v>
      </c>
      <c r="V24" s="25">
        <v>19</v>
      </c>
      <c r="W24">
        <v>3661</v>
      </c>
    </row>
    <row r="25" spans="1:23" x14ac:dyDescent="0.25">
      <c r="A25" s="26">
        <v>40567</v>
      </c>
      <c r="B25" s="34">
        <v>227</v>
      </c>
      <c r="C25" s="34">
        <v>227</v>
      </c>
      <c r="R25" s="26">
        <v>40565</v>
      </c>
      <c r="S25">
        <v>888</v>
      </c>
      <c r="T25">
        <v>93</v>
      </c>
      <c r="V25" s="25">
        <v>20</v>
      </c>
      <c r="W25">
        <v>2656</v>
      </c>
    </row>
    <row r="26" spans="1:23" x14ac:dyDescent="0.25">
      <c r="A26" s="26">
        <v>40568</v>
      </c>
      <c r="B26" s="34">
        <v>1390</v>
      </c>
      <c r="C26" s="34">
        <v>1390</v>
      </c>
      <c r="R26" s="26">
        <v>40566</v>
      </c>
      <c r="S26">
        <v>836</v>
      </c>
      <c r="T26">
        <v>150</v>
      </c>
      <c r="V26" s="25">
        <v>21</v>
      </c>
      <c r="W26">
        <v>1996</v>
      </c>
    </row>
    <row r="27" spans="1:23" x14ac:dyDescent="0.25">
      <c r="A27" s="26">
        <v>40569</v>
      </c>
      <c r="B27" s="34">
        <v>22</v>
      </c>
      <c r="C27" s="34">
        <v>22</v>
      </c>
      <c r="R27" s="26">
        <v>40567</v>
      </c>
      <c r="S27">
        <v>1330</v>
      </c>
      <c r="T27">
        <v>86</v>
      </c>
      <c r="V27" s="25">
        <v>22</v>
      </c>
      <c r="W27">
        <v>1508</v>
      </c>
    </row>
    <row r="28" spans="1:23" x14ac:dyDescent="0.25">
      <c r="A28" s="26">
        <v>40571</v>
      </c>
      <c r="B28" s="34">
        <v>502</v>
      </c>
      <c r="C28" s="34">
        <v>502</v>
      </c>
      <c r="R28" s="26">
        <v>40568</v>
      </c>
      <c r="S28">
        <v>1799</v>
      </c>
      <c r="T28">
        <v>186</v>
      </c>
      <c r="V28" s="25">
        <v>23</v>
      </c>
      <c r="W28">
        <v>1083</v>
      </c>
    </row>
    <row r="29" spans="1:23" x14ac:dyDescent="0.25">
      <c r="A29" s="26">
        <v>40572</v>
      </c>
      <c r="B29" s="34">
        <v>419</v>
      </c>
      <c r="C29" s="34">
        <v>419</v>
      </c>
      <c r="R29" s="26">
        <v>40569</v>
      </c>
      <c r="S29">
        <v>472</v>
      </c>
      <c r="T29">
        <v>34</v>
      </c>
      <c r="V29" s="25" t="s">
        <v>108</v>
      </c>
      <c r="W29">
        <v>58304</v>
      </c>
    </row>
    <row r="30" spans="1:23" x14ac:dyDescent="0.25">
      <c r="A30" s="26">
        <v>40573</v>
      </c>
      <c r="B30" s="34">
        <v>217</v>
      </c>
      <c r="C30" s="34">
        <v>217</v>
      </c>
      <c r="R30" s="26">
        <v>40570</v>
      </c>
      <c r="S30">
        <v>416</v>
      </c>
      <c r="T30">
        <v>15</v>
      </c>
    </row>
    <row r="31" spans="1:23" x14ac:dyDescent="0.25">
      <c r="A31" s="26">
        <v>40574</v>
      </c>
      <c r="B31" s="34">
        <v>1199</v>
      </c>
      <c r="C31" s="34">
        <v>1199</v>
      </c>
      <c r="R31" s="26">
        <v>40571</v>
      </c>
      <c r="S31">
        <v>1129</v>
      </c>
      <c r="T31">
        <v>38</v>
      </c>
    </row>
    <row r="32" spans="1:23" x14ac:dyDescent="0.25">
      <c r="A32" s="26">
        <v>40575</v>
      </c>
      <c r="B32" s="34">
        <v>1132</v>
      </c>
      <c r="C32" s="34">
        <v>1132</v>
      </c>
      <c r="R32" s="26">
        <v>40572</v>
      </c>
      <c r="S32">
        <v>975</v>
      </c>
      <c r="T32">
        <v>123</v>
      </c>
    </row>
    <row r="33" spans="1:20" x14ac:dyDescent="0.25">
      <c r="A33" s="26">
        <v>40576</v>
      </c>
      <c r="B33" s="34">
        <v>300</v>
      </c>
      <c r="C33" s="34">
        <v>300</v>
      </c>
      <c r="R33" s="26">
        <v>40573</v>
      </c>
      <c r="S33">
        <v>956</v>
      </c>
      <c r="T33">
        <v>140</v>
      </c>
    </row>
    <row r="34" spans="1:20" x14ac:dyDescent="0.25">
      <c r="A34" s="26">
        <v>40578</v>
      </c>
      <c r="B34" s="34">
        <v>1337</v>
      </c>
      <c r="C34" s="34">
        <v>1337</v>
      </c>
      <c r="R34" s="26">
        <v>40574</v>
      </c>
      <c r="S34">
        <v>1459</v>
      </c>
      <c r="T34">
        <v>42</v>
      </c>
    </row>
    <row r="35" spans="1:20" x14ac:dyDescent="0.25">
      <c r="A35" s="26">
        <v>40579</v>
      </c>
      <c r="B35" s="34">
        <v>330</v>
      </c>
      <c r="C35" s="34">
        <v>330</v>
      </c>
      <c r="R35" s="26">
        <v>40575</v>
      </c>
      <c r="S35">
        <v>1313</v>
      </c>
      <c r="T35">
        <v>47</v>
      </c>
    </row>
    <row r="36" spans="1:20" x14ac:dyDescent="0.25">
      <c r="A36" s="26">
        <v>40581</v>
      </c>
      <c r="B36" s="34">
        <v>1216</v>
      </c>
      <c r="C36" s="34">
        <v>1216</v>
      </c>
      <c r="R36" s="26">
        <v>40576</v>
      </c>
      <c r="S36">
        <v>1454</v>
      </c>
      <c r="T36">
        <v>72</v>
      </c>
    </row>
    <row r="37" spans="1:20" x14ac:dyDescent="0.25">
      <c r="A37" s="26">
        <v>40582</v>
      </c>
      <c r="B37" s="34">
        <v>66</v>
      </c>
      <c r="C37" s="34">
        <v>66</v>
      </c>
      <c r="R37" s="26">
        <v>40577</v>
      </c>
      <c r="S37">
        <v>1489</v>
      </c>
      <c r="T37">
        <v>61</v>
      </c>
    </row>
    <row r="38" spans="1:20" x14ac:dyDescent="0.25">
      <c r="A38" s="26">
        <v>40583</v>
      </c>
      <c r="B38" s="34">
        <v>664</v>
      </c>
      <c r="C38" s="34">
        <v>664</v>
      </c>
      <c r="R38" s="26">
        <v>40578</v>
      </c>
      <c r="S38">
        <v>1620</v>
      </c>
      <c r="T38">
        <v>88</v>
      </c>
    </row>
    <row r="39" spans="1:20" x14ac:dyDescent="0.25">
      <c r="A39" s="26">
        <v>40584</v>
      </c>
      <c r="B39" s="34">
        <v>33</v>
      </c>
      <c r="C39" s="34">
        <v>33</v>
      </c>
      <c r="R39" s="26">
        <v>40579</v>
      </c>
      <c r="S39">
        <v>905</v>
      </c>
      <c r="T39">
        <v>100</v>
      </c>
    </row>
    <row r="40" spans="1:20" x14ac:dyDescent="0.25">
      <c r="A40" s="26">
        <v>40587</v>
      </c>
      <c r="B40" s="34">
        <v>558</v>
      </c>
      <c r="C40" s="34">
        <v>558</v>
      </c>
      <c r="R40" s="26">
        <v>40580</v>
      </c>
      <c r="S40">
        <v>1269</v>
      </c>
      <c r="T40">
        <v>354</v>
      </c>
    </row>
    <row r="41" spans="1:20" x14ac:dyDescent="0.25">
      <c r="A41" s="26" t="s">
        <v>108</v>
      </c>
      <c r="B41" s="34">
        <v>18106</v>
      </c>
      <c r="C41" s="34">
        <v>18106</v>
      </c>
      <c r="R41" s="26">
        <v>40581</v>
      </c>
      <c r="S41">
        <v>1592</v>
      </c>
      <c r="T41">
        <v>120</v>
      </c>
    </row>
    <row r="42" spans="1:20" x14ac:dyDescent="0.25">
      <c r="R42" s="26">
        <v>40582</v>
      </c>
      <c r="S42">
        <v>1466</v>
      </c>
      <c r="T42">
        <v>64</v>
      </c>
    </row>
    <row r="43" spans="1:20" x14ac:dyDescent="0.25">
      <c r="R43" s="26">
        <v>40583</v>
      </c>
      <c r="S43">
        <v>1552</v>
      </c>
      <c r="T43">
        <v>53</v>
      </c>
    </row>
    <row r="44" spans="1:20" x14ac:dyDescent="0.25">
      <c r="R44" s="26">
        <v>40584</v>
      </c>
      <c r="S44">
        <v>1491</v>
      </c>
      <c r="T44">
        <v>47</v>
      </c>
    </row>
    <row r="45" spans="1:20" x14ac:dyDescent="0.25">
      <c r="R45" s="26">
        <v>40585</v>
      </c>
      <c r="S45">
        <v>1597</v>
      </c>
      <c r="T45">
        <v>149</v>
      </c>
    </row>
    <row r="46" spans="1:20" x14ac:dyDescent="0.25">
      <c r="R46" s="26">
        <v>40586</v>
      </c>
      <c r="S46">
        <v>1184</v>
      </c>
      <c r="T46">
        <v>288</v>
      </c>
    </row>
    <row r="47" spans="1:20" x14ac:dyDescent="0.25">
      <c r="R47" s="26">
        <v>40587</v>
      </c>
      <c r="S47">
        <v>1192</v>
      </c>
      <c r="T47">
        <v>397</v>
      </c>
    </row>
    <row r="48" spans="1:20" x14ac:dyDescent="0.25">
      <c r="R48" s="26">
        <v>40588</v>
      </c>
      <c r="S48">
        <v>143</v>
      </c>
      <c r="T48">
        <v>8</v>
      </c>
    </row>
    <row r="49" spans="18:20" x14ac:dyDescent="0.25">
      <c r="R49" s="26" t="s">
        <v>108</v>
      </c>
      <c r="S49">
        <v>53383</v>
      </c>
      <c r="T49">
        <v>4921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38529-F57A-4B74-95FE-C59A7B7BA18D}">
  <dimension ref="A1"/>
  <sheetViews>
    <sheetView workbookViewId="0"/>
  </sheetViews>
  <sheetFormatPr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239388-5981-4124-95A9-CC562F9C50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Table1</vt:lpstr>
      <vt:lpstr>Cleaned_dataset_1</vt:lpstr>
      <vt:lpstr>Merge1</vt:lpstr>
      <vt:lpstr>Cleaned_Dataset_2</vt:lpstr>
      <vt:lpstr>Cleaned_dataset_3</vt:lpstr>
      <vt:lpstr>cleaned_dataset A</vt:lpstr>
      <vt:lpstr>Sheet13</vt:lpstr>
      <vt:lpstr>Sheet14</vt:lpstr>
      <vt:lpstr>Sheet15</vt:lpstr>
      <vt:lpstr>Sheet16</vt:lpstr>
      <vt:lpstr>Sheet17</vt:lpstr>
      <vt:lpstr>Sheet20</vt:lpstr>
      <vt:lpstr>Forecast Sheet</vt:lpstr>
      <vt:lpstr>Final Forecast Chart</vt:lpstr>
      <vt:lpstr>rough work</vt:lpstr>
      <vt:lpstr>Lookup_table</vt:lpstr>
      <vt:lpstr>Calculation</vt:lpstr>
      <vt:lpstr>Dashboard 1</vt:lpstr>
      <vt:lpstr>Pivot_analysis</vt:lpstr>
      <vt:lpstr>Sheet21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shahi</dc:creator>
  <cp:lastModifiedBy>payal shahi</cp:lastModifiedBy>
  <cp:lastPrinted>2026-10-07T09:23:07Z</cp:lastPrinted>
  <dcterms:created xsi:type="dcterms:W3CDTF">2026-09-28T13:28:12Z</dcterms:created>
  <dcterms:modified xsi:type="dcterms:W3CDTF">2026-10-09T19:10:09Z</dcterms:modified>
</cp:coreProperties>
</file>