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S_Main_Development\AOSGateway\Temp\"/>
    </mc:Choice>
  </mc:AlternateContent>
  <bookViews>
    <workbookView xWindow="120" yWindow="60" windowWidth="16605" windowHeight="7935" tabRatio="717"/>
  </bookViews>
  <sheets>
    <sheet name="COMBINED" sheetId="41" r:id="rId1"/>
    <sheet name="SD3210m1 Maker" sheetId="42" r:id="rId2"/>
    <sheet name="SD3210m2 Maker" sheetId="43" r:id="rId3"/>
  </sheets>
  <calcPr calcId="162913"/>
</workbook>
</file>

<file path=xl/calcChain.xml><?xml version="1.0" encoding="utf-8"?>
<calcChain xmlns="http://schemas.openxmlformats.org/spreadsheetml/2006/main">
  <c r="F39" i="43" l="1"/>
  <c r="F40" i="43"/>
  <c r="G35" i="43"/>
  <c r="F47" i="43"/>
  <c r="G10" i="43"/>
  <c r="G43" i="43"/>
  <c r="F22" i="43"/>
  <c r="G17" i="43"/>
  <c r="F29" i="43"/>
  <c r="F30" i="43"/>
  <c r="G25" i="43"/>
  <c r="F37" i="43"/>
  <c r="G33" i="43"/>
  <c r="E49" i="43"/>
  <c r="E50" i="43"/>
  <c r="F45" i="43"/>
  <c r="G41" i="43"/>
  <c r="F19" i="43"/>
  <c r="F20" i="43"/>
  <c r="G15" i="43"/>
  <c r="F27" i="43"/>
  <c r="G23" i="43"/>
  <c r="F35" i="43"/>
  <c r="G31" i="43"/>
  <c r="F43" i="43"/>
  <c r="G38" i="43"/>
  <c r="F17" i="43"/>
  <c r="G13" i="43"/>
  <c r="G46" i="43"/>
  <c r="F25" i="43"/>
  <c r="G21" i="43"/>
  <c r="F33" i="43"/>
  <c r="G28" i="43"/>
  <c r="F41" i="43"/>
  <c r="G36" i="43"/>
  <c r="D9" i="43"/>
  <c r="E53" i="43"/>
  <c r="F15" i="43"/>
  <c r="G11" i="43"/>
  <c r="G44" i="43"/>
  <c r="F23" i="43"/>
  <c r="G18" i="43"/>
  <c r="F31" i="43"/>
  <c r="D14" i="43"/>
  <c r="F14" i="43" s="1"/>
  <c r="G26" i="43"/>
  <c r="F38" i="43"/>
  <c r="G34" i="43"/>
  <c r="E51" i="43"/>
  <c r="F46" i="43"/>
  <c r="G42" i="43"/>
  <c r="F21" i="43"/>
  <c r="G16" i="43"/>
  <c r="F28" i="43"/>
  <c r="G24" i="43"/>
  <c r="G9" i="43"/>
  <c r="F36" i="43"/>
  <c r="C9" i="43"/>
  <c r="G32" i="43"/>
  <c r="F44" i="43"/>
  <c r="G39" i="43"/>
  <c r="G40" i="43"/>
  <c r="F18" i="43"/>
  <c r="G14" i="43"/>
  <c r="G47" i="43"/>
  <c r="C14" i="43"/>
  <c r="F26" i="43"/>
  <c r="G22" i="43"/>
  <c r="F34" i="43"/>
  <c r="G29" i="43"/>
  <c r="G30" i="43"/>
  <c r="F42" i="43"/>
  <c r="G37" i="43"/>
  <c r="E54" i="43"/>
  <c r="F16" i="43"/>
  <c r="G12" i="43"/>
  <c r="G45" i="43"/>
  <c r="F24" i="43"/>
  <c r="G19" i="43"/>
  <c r="G20" i="43"/>
  <c r="F32" i="43"/>
  <c r="G27" i="43"/>
  <c r="F29" i="42"/>
  <c r="F30" i="42"/>
  <c r="G25" i="42"/>
  <c r="F37" i="42"/>
  <c r="G33" i="42"/>
  <c r="E49" i="42"/>
  <c r="G41" i="42"/>
  <c r="F19" i="42"/>
  <c r="F20" i="42"/>
  <c r="G15" i="42"/>
  <c r="F27" i="42"/>
  <c r="G23" i="42"/>
  <c r="F35" i="42"/>
  <c r="G31" i="42"/>
  <c r="G38" i="42"/>
  <c r="F17" i="42"/>
  <c r="G13" i="42"/>
  <c r="F25" i="42"/>
  <c r="G21" i="42"/>
  <c r="F33" i="42"/>
  <c r="G28" i="42"/>
  <c r="E45" i="42"/>
  <c r="D9" i="42"/>
  <c r="F41" i="42"/>
  <c r="G36" i="42"/>
  <c r="F15" i="42"/>
  <c r="G11" i="42"/>
  <c r="F23" i="42"/>
  <c r="G18" i="42"/>
  <c r="F31" i="42"/>
  <c r="D14" i="42"/>
  <c r="G14" i="42" s="1"/>
  <c r="G26" i="42"/>
  <c r="F38" i="42"/>
  <c r="G34" i="42"/>
  <c r="G42" i="42"/>
  <c r="F21" i="42"/>
  <c r="G16" i="42"/>
  <c r="F28" i="42"/>
  <c r="G24" i="42"/>
  <c r="C9" i="42"/>
  <c r="F36" i="42"/>
  <c r="G32" i="42"/>
  <c r="E48" i="42"/>
  <c r="G39" i="42"/>
  <c r="G40" i="42"/>
  <c r="F18" i="42"/>
  <c r="C14" i="42"/>
  <c r="F26" i="42"/>
  <c r="G22" i="42"/>
  <c r="F34" i="42"/>
  <c r="G29" i="42"/>
  <c r="G30" i="42"/>
  <c r="E46" i="42"/>
  <c r="F42" i="42"/>
  <c r="G37" i="42"/>
  <c r="F16" i="42"/>
  <c r="G12" i="42"/>
  <c r="F24" i="42"/>
  <c r="G19" i="42"/>
  <c r="G20" i="42"/>
  <c r="F32" i="42"/>
  <c r="G27" i="42"/>
  <c r="E44" i="42"/>
  <c r="F39" i="42"/>
  <c r="F40" i="42"/>
  <c r="G35" i="42"/>
  <c r="G10" i="42"/>
  <c r="F22" i="42"/>
  <c r="G17" i="42"/>
  <c r="G41" i="41"/>
  <c r="F19" i="41"/>
  <c r="F20" i="41"/>
  <c r="G48" i="41"/>
  <c r="C15" i="41"/>
  <c r="F27" i="41"/>
  <c r="G23" i="41"/>
  <c r="F35" i="41"/>
  <c r="G31" i="41"/>
  <c r="F43" i="41"/>
  <c r="G38" i="41"/>
  <c r="E55" i="41"/>
  <c r="F17" i="41"/>
  <c r="F51" i="41"/>
  <c r="G13" i="41"/>
  <c r="G46" i="41"/>
  <c r="F25" i="41"/>
  <c r="G21" i="41"/>
  <c r="D9" i="41"/>
  <c r="F33" i="41"/>
  <c r="G28" i="41"/>
  <c r="F41" i="41"/>
  <c r="G36" i="41"/>
  <c r="F48" i="41"/>
  <c r="G11" i="41"/>
  <c r="G44" i="41"/>
  <c r="F23" i="41"/>
  <c r="G18" i="41"/>
  <c r="G52" i="41"/>
  <c r="F31" i="41"/>
  <c r="G26" i="41"/>
  <c r="F38" i="41"/>
  <c r="G34" i="41"/>
  <c r="F46" i="41"/>
  <c r="G42" i="41"/>
  <c r="E58" i="41"/>
  <c r="F21" i="41"/>
  <c r="G9" i="41"/>
  <c r="G16" i="41"/>
  <c r="G50" i="41"/>
  <c r="G49" i="41"/>
  <c r="C9" i="41"/>
  <c r="F28" i="41"/>
  <c r="G24" i="41"/>
  <c r="F36" i="41"/>
  <c r="G32" i="41"/>
  <c r="F44" i="41"/>
  <c r="G40" i="41"/>
  <c r="G39" i="41"/>
  <c r="E56" i="41"/>
  <c r="F18" i="41"/>
  <c r="F52" i="41"/>
  <c r="G14" i="41"/>
  <c r="G47" i="41"/>
  <c r="F26" i="41"/>
  <c r="G22" i="41"/>
  <c r="F34" i="41"/>
  <c r="G30" i="41"/>
  <c r="G29" i="41"/>
  <c r="F42" i="41"/>
  <c r="G37" i="41"/>
  <c r="E54" i="41"/>
  <c r="F16" i="41"/>
  <c r="F49" i="41"/>
  <c r="F50" i="41"/>
  <c r="G12" i="41"/>
  <c r="G45" i="41"/>
  <c r="F24" i="41"/>
  <c r="G20" i="41"/>
  <c r="G19" i="41"/>
  <c r="F32" i="41"/>
  <c r="D15" i="41"/>
  <c r="F15" i="41" s="1"/>
  <c r="G27" i="41"/>
  <c r="F39" i="41"/>
  <c r="F40" i="41"/>
  <c r="G35" i="41"/>
  <c r="F47" i="41"/>
  <c r="G10" i="41"/>
  <c r="G43" i="41"/>
  <c r="E59" i="41"/>
  <c r="F22" i="41"/>
  <c r="G17" i="41"/>
  <c r="G51" i="41"/>
  <c r="F29" i="41"/>
  <c r="F30" i="41"/>
  <c r="G25" i="41"/>
  <c r="F37" i="41"/>
  <c r="G33" i="41"/>
  <c r="F45" i="41"/>
  <c r="G9" i="42" l="1"/>
  <c r="F14" i="42"/>
  <c r="G15" i="41"/>
  <c r="E14" i="41"/>
  <c r="E10" i="41"/>
  <c r="E12" i="41"/>
  <c r="E13" i="41"/>
  <c r="E11" i="41"/>
  <c r="E37" i="41"/>
  <c r="E48" i="41"/>
  <c r="E41" i="41"/>
  <c r="E17" i="41"/>
  <c r="E29" i="41"/>
  <c r="E52" i="41"/>
  <c r="E44" i="41"/>
  <c r="E21" i="41"/>
  <c r="E33" i="41"/>
  <c r="E36" i="41"/>
  <c r="E26" i="41"/>
  <c r="E16" i="41"/>
  <c r="E31" i="41"/>
  <c r="E22" i="41"/>
  <c r="E30" i="41"/>
  <c r="E50" i="41"/>
  <c r="E42" i="41"/>
  <c r="E46" i="41"/>
  <c r="E60" i="41"/>
  <c r="E32" i="41"/>
  <c r="E20" i="41"/>
  <c r="E25" i="41"/>
  <c r="E39" i="41"/>
  <c r="E35" i="41"/>
  <c r="E23" i="41"/>
  <c r="E24" i="41"/>
  <c r="E49" i="41"/>
  <c r="E47" i="41"/>
  <c r="E57" i="41"/>
  <c r="E38" i="41"/>
  <c r="E19" i="41"/>
  <c r="E40" i="41"/>
  <c r="E18" i="41"/>
  <c r="E28" i="41"/>
  <c r="E27" i="41"/>
  <c r="E51" i="41"/>
  <c r="E43" i="41"/>
  <c r="E45" i="41"/>
  <c r="E34" i="41"/>
  <c r="E12" i="42"/>
  <c r="E10" i="42"/>
  <c r="E13" i="42"/>
  <c r="E11" i="42"/>
  <c r="E34" i="42"/>
  <c r="E27" i="42"/>
  <c r="E37" i="42"/>
  <c r="E31" i="42"/>
  <c r="E50" i="42"/>
  <c r="E18" i="42"/>
  <c r="E17" i="42"/>
  <c r="E15" i="42"/>
  <c r="E36" i="42"/>
  <c r="E40" i="42"/>
  <c r="E33" i="42"/>
  <c r="E23" i="42"/>
  <c r="E26" i="42"/>
  <c r="E39" i="42"/>
  <c r="E42" i="42"/>
  <c r="E47" i="42"/>
  <c r="E24" i="42"/>
  <c r="E25" i="42"/>
  <c r="E29" i="42"/>
  <c r="E20" i="42"/>
  <c r="E41" i="42"/>
  <c r="E22" i="42"/>
  <c r="E38" i="42"/>
  <c r="E28" i="42"/>
  <c r="E16" i="42"/>
  <c r="E35" i="42"/>
  <c r="E21" i="42"/>
  <c r="E19" i="42"/>
  <c r="E32" i="42"/>
  <c r="E30" i="42"/>
  <c r="E12" i="43"/>
  <c r="E10" i="43"/>
  <c r="E11" i="43"/>
  <c r="E13" i="43"/>
  <c r="E35" i="43"/>
  <c r="E31" i="43"/>
  <c r="E55" i="43"/>
  <c r="E17" i="43"/>
  <c r="E45" i="43"/>
  <c r="E40" i="43"/>
  <c r="E46" i="43"/>
  <c r="E47" i="43"/>
  <c r="E34" i="43"/>
  <c r="E38" i="43"/>
  <c r="E39" i="43"/>
  <c r="E27" i="43"/>
  <c r="E15" i="43"/>
  <c r="E44" i="43"/>
  <c r="E20" i="43"/>
  <c r="E26" i="43"/>
  <c r="E30" i="43"/>
  <c r="E25" i="43"/>
  <c r="E19" i="43"/>
  <c r="E28" i="43"/>
  <c r="E36" i="43"/>
  <c r="E33" i="43"/>
  <c r="E22" i="43"/>
  <c r="E18" i="43"/>
  <c r="E29" i="43"/>
  <c r="E41" i="43"/>
  <c r="E21" i="43"/>
  <c r="E37" i="43"/>
  <c r="E16" i="43"/>
  <c r="E23" i="43"/>
  <c r="E24" i="43"/>
  <c r="E32" i="43"/>
  <c r="E42" i="43"/>
  <c r="E52" i="43"/>
  <c r="E43" i="43"/>
</calcChain>
</file>

<file path=xl/sharedStrings.xml><?xml version="1.0" encoding="utf-8"?>
<sst xmlns="http://schemas.openxmlformats.org/spreadsheetml/2006/main" count="184" uniqueCount="69">
  <si>
    <t>Scheduled Time</t>
  </si>
  <si>
    <t>Stops</t>
  </si>
  <si>
    <t>Min/Wk</t>
  </si>
  <si>
    <t>Planned</t>
  </si>
  <si>
    <t>%</t>
  </si>
  <si>
    <t>MTTR</t>
  </si>
  <si>
    <t>MTBF</t>
  </si>
  <si>
    <t>Calendar Time</t>
  </si>
  <si>
    <t>Loss Tree</t>
  </si>
  <si>
    <t>Time range</t>
  </si>
  <si>
    <t>Machine</t>
  </si>
  <si>
    <t>Production Volume</t>
  </si>
  <si>
    <t>Line</t>
  </si>
  <si>
    <t>QL (OEE)</t>
  </si>
  <si>
    <t>MS_GD Maker,MS_Teflon csere és hegesztok tisztítás</t>
  </si>
  <si>
    <t>CO_Termékváltás,CO_Termékváltás</t>
  </si>
  <si>
    <t>CO_Termékváltás</t>
  </si>
  <si>
    <t>CIL</t>
  </si>
  <si>
    <t>CIL,CIL_PIT STOP</t>
  </si>
  <si>
    <t>TRL (OEE)</t>
  </si>
  <si>
    <t>MS_Teljes gépsori állás,MS_Puffer pálya megtelt</t>
  </si>
  <si>
    <t>MS_GD Maker,MS_Pouch torlódás</t>
  </si>
  <si>
    <t>MS_Maker,Production wait external up</t>
  </si>
  <si>
    <t>MS_GD Maker,MS_Papír átváltás</t>
  </si>
  <si>
    <t>MS_GD Maker,MS_TÚLLÉPÉS -MS_Teflon csere, hegesztok tisztítás</t>
  </si>
  <si>
    <t>MS_Maker,Production wait external down</t>
  </si>
  <si>
    <t>MS_GD Maker,MS_Dugulás külső</t>
  </si>
  <si>
    <t>MS_Mérleg</t>
  </si>
  <si>
    <t>MS_Maker,SZERVIZ STOP GOMB MEGNYOMVA</t>
  </si>
  <si>
    <t>MS_Maker,Termék ellenőrző kamera</t>
  </si>
  <si>
    <t>Work Center,Production wait external operator</t>
  </si>
  <si>
    <t>MS_Conveyor pálya</t>
  </si>
  <si>
    <t>MS_GD_Packer,GYARTOI ILLESZTES ERZEKELVE - BelsÅ csatorna</t>
  </si>
  <si>
    <t>MS_Maker,GYARTOI ILLESZTES ERZEKELVE - BelsÅ csatorna</t>
  </si>
  <si>
    <t>MS_GD Maker,MS_Vágás állítás</t>
  </si>
  <si>
    <t>MS_Teljes gépsori állás,MS_Conveyor vezérlés leállt</t>
  </si>
  <si>
    <t>MS_Maker,CSOMAGOLOEGYSEG LEALLT</t>
  </si>
  <si>
    <t>MS_Adagolók,MS_BASE adagoló megállt</t>
  </si>
  <si>
    <t>MS_GD Maker,MS_Vágás érzékelő</t>
  </si>
  <si>
    <t>MS_Tetőzáró,MS_Pouch számláló érzékelő (B20; B21)</t>
  </si>
  <si>
    <t>PF_Folyamat hiba,MS_Száraz_mérés_beállítás</t>
  </si>
  <si>
    <t>MS_Adagolók,MS_Torlódás a BASE adagolóban</t>
  </si>
  <si>
    <t>MS_Tetőzáró,MS_Üres kosár érzékelő (B29)</t>
  </si>
  <si>
    <t>MS_GD Maker,MS_Dugulás belső</t>
  </si>
  <si>
    <t>MS_GD Maker,MS_Papírmegvezető állítás</t>
  </si>
  <si>
    <t>MS_Maker,ys_pf_pouch_camera_knife.present_always_on_dchk.alarm_asm.message</t>
  </si>
  <si>
    <t>Work Center,GYARTOI ILLESZTES ERZEKELVE - KÃ¼lsÅ csatorna</t>
  </si>
  <si>
    <t>MS_Conveyor pálya,MS_Torlódás a vízszintes ágban BASE</t>
  </si>
  <si>
    <t>MS_Teljes gépsori állás,MS_Tetőcímkéző</t>
  </si>
  <si>
    <t>PF_Folyamat hiba,Flexlink Gyűjtő kartonozó</t>
  </si>
  <si>
    <t>MS_GD Maker,MS_Papírátfordulás ellenőrzés</t>
  </si>
  <si>
    <t>MS_Teljes gépsori állás</t>
  </si>
  <si>
    <t>MS_GD Maker,MS_Papír átfordulás külső</t>
  </si>
  <si>
    <t>MS_GD Maker,MS_Papír szakadás kónusz külső</t>
  </si>
  <si>
    <t>MS_Tetőzáró</t>
  </si>
  <si>
    <t>PF_Folyamat hiba,Tetőzáró</t>
  </si>
  <si>
    <t>MS_GD Maker</t>
  </si>
  <si>
    <t>Uptime</t>
  </si>
  <si>
    <t>QL (PR)</t>
  </si>
  <si>
    <t>TRL (PR)</t>
  </si>
  <si>
    <t>COMBINED</t>
  </si>
  <si>
    <t>Unplanned</t>
  </si>
  <si>
    <t>OEE</t>
  </si>
  <si>
    <t>2023-01-05 06:00:00 - 2023-01-06 06:00:00</t>
  </si>
  <si>
    <t>Maker</t>
  </si>
  <si>
    <t>Excluded time</t>
  </si>
  <si>
    <t>PR</t>
  </si>
  <si>
    <t>SD3210m1 Maker</t>
  </si>
  <si>
    <t>SD3210m2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</si>
</sst>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;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0"/>
      <name val="Arial Black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/>
      <right/>
      <top style="thick">
        <color rgb="FF808080"/>
      </top>
      <bottom/>
      <diagonal/>
    </border>
    <border>
      <left/>
      <right/>
      <top style="thick">
        <color rgb="FF808080"/>
      </top>
      <bottom style="thick">
        <color rgb="FF808080"/>
      </bottom>
      <diagonal/>
    </border>
    <border>
      <left style="thick">
        <color rgb="FF808080"/>
      </left>
      <right/>
      <top style="thick">
        <color rgb="FF808080"/>
      </top>
      <bottom style="thick">
        <color rgb="FF808080"/>
      </bottom>
      <diagonal/>
    </border>
    <border>
      <left/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/>
      <right/>
      <top/>
      <bottom style="thick">
        <color rgb="FF808080"/>
      </bottom>
      <diagonal/>
    </border>
    <border>
      <left style="thick">
        <color rgb="FF808080"/>
      </left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 style="thick">
        <color rgb="FF808080"/>
      </left>
      <right/>
      <top/>
      <bottom style="thick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/>
      <diagonal/>
    </border>
    <border>
      <left/>
      <right style="thick">
        <color rgb="FF808080"/>
      </right>
      <top/>
      <bottom style="thick">
        <color rgb="FF808080"/>
      </bottom>
      <diagonal/>
    </border>
  </borders>
  <cellStyleXfs count="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2" fontId="0" fillId="0" borderId="0" xfId="0" applyNumberFormat="1"/>
    <xf numFmtId="49" fontId="6" fillId="2" borderId="0" xfId="4" applyNumberFormat="1" applyFont="1" applyFill="1" applyAlignment="1">
      <alignment horizontal="left" vertical="center"/>
    </xf>
    <xf numFmtId="2" fontId="6" fillId="2" borderId="0" xfId="4" applyNumberFormat="1" applyFont="1" applyFill="1" applyAlignment="1">
      <alignment horizontal="left" vertical="center"/>
    </xf>
    <xf numFmtId="0" fontId="4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6" xfId="0" applyFont="1" applyFill="1" applyBorder="1"/>
    <xf numFmtId="0" fontId="0" fillId="0" borderId="0" xfId="0" applyBorder="1"/>
    <xf numFmtId="0" fontId="2" fillId="0" borderId="0" xfId="0" applyFont="1" applyFill="1" applyBorder="1"/>
    <xf numFmtId="2" fontId="1" fillId="0" borderId="4" xfId="0" applyNumberFormat="1" applyFont="1" applyFill="1" applyBorder="1"/>
    <xf numFmtId="2" fontId="1" fillId="0" borderId="7" xfId="0" applyNumberFormat="1" applyFont="1" applyFill="1" applyBorder="1"/>
    <xf numFmtId="10" fontId="6" fillId="2" borderId="0" xfId="4" applyNumberFormat="1" applyFont="1" applyFill="1" applyAlignment="1">
      <alignment horizontal="left" vertical="center"/>
    </xf>
    <xf numFmtId="10" fontId="0" fillId="0" borderId="0" xfId="0" applyNumberFormat="1"/>
    <xf numFmtId="10" fontId="1" fillId="0" borderId="4" xfId="0" applyNumberFormat="1" applyFont="1" applyFill="1" applyBorder="1"/>
    <xf numFmtId="10" fontId="1" fillId="0" borderId="7" xfId="0" applyNumberFormat="1" applyFont="1" applyFill="1" applyBorder="1"/>
    <xf numFmtId="2" fontId="1" fillId="0" borderId="5" xfId="0" applyNumberFormat="1" applyFont="1" applyFill="1" applyBorder="1"/>
    <xf numFmtId="2" fontId="1" fillId="0" borderId="8" xfId="0" applyNumberFormat="1" applyFont="1" applyFill="1" applyBorder="1"/>
    <xf numFmtId="0" fontId="2" fillId="0" borderId="9" xfId="0" applyFont="1" applyFill="1" applyBorder="1"/>
    <xf numFmtId="2" fontId="1" fillId="0" borderId="0" xfId="0" applyNumberFormat="1" applyFont="1" applyFill="1" applyBorder="1"/>
    <xf numFmtId="10" fontId="1" fillId="0" borderId="0" xfId="0" applyNumberFormat="1" applyFont="1" applyFill="1" applyBorder="1"/>
    <xf numFmtId="2" fontId="1" fillId="0" borderId="10" xfId="0" applyNumberFormat="1" applyFont="1" applyFill="1" applyBorder="1"/>
    <xf numFmtId="0" fontId="4" fillId="0" borderId="0" xfId="0" applyFont="1" applyAlignment="1">
      <alignment horizontal="center"/>
    </xf>
    <xf numFmtId="49" fontId="6" fillId="0" borderId="1" xfId="4" applyNumberFormat="1" applyFont="1" applyFill="1" applyBorder="1" applyAlignment="1">
      <alignment horizontal="center" vertical="center"/>
    </xf>
    <xf numFmtId="49" fontId="6" fillId="0" borderId="2" xfId="4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164" fontId="1" fillId="0" borderId="4" xfId="0" applyNumberFormat="1" applyFont="1" applyFill="1" applyBorder="1"/>
    <xf numFmtId="164" fontId="1" fillId="0" borderId="0" xfId="0" applyNumberFormat="1" applyFont="1" applyFill="1" applyBorder="1"/>
    <xf numFmtId="2" fontId="0" fillId="0" borderId="0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164" fontId="2" fillId="0" borderId="11" xfId="0" applyNumberFormat="1" applyFont="1" applyBorder="1"/>
    <xf numFmtId="2" fontId="2" fillId="0" borderId="11" xfId="0" applyNumberFormat="1" applyFont="1" applyBorder="1"/>
    <xf numFmtId="10" fontId="2" fillId="0" borderId="11" xfId="0" applyNumberFormat="1" applyFont="1" applyBorder="1"/>
    <xf numFmtId="2" fontId="0" fillId="0" borderId="15" xfId="0" applyNumberFormat="1" applyBorder="1"/>
    <xf numFmtId="10" fontId="0" fillId="0" borderId="15" xfId="0" applyNumberForma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2" fontId="2" fillId="0" borderId="19" xfId="0" applyNumberFormat="1" applyFont="1" applyBorder="1"/>
    <xf numFmtId="2" fontId="0" fillId="0" borderId="20" xfId="0" applyNumberFormat="1" applyBorder="1"/>
    <xf numFmtId="164" fontId="0" fillId="0" borderId="20" xfId="0" applyNumberFormat="1" applyBorder="1"/>
    <xf numFmtId="2" fontId="0" fillId="0" borderId="19" xfId="0" applyNumberFormat="1" applyBorder="1"/>
    <xf numFmtId="2" fontId="7" fillId="0" borderId="0" xfId="0" applyNumberFormat="1" applyFont="1" applyFill="1" applyBorder="1"/>
    <xf numFmtId="10" fontId="7" fillId="0" borderId="0" xfId="0" applyNumberFormat="1" applyFont="1" applyFill="1" applyBorder="1"/>
    <xf numFmtId="0" fontId="2" fillId="0" borderId="17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10" fontId="2" fillId="0" borderId="0" xfId="0" applyNumberFormat="1" applyFont="1" applyBorder="1"/>
    <xf numFmtId="2" fontId="2" fillId="0" borderId="20" xfId="0" applyNumberFormat="1" applyFont="1" applyBorder="1"/>
    <xf numFmtId="2" fontId="4" fillId="0" borderId="11" xfId="0" applyNumberFormat="1" applyFont="1" applyFill="1" applyBorder="1"/>
    <xf numFmtId="10" fontId="4" fillId="0" borderId="11" xfId="0" applyNumberFormat="1" applyFont="1" applyBorder="1"/>
    <xf numFmtId="2" fontId="4" fillId="0" borderId="11" xfId="0" applyNumberFormat="1" applyFont="1" applyBorder="1"/>
    <xf numFmtId="0" fontId="2" fillId="0" borderId="16" xfId="0" applyFont="1" applyFill="1" applyBorder="1"/>
    <xf numFmtId="164" fontId="0" fillId="0" borderId="21" xfId="0" applyNumberFormat="1" applyBorder="1"/>
    <xf numFmtId="164" fontId="0" fillId="0" borderId="15" xfId="0" applyNumberFormat="1" applyBorder="1"/>
    <xf numFmtId="0" fontId="2" fillId="0" borderId="13" xfId="0" applyFont="1" applyBorder="1"/>
    <xf numFmtId="164" fontId="2" fillId="0" borderId="12" xfId="0" applyNumberFormat="1" applyFont="1" applyBorder="1"/>
    <xf numFmtId="2" fontId="2" fillId="0" borderId="12" xfId="0" applyNumberFormat="1" applyFont="1" applyBorder="1"/>
    <xf numFmtId="10" fontId="2" fillId="0" borderId="12" xfId="0" applyNumberFormat="1" applyFont="1" applyBorder="1"/>
    <xf numFmtId="2" fontId="2" fillId="0" borderId="14" xfId="0" applyNumberFormat="1" applyFont="1" applyBorder="1"/>
    <xf numFmtId="0" fontId="2" fillId="0" borderId="18" xfId="0" applyFont="1" applyBorder="1"/>
    <xf numFmtId="2" fontId="2" fillId="0" borderId="15" xfId="0" applyNumberFormat="1" applyFont="1" applyBorder="1"/>
    <xf numFmtId="10" fontId="2" fillId="0" borderId="15" xfId="0" applyNumberFormat="1" applyFont="1" applyBorder="1"/>
    <xf numFmtId="2" fontId="2" fillId="0" borderId="21" xfId="0" applyNumberFormat="1" applyFont="1" applyBorder="1"/>
    <xf numFmtId="164" fontId="4" fillId="0" borderId="19" xfId="0" applyNumberFormat="1" applyFont="1" applyBorder="1"/>
    <xf numFmtId="164" fontId="4" fillId="0" borderId="11" xfId="0" applyNumberFormat="1" applyFont="1" applyFill="1" applyBorder="1"/>
    <xf numFmtId="164" fontId="2" fillId="0" borderId="20" xfId="0" applyNumberFormat="1" applyFont="1" applyBorder="1"/>
    <xf numFmtId="164" fontId="2" fillId="0" borderId="19" xfId="0" applyNumberFormat="1" applyFont="1" applyBorder="1"/>
  </cellXfs>
  <cellStyles count="6">
    <cellStyle name="Comma 2" xfId="2"/>
    <cellStyle name="Normal" xfId="0" builtinId="0"/>
    <cellStyle name="Normal 2" xfId="1"/>
    <cellStyle name="Normalny 2" xfId="4"/>
    <cellStyle name="Percent 2" xfId="3"/>
    <cellStyle name="Procentowy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226594</xdr:colOff>
      <xdr:row>0</xdr:row>
      <xdr:rowOff>28575</xdr:rowOff>
    </xdr:from>
    <xdr:to>
      <xdr:col>6</xdr:col>
      <xdr:colOff>419099</xdr:colOff>
      <xdr:row>0</xdr:row>
      <xdr:rowOff>485775</xdr:rowOff>
    </xdr:to>
    <xdr:pic>
      <xdr:nvPicPr>
        <xdr:cNvPr id="3" name="Obraz 2" descr="http://upload.wikimedia.org/wikipedia/en/thumb/0/05/British_American_Tobacco_logo.svg/200px-British_American_Tobacco_logo.svg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6619" y="28575"/>
          <a:ext cx="80210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226594</xdr:colOff>
      <xdr:row>0</xdr:row>
      <xdr:rowOff>28575</xdr:rowOff>
    </xdr:from>
    <xdr:to>
      <xdr:col>6</xdr:col>
      <xdr:colOff>419099</xdr:colOff>
      <xdr:row>0</xdr:row>
      <xdr:rowOff>485775</xdr:rowOff>
    </xdr:to>
    <xdr:pic>
      <xdr:nvPicPr>
        <xdr:cNvPr id="2" name="Obraz 2" descr="http://upload.wikimedia.org/wikipedia/en/thumb/0/05/British_American_Tobacco_logo.svg/200px-British_American_Tobacco_logo.svg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6669" y="28575"/>
          <a:ext cx="80210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226594</xdr:colOff>
      <xdr:row>0</xdr:row>
      <xdr:rowOff>28575</xdr:rowOff>
    </xdr:from>
    <xdr:to>
      <xdr:col>6</xdr:col>
      <xdr:colOff>419099</xdr:colOff>
      <xdr:row>0</xdr:row>
      <xdr:rowOff>485775</xdr:rowOff>
    </xdr:to>
    <xdr:pic>
      <xdr:nvPicPr>
        <xdr:cNvPr id="2" name="Obraz 2" descr="http://upload.wikimedia.org/wikipedia/en/thumb/0/05/British_American_Tobacco_logo.svg/200px-British_American_Tobacco_logo.svg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6669" y="28575"/>
          <a:ext cx="80210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B1" sqref="B1"/>
    </sheetView>
  </sheetViews>
  <sheetFormatPr defaultRowHeight="15" x14ac:dyDescent="0.25"/>
  <cols>
    <col min="1" max="1" width="3.28515625" customWidth="1"/>
    <col min="2" max="2" width="32.7109375" customWidth="1"/>
    <col min="3" max="3" width="11.85546875" style="1" customWidth="1"/>
    <col min="4" max="4" width="9.140625" style="1"/>
    <col min="5" max="5" width="9.140625" style="12"/>
    <col min="6" max="7" width="9.140625" style="1"/>
  </cols>
  <sheetData>
    <row r="1" spans="1:8" ht="41.25" customHeight="1" x14ac:dyDescent="0.25">
      <c r="B1" s="2" t="s">
        <v>8</v>
      </c>
      <c r="C1" s="3"/>
      <c r="D1" s="3"/>
      <c r="E1" s="11"/>
      <c r="F1" s="22"/>
      <c r="G1" s="23"/>
    </row>
    <row r="2" spans="1:8" x14ac:dyDescent="0.25">
      <c r="B2" s="4" t="s">
        <v>9</v>
      </c>
      <c r="C2" s="21" t="s">
        <v>63</v>
      </c>
      <c r="D2" s="21"/>
      <c r="E2" s="21"/>
      <c r="F2" s="21"/>
      <c r="G2" s="21"/>
    </row>
    <row r="3" spans="1:8" x14ac:dyDescent="0.25">
      <c r="B3" s="4" t="s">
        <v>12</v>
      </c>
      <c r="C3" s="21" t="s">
        <v>60</v>
      </c>
      <c r="D3" s="21"/>
      <c r="E3" s="21"/>
      <c r="F3" s="21"/>
      <c r="G3" s="21"/>
    </row>
    <row r="4" spans="1:8" ht="15.75" thickBot="1" x14ac:dyDescent="0.3">
      <c r="B4" s="4" t="s">
        <v>10</v>
      </c>
      <c r="C4" s="24" t="s">
        <v>64</v>
      </c>
      <c r="D4" s="24"/>
      <c r="E4" s="24"/>
      <c r="F4" s="24"/>
      <c r="G4" s="24"/>
    </row>
    <row r="5" spans="1:8" ht="15.75" thickTop="1" x14ac:dyDescent="0.25">
      <c r="B5" s="5" t="s">
        <v>7</v>
      </c>
      <c r="C5" s="28">
        <v>2880</v>
      </c>
      <c r="D5" s="9"/>
      <c r="E5" s="13"/>
      <c r="F5" s="9"/>
      <c r="G5" s="15"/>
    </row>
    <row r="6" spans="1:8" x14ac:dyDescent="0.25">
      <c r="B6" s="17" t="s">
        <v>0</v>
      </c>
      <c r="C6" s="29">
        <v>2880</v>
      </c>
      <c r="D6" s="18"/>
      <c r="E6" s="19"/>
      <c r="F6" s="18"/>
      <c r="G6" s="20"/>
    </row>
    <row r="7" spans="1:8" ht="15.75" thickBot="1" x14ac:dyDescent="0.3">
      <c r="B7" s="6" t="s">
        <v>11</v>
      </c>
      <c r="C7" s="10">
        <v>1672530</v>
      </c>
      <c r="D7" s="10"/>
      <c r="E7" s="14"/>
      <c r="F7" s="10"/>
      <c r="G7" s="16"/>
    </row>
    <row r="8" spans="1:8" ht="16.5" thickTop="1" thickBot="1" x14ac:dyDescent="0.3">
      <c r="A8" s="7"/>
      <c r="B8" s="8"/>
      <c r="C8" s="45" t="s">
        <v>2</v>
      </c>
      <c r="D8" s="45" t="s">
        <v>1</v>
      </c>
      <c r="E8" s="46" t="s">
        <v>4</v>
      </c>
      <c r="F8" s="45" t="s">
        <v>6</v>
      </c>
      <c r="G8" s="45" t="s">
        <v>5</v>
      </c>
      <c r="H8" s="7"/>
    </row>
    <row r="9" spans="1:8" ht="15.75" thickTop="1" x14ac:dyDescent="0.25">
      <c r="A9" s="7"/>
      <c r="B9" s="55" t="s">
        <v>3</v>
      </c>
      <c r="C9" s="68">
        <f>SUM(C10:C14)</f>
        <v>496.13333333333333</v>
      </c>
      <c r="D9" s="52">
        <f>SUM(D10:D14)</f>
        <v>36</v>
      </c>
      <c r="E9" s="53">
        <v>0.17230000000000001</v>
      </c>
      <c r="F9" s="54"/>
      <c r="G9" s="67">
        <f>IF(D9 &lt;&gt; 0,C9/D9,"")</f>
        <v>13.781481481481482</v>
      </c>
    </row>
    <row r="10" spans="1:8" x14ac:dyDescent="0.25">
      <c r="B10" s="39" t="s">
        <v>14</v>
      </c>
      <c r="C10" s="32">
        <v>135.21666666666667</v>
      </c>
      <c r="D10" s="30">
        <v>30</v>
      </c>
      <c r="E10" s="31">
        <f>$E$9 * C10 / $C$9</f>
        <v>4.695881147540984E-2</v>
      </c>
      <c r="F10" s="30"/>
      <c r="G10" s="43">
        <f>IF(D10 &lt;&gt; 0,C10/D10,"")</f>
        <v>4.5072222222222225</v>
      </c>
    </row>
    <row r="11" spans="1:8" x14ac:dyDescent="0.25">
      <c r="B11" s="39" t="s">
        <v>15</v>
      </c>
      <c r="C11" s="32">
        <v>183.03333333333333</v>
      </c>
      <c r="D11" s="30">
        <v>2</v>
      </c>
      <c r="E11" s="31">
        <f>$E$9 * C11 / $C$9</f>
        <v>6.3564854877721039E-2</v>
      </c>
      <c r="F11" s="30"/>
      <c r="G11" s="43">
        <f>IF(D11 &lt;&gt; 0,C11/D11,"")</f>
        <v>91.516666666666666</v>
      </c>
    </row>
    <row r="12" spans="1:8" x14ac:dyDescent="0.25">
      <c r="B12" s="39" t="s">
        <v>16</v>
      </c>
      <c r="C12" s="32">
        <v>76.983333333333334</v>
      </c>
      <c r="D12" s="30">
        <v>2</v>
      </c>
      <c r="E12" s="31">
        <f>$E$9 * C12 / $C$9</f>
        <v>2.6735208949207202E-2</v>
      </c>
      <c r="F12" s="30"/>
      <c r="G12" s="43">
        <f>IF(D12 &lt;&gt; 0,C12/D12,"")</f>
        <v>38.491666666666667</v>
      </c>
    </row>
    <row r="13" spans="1:8" x14ac:dyDescent="0.25">
      <c r="B13" s="39" t="s">
        <v>17</v>
      </c>
      <c r="C13" s="32">
        <v>51.93333333333333</v>
      </c>
      <c r="D13" s="30">
        <v>1</v>
      </c>
      <c r="E13" s="31">
        <f>$E$9 * C13 / $C$9</f>
        <v>1.8035702768073099E-2</v>
      </c>
      <c r="F13" s="30"/>
      <c r="G13" s="43">
        <f>IF(D13 &lt;&gt; 0,C13/D13,"")</f>
        <v>51.93333333333333</v>
      </c>
    </row>
    <row r="14" spans="1:8" ht="15.75" thickBot="1" x14ac:dyDescent="0.3">
      <c r="B14" s="40" t="s">
        <v>18</v>
      </c>
      <c r="C14" s="57">
        <v>48.966666666666669</v>
      </c>
      <c r="D14" s="36">
        <v>1</v>
      </c>
      <c r="E14" s="37">
        <f>$E$9 * C14 / $C$9</f>
        <v>1.7005421929588822E-2</v>
      </c>
      <c r="F14" s="36"/>
      <c r="G14" s="56">
        <f>IF(D14 &lt;&gt; 0,C14/D14,"")</f>
        <v>48.966666666666669</v>
      </c>
    </row>
    <row r="15" spans="1:8" ht="15.75" thickTop="1" x14ac:dyDescent="0.25">
      <c r="B15" s="47" t="s">
        <v>61</v>
      </c>
      <c r="C15" s="48">
        <f>SUM(C16:C52)</f>
        <v>894.31666666666717</v>
      </c>
      <c r="D15" s="49">
        <f>SUM(D16:D52)</f>
        <v>342</v>
      </c>
      <c r="E15" s="50">
        <v>0.3105</v>
      </c>
      <c r="F15" s="48">
        <f>IF(D15 &lt;&gt; 0,$C$54/D15,"")</f>
        <v>4.3554093567251462</v>
      </c>
      <c r="G15" s="69">
        <f>IF(D15 &lt;&gt; 0,C15/D15,"")</f>
        <v>2.6149610136452255</v>
      </c>
    </row>
    <row r="16" spans="1:8" x14ac:dyDescent="0.25">
      <c r="B16" s="39" t="s">
        <v>20</v>
      </c>
      <c r="C16" s="32">
        <v>347.38333333333333</v>
      </c>
      <c r="D16" s="30">
        <v>80</v>
      </c>
      <c r="E16" s="31">
        <f>$E$15 * C16 / $C$15</f>
        <v>0.12060887269609936</v>
      </c>
      <c r="F16" s="32">
        <f>IF(D16 &lt;&gt; 0,$C$54/D16,"")</f>
        <v>18.619374999999998</v>
      </c>
      <c r="G16" s="43">
        <f>IF(D16 &lt;&gt; 0,C16/D16,"")</f>
        <v>4.3422916666666662</v>
      </c>
    </row>
    <row r="17" spans="2:7" x14ac:dyDescent="0.25">
      <c r="B17" s="39" t="s">
        <v>21</v>
      </c>
      <c r="C17" s="32">
        <v>25.566666666666666</v>
      </c>
      <c r="D17" s="30">
        <v>31</v>
      </c>
      <c r="E17" s="31">
        <f>$E$15 * C17 / $C$15</f>
        <v>8.8765537933990519E-3</v>
      </c>
      <c r="F17" s="32">
        <f>IF(D17 &lt;&gt; 0,$C$54/D17,"")</f>
        <v>48.05</v>
      </c>
      <c r="G17" s="43">
        <f>IF(D17 &lt;&gt; 0,C17/D17,"")</f>
        <v>0.8247311827956989</v>
      </c>
    </row>
    <row r="18" spans="2:7" x14ac:dyDescent="0.25">
      <c r="B18" s="39" t="s">
        <v>22</v>
      </c>
      <c r="C18" s="32">
        <v>34.18333333333333</v>
      </c>
      <c r="D18" s="30">
        <v>23</v>
      </c>
      <c r="E18" s="31">
        <f>$E$15 * C18 / $C$15</f>
        <v>1.1868195456493777E-2</v>
      </c>
      <c r="F18" s="32">
        <f>IF(D18 &lt;&gt; 0,$C$54/D18,"")</f>
        <v>64.763043478260869</v>
      </c>
      <c r="G18" s="43">
        <f>IF(D18 &lt;&gt; 0,C18/D18,"")</f>
        <v>1.4862318840579709</v>
      </c>
    </row>
    <row r="19" spans="2:7" x14ac:dyDescent="0.25">
      <c r="B19" s="39" t="s">
        <v>23</v>
      </c>
      <c r="C19" s="32">
        <v>43.43333333333333</v>
      </c>
      <c r="D19" s="30">
        <v>20</v>
      </c>
      <c r="E19" s="31">
        <f>$E$15 * C19 / $C$15</f>
        <v>1.5079725675096432E-2</v>
      </c>
      <c r="F19" s="32">
        <f>IF(D19 &lt;&gt; 0,$C$54/D19,"")</f>
        <v>74.477499999999992</v>
      </c>
      <c r="G19" s="43">
        <f>IF(D19 &lt;&gt; 0,C19/D19,"")</f>
        <v>2.1716666666666664</v>
      </c>
    </row>
    <row r="20" spans="2:7" x14ac:dyDescent="0.25">
      <c r="B20" s="39" t="s">
        <v>24</v>
      </c>
      <c r="C20" s="32">
        <v>79.666666666666671</v>
      </c>
      <c r="D20" s="30">
        <v>18</v>
      </c>
      <c r="E20" s="31">
        <f>$E$15 * C20 / $C$15</f>
        <v>2.7659665666523777E-2</v>
      </c>
      <c r="F20" s="32">
        <f>IF(D20 &lt;&gt; 0,$C$54/D20,"")</f>
        <v>82.75277777777778</v>
      </c>
      <c r="G20" s="43">
        <f>IF(D20 &lt;&gt; 0,C20/D20,"")</f>
        <v>4.4259259259259265</v>
      </c>
    </row>
    <row r="21" spans="2:7" x14ac:dyDescent="0.25">
      <c r="B21" s="39" t="s">
        <v>25</v>
      </c>
      <c r="C21" s="32">
        <v>20.266666666666666</v>
      </c>
      <c r="D21" s="30">
        <v>18</v>
      </c>
      <c r="E21" s="31">
        <f>$E$15 * C21 / $C$15</f>
        <v>7.0364337762537461E-3</v>
      </c>
      <c r="F21" s="32">
        <f>IF(D21 &lt;&gt; 0,$C$54/D21,"")</f>
        <v>82.75277777777778</v>
      </c>
      <c r="G21" s="43">
        <f>IF(D21 &lt;&gt; 0,C21/D21,"")</f>
        <v>1.1259259259259258</v>
      </c>
    </row>
    <row r="22" spans="2:7" x14ac:dyDescent="0.25">
      <c r="B22" s="39" t="s">
        <v>26</v>
      </c>
      <c r="C22" s="32">
        <v>12.483333333333333</v>
      </c>
      <c r="D22" s="30">
        <v>18</v>
      </c>
      <c r="E22" s="31">
        <f>$E$15 * C22 / $C$15</f>
        <v>4.3341191598799799E-3</v>
      </c>
      <c r="F22" s="32">
        <f>IF(D22 &lt;&gt; 0,$C$54/D22,"")</f>
        <v>82.75277777777778</v>
      </c>
      <c r="G22" s="43">
        <f>IF(D22 &lt;&gt; 0,C22/D22,"")</f>
        <v>0.69351851851851842</v>
      </c>
    </row>
    <row r="23" spans="2:7" x14ac:dyDescent="0.25">
      <c r="B23" s="39" t="s">
        <v>27</v>
      </c>
      <c r="C23" s="32">
        <v>15.533333333333333</v>
      </c>
      <c r="D23" s="30">
        <v>17</v>
      </c>
      <c r="E23" s="31">
        <f>$E$15 * C23 / $C$15</f>
        <v>5.3930561508786943E-3</v>
      </c>
      <c r="F23" s="32">
        <f>IF(D23 &lt;&gt; 0,$C$54/D23,"")</f>
        <v>87.620588235294122</v>
      </c>
      <c r="G23" s="43">
        <f>IF(D23 &lt;&gt; 0,C23/D23,"")</f>
        <v>0.9137254901960784</v>
      </c>
    </row>
    <row r="24" spans="2:7" x14ac:dyDescent="0.25">
      <c r="B24" s="39" t="s">
        <v>28</v>
      </c>
      <c r="C24" s="32">
        <v>13.5</v>
      </c>
      <c r="D24" s="30">
        <v>13</v>
      </c>
      <c r="E24" s="31">
        <f>$E$15 * C24 / $C$15</f>
        <v>4.6870981568795517E-3</v>
      </c>
      <c r="F24" s="32">
        <f>IF(D24 &lt;&gt; 0,$C$54/D24,"")</f>
        <v>114.58076923076922</v>
      </c>
      <c r="G24" s="43">
        <f>IF(D24 &lt;&gt; 0,C24/D24,"")</f>
        <v>1.0384615384615385</v>
      </c>
    </row>
    <row r="25" spans="2:7" x14ac:dyDescent="0.25">
      <c r="B25" s="39" t="s">
        <v>29</v>
      </c>
      <c r="C25" s="32">
        <v>18.899999999999999</v>
      </c>
      <c r="D25" s="30">
        <v>10</v>
      </c>
      <c r="E25" s="31">
        <f>$E$15 * C25 / $C$15</f>
        <v>6.5619374196313716E-3</v>
      </c>
      <c r="F25" s="32">
        <f>IF(D25 &lt;&gt; 0,$C$54/D25,"")</f>
        <v>148.95499999999998</v>
      </c>
      <c r="G25" s="43">
        <f>IF(D25 &lt;&gt; 0,C25/D25,"")</f>
        <v>1.89</v>
      </c>
    </row>
    <row r="26" spans="2:7" x14ac:dyDescent="0.25">
      <c r="B26" s="39" t="s">
        <v>30</v>
      </c>
      <c r="C26" s="32">
        <v>13.083333333333334</v>
      </c>
      <c r="D26" s="30">
        <v>8</v>
      </c>
      <c r="E26" s="31">
        <f>$E$15 * C26 / $C$15</f>
        <v>4.542434633519072E-3</v>
      </c>
      <c r="F26" s="32">
        <f>IF(D26 &lt;&gt; 0,$C$54/D26,"")</f>
        <v>186.19374999999999</v>
      </c>
      <c r="G26" s="43">
        <f>IF(D26 &lt;&gt; 0,C26/D26,"")</f>
        <v>1.6354166666666667</v>
      </c>
    </row>
    <row r="27" spans="2:7" x14ac:dyDescent="0.25">
      <c r="B27" s="39" t="s">
        <v>31</v>
      </c>
      <c r="C27" s="32">
        <v>14.25</v>
      </c>
      <c r="D27" s="30">
        <v>7</v>
      </c>
      <c r="E27" s="31">
        <f>$E$15 * C27 / $C$15</f>
        <v>4.9474924989284155E-3</v>
      </c>
      <c r="F27" s="32">
        <f>IF(D27 &lt;&gt; 0,$C$54/D27,"")</f>
        <v>212.79285714285714</v>
      </c>
      <c r="G27" s="43">
        <f>IF(D27 &lt;&gt; 0,C27/D27,"")</f>
        <v>2.0357142857142856</v>
      </c>
    </row>
    <row r="28" spans="2:7" x14ac:dyDescent="0.25">
      <c r="B28" s="39" t="s">
        <v>32</v>
      </c>
      <c r="C28" s="32">
        <v>9.3666666666666671</v>
      </c>
      <c r="D28" s="30">
        <v>6</v>
      </c>
      <c r="E28" s="31">
        <f>$E$15 * C28 / $C$15</f>
        <v>3.2520360051435902E-3</v>
      </c>
      <c r="F28" s="32">
        <f>IF(D28 &lt;&gt; 0,$C$54/D28,"")</f>
        <v>248.25833333333333</v>
      </c>
      <c r="G28" s="43">
        <f>IF(D28 &lt;&gt; 0,C28/D28,"")</f>
        <v>1.5611111111111111</v>
      </c>
    </row>
    <row r="29" spans="2:7" x14ac:dyDescent="0.25">
      <c r="B29" s="39" t="s">
        <v>33</v>
      </c>
      <c r="C29" s="32">
        <v>29.45</v>
      </c>
      <c r="D29" s="30">
        <v>6</v>
      </c>
      <c r="E29" s="31">
        <f>$E$15 * C29 / $C$15</f>
        <v>1.0224817831118727E-2</v>
      </c>
      <c r="F29" s="32">
        <f>IF(D29 &lt;&gt; 0,$C$54/D29,"")</f>
        <v>248.25833333333333</v>
      </c>
      <c r="G29" s="43">
        <f>IF(D29 &lt;&gt; 0,C29/D29,"")</f>
        <v>4.9083333333333332</v>
      </c>
    </row>
    <row r="30" spans="2:7" x14ac:dyDescent="0.25">
      <c r="B30" s="39" t="s">
        <v>34</v>
      </c>
      <c r="C30" s="32">
        <v>15.066666666666666</v>
      </c>
      <c r="D30" s="30">
        <v>6</v>
      </c>
      <c r="E30" s="31">
        <f>$E$15 * C30 / $C$15</f>
        <v>5.2310330047149554E-3</v>
      </c>
      <c r="F30" s="32">
        <f>IF(D30 &lt;&gt; 0,$C$54/D30,"")</f>
        <v>248.25833333333333</v>
      </c>
      <c r="G30" s="43">
        <f>IF(D30 &lt;&gt; 0,C30/D30,"")</f>
        <v>2.5111111111111111</v>
      </c>
    </row>
    <row r="31" spans="2:7" x14ac:dyDescent="0.25">
      <c r="B31" s="39" t="s">
        <v>35</v>
      </c>
      <c r="C31" s="32">
        <v>10.683333333333334</v>
      </c>
      <c r="D31" s="30">
        <v>6</v>
      </c>
      <c r="E31" s="31">
        <f>$E$15 * C31 / $C$15</f>
        <v>3.7091727389627072E-3</v>
      </c>
      <c r="F31" s="32">
        <f>IF(D31 &lt;&gt; 0,$C$54/D31,"")</f>
        <v>248.25833333333333</v>
      </c>
      <c r="G31" s="43">
        <f>IF(D31 &lt;&gt; 0,C31/D31,"")</f>
        <v>1.7805555555555557</v>
      </c>
    </row>
    <row r="32" spans="2:7" x14ac:dyDescent="0.25">
      <c r="B32" s="39" t="s">
        <v>36</v>
      </c>
      <c r="C32" s="32">
        <v>6.25</v>
      </c>
      <c r="D32" s="30">
        <v>6</v>
      </c>
      <c r="E32" s="31">
        <f>$E$15 * C32 / $C$15</f>
        <v>2.1699528504071997E-3</v>
      </c>
      <c r="F32" s="32">
        <f>IF(D32 &lt;&gt; 0,$C$54/D32,"")</f>
        <v>248.25833333333333</v>
      </c>
      <c r="G32" s="43">
        <f>IF(D32 &lt;&gt; 0,C32/D32,"")</f>
        <v>1.0416666666666667</v>
      </c>
    </row>
    <row r="33" spans="2:7" x14ac:dyDescent="0.25">
      <c r="B33" s="39" t="s">
        <v>37</v>
      </c>
      <c r="C33" s="32">
        <v>9.4833333333333325</v>
      </c>
      <c r="D33" s="30">
        <v>5</v>
      </c>
      <c r="E33" s="31">
        <f>$E$15 * C33 / $C$15</f>
        <v>3.2925417916845243E-3</v>
      </c>
      <c r="F33" s="32">
        <f>IF(D33 &lt;&gt; 0,$C$54/D33,"")</f>
        <v>297.90999999999997</v>
      </c>
      <c r="G33" s="43">
        <f>IF(D33 &lt;&gt; 0,C33/D33,"")</f>
        <v>1.8966666666666665</v>
      </c>
    </row>
    <row r="34" spans="2:7" x14ac:dyDescent="0.25">
      <c r="B34" s="39" t="s">
        <v>38</v>
      </c>
      <c r="C34" s="32">
        <v>7.833333333333333</v>
      </c>
      <c r="D34" s="30">
        <v>5</v>
      </c>
      <c r="E34" s="31">
        <f>$E$15 * C34 / $C$15</f>
        <v>2.7196742391770237E-3</v>
      </c>
      <c r="F34" s="32">
        <f>IF(D34 &lt;&gt; 0,$C$54/D34,"")</f>
        <v>297.90999999999997</v>
      </c>
      <c r="G34" s="43">
        <f>IF(D34 &lt;&gt; 0,C34/D34,"")</f>
        <v>1.5666666666666667</v>
      </c>
    </row>
    <row r="35" spans="2:7" x14ac:dyDescent="0.25">
      <c r="B35" s="39" t="s">
        <v>39</v>
      </c>
      <c r="C35" s="32">
        <v>8.4499999999999993</v>
      </c>
      <c r="D35" s="30">
        <v>4</v>
      </c>
      <c r="E35" s="31">
        <f>$E$15 * C35 / $C$15</f>
        <v>2.933776253750534E-3</v>
      </c>
      <c r="F35" s="32">
        <f>IF(D35 &lt;&gt; 0,$C$54/D35,"")</f>
        <v>372.38749999999999</v>
      </c>
      <c r="G35" s="43">
        <f>IF(D35 &lt;&gt; 0,C35/D35,"")</f>
        <v>2.1124999999999998</v>
      </c>
    </row>
    <row r="36" spans="2:7" x14ac:dyDescent="0.25">
      <c r="B36" s="39" t="s">
        <v>40</v>
      </c>
      <c r="C36" s="32">
        <v>4.5999999999999996</v>
      </c>
      <c r="D36" s="30">
        <v>3</v>
      </c>
      <c r="E36" s="31">
        <f>$E$15 * C36 / $C$15</f>
        <v>1.5970852978996989E-3</v>
      </c>
      <c r="F36" s="32">
        <f>IF(D36 &lt;&gt; 0,$C$54/D36,"")</f>
        <v>496.51666666666665</v>
      </c>
      <c r="G36" s="43">
        <f>IF(D36 &lt;&gt; 0,C36/D36,"")</f>
        <v>1.5333333333333332</v>
      </c>
    </row>
    <row r="37" spans="2:7" x14ac:dyDescent="0.25">
      <c r="B37" s="39" t="s">
        <v>41</v>
      </c>
      <c r="C37" s="32">
        <v>2.7</v>
      </c>
      <c r="D37" s="30">
        <v>3</v>
      </c>
      <c r="E37" s="31">
        <f>$E$15 * C37 / $C$15</f>
        <v>9.3741963137591031E-4</v>
      </c>
      <c r="F37" s="32">
        <f>IF(D37 &lt;&gt; 0,$C$54/D37,"")</f>
        <v>496.51666666666665</v>
      </c>
      <c r="G37" s="43">
        <f>IF(D37 &lt;&gt; 0,C37/D37,"")</f>
        <v>0.9</v>
      </c>
    </row>
    <row r="38" spans="2:7" x14ac:dyDescent="0.25">
      <c r="B38" s="39" t="s">
        <v>42</v>
      </c>
      <c r="C38" s="32">
        <v>3.0666666666666664</v>
      </c>
      <c r="D38" s="30">
        <v>3</v>
      </c>
      <c r="E38" s="31">
        <f>$E$15 * C38 / $C$15</f>
        <v>1.0647235319331326E-3</v>
      </c>
      <c r="F38" s="32">
        <f>IF(D38 &lt;&gt; 0,$C$54/D38,"")</f>
        <v>496.51666666666665</v>
      </c>
      <c r="G38" s="43">
        <f>IF(D38 &lt;&gt; 0,C38/D38,"")</f>
        <v>1.0222222222222221</v>
      </c>
    </row>
    <row r="39" spans="2:7" x14ac:dyDescent="0.25">
      <c r="B39" s="39" t="s">
        <v>43</v>
      </c>
      <c r="C39" s="32">
        <v>2.1333333333333333</v>
      </c>
      <c r="D39" s="30">
        <v>3</v>
      </c>
      <c r="E39" s="31">
        <f>$E$15 * C39 / $C$15</f>
        <v>7.406772396056575E-4</v>
      </c>
      <c r="F39" s="32">
        <f>IF(D39 &lt;&gt; 0,$C$54/D39,"")</f>
        <v>496.51666666666665</v>
      </c>
      <c r="G39" s="43">
        <f>IF(D39 &lt;&gt; 0,C39/D39,"")</f>
        <v>0.71111111111111114</v>
      </c>
    </row>
    <row r="40" spans="2:7" x14ac:dyDescent="0.25">
      <c r="B40" s="39" t="s">
        <v>44</v>
      </c>
      <c r="C40" s="32">
        <v>3.6</v>
      </c>
      <c r="D40" s="30">
        <v>3</v>
      </c>
      <c r="E40" s="31">
        <f>$E$15 * C40 / $C$15</f>
        <v>1.2498928418345472E-3</v>
      </c>
      <c r="F40" s="32">
        <f>IF(D40 &lt;&gt; 0,$C$54/D40,"")</f>
        <v>496.51666666666665</v>
      </c>
      <c r="G40" s="43">
        <f>IF(D40 &lt;&gt; 0,C40/D40,"")</f>
        <v>1.2</v>
      </c>
    </row>
    <row r="41" spans="2:7" x14ac:dyDescent="0.25">
      <c r="B41" s="39" t="s">
        <v>45</v>
      </c>
      <c r="C41" s="32">
        <v>3.6</v>
      </c>
      <c r="D41" s="30">
        <v>3</v>
      </c>
      <c r="E41" s="31">
        <f>$E$15 * C41 / $C$15</f>
        <v>1.2498928418345472E-3</v>
      </c>
      <c r="F41" s="32">
        <f>IF(D41 &lt;&gt; 0,$C$54/D41,"")</f>
        <v>496.51666666666665</v>
      </c>
      <c r="G41" s="43">
        <f>IF(D41 &lt;&gt; 0,C41/D41,"")</f>
        <v>1.2</v>
      </c>
    </row>
    <row r="42" spans="2:7" x14ac:dyDescent="0.25">
      <c r="B42" s="39" t="s">
        <v>46</v>
      </c>
      <c r="C42" s="32">
        <v>0.51666666666666661</v>
      </c>
      <c r="D42" s="30">
        <v>2</v>
      </c>
      <c r="E42" s="31">
        <f>$E$15 * C42 / $C$15</f>
        <v>1.7938276896699515E-4</v>
      </c>
      <c r="F42" s="32">
        <f>IF(D42 &lt;&gt; 0,$C$54/D42,"")</f>
        <v>744.77499999999998</v>
      </c>
      <c r="G42" s="43">
        <f>IF(D42 &lt;&gt; 0,C42/D42,"")</f>
        <v>0.2583333333333333</v>
      </c>
    </row>
    <row r="43" spans="2:7" x14ac:dyDescent="0.25">
      <c r="B43" s="39" t="s">
        <v>47</v>
      </c>
      <c r="C43" s="32">
        <v>2.2000000000000002</v>
      </c>
      <c r="D43" s="30">
        <v>2</v>
      </c>
      <c r="E43" s="31">
        <f>$E$15 * C43 / $C$15</f>
        <v>7.6382340334333438E-4</v>
      </c>
      <c r="F43" s="32">
        <f>IF(D43 &lt;&gt; 0,$C$54/D43,"")</f>
        <v>744.77499999999998</v>
      </c>
      <c r="G43" s="43">
        <f>IF(D43 &lt;&gt; 0,C43/D43,"")</f>
        <v>1.1000000000000001</v>
      </c>
    </row>
    <row r="44" spans="2:7" x14ac:dyDescent="0.25">
      <c r="B44" s="39" t="s">
        <v>48</v>
      </c>
      <c r="C44" s="32">
        <v>2.2000000000000002</v>
      </c>
      <c r="D44" s="30">
        <v>2</v>
      </c>
      <c r="E44" s="31">
        <f>$E$15 * C44 / $C$15</f>
        <v>7.6382340334333438E-4</v>
      </c>
      <c r="F44" s="32">
        <f>IF(D44 &lt;&gt; 0,$C$54/D44,"")</f>
        <v>744.77499999999998</v>
      </c>
      <c r="G44" s="43">
        <f>IF(D44 &lt;&gt; 0,C44/D44,"")</f>
        <v>1.1000000000000001</v>
      </c>
    </row>
    <row r="45" spans="2:7" x14ac:dyDescent="0.25">
      <c r="B45" s="39" t="s">
        <v>49</v>
      </c>
      <c r="C45" s="32">
        <v>114.7</v>
      </c>
      <c r="D45" s="30">
        <v>2</v>
      </c>
      <c r="E45" s="31">
        <f>$E$15 * C45 / $C$15</f>
        <v>3.9822974710672934E-2</v>
      </c>
      <c r="F45" s="32">
        <f>IF(D45 &lt;&gt; 0,$C$54/D45,"")</f>
        <v>744.77499999999998</v>
      </c>
      <c r="G45" s="43">
        <f>IF(D45 &lt;&gt; 0,C45/D45,"")</f>
        <v>57.35</v>
      </c>
    </row>
    <row r="46" spans="2:7" x14ac:dyDescent="0.25">
      <c r="B46" s="39" t="s">
        <v>50</v>
      </c>
      <c r="C46" s="32">
        <v>2.3833333333333333</v>
      </c>
      <c r="D46" s="30">
        <v>2</v>
      </c>
      <c r="E46" s="31">
        <f>$E$15 * C46 / $C$15</f>
        <v>8.2747535362194546E-4</v>
      </c>
      <c r="F46" s="32">
        <f>IF(D46 &lt;&gt; 0,$C$54/D46,"")</f>
        <v>744.77499999999998</v>
      </c>
      <c r="G46" s="43">
        <f>IF(D46 &lt;&gt; 0,C46/D46,"")</f>
        <v>1.1916666666666667</v>
      </c>
    </row>
    <row r="47" spans="2:7" x14ac:dyDescent="0.25">
      <c r="B47" s="39" t="s">
        <v>51</v>
      </c>
      <c r="C47" s="32">
        <v>4.333333333333333</v>
      </c>
      <c r="D47" s="30">
        <v>2</v>
      </c>
      <c r="E47" s="31">
        <f>$E$15 * C47 / $C$15</f>
        <v>1.5045006429489918E-3</v>
      </c>
      <c r="F47" s="32">
        <f>IF(D47 &lt;&gt; 0,$C$54/D47,"")</f>
        <v>744.77499999999998</v>
      </c>
      <c r="G47" s="43">
        <f>IF(D47 &lt;&gt; 0,C47/D47,"")</f>
        <v>2.1666666666666665</v>
      </c>
    </row>
    <row r="48" spans="2:7" x14ac:dyDescent="0.25">
      <c r="B48" s="39" t="s">
        <v>52</v>
      </c>
      <c r="C48" s="32">
        <v>2.0833333333333335</v>
      </c>
      <c r="D48" s="30">
        <v>1</v>
      </c>
      <c r="E48" s="31">
        <f>$E$15 * C48 / $C$15</f>
        <v>7.2331761680240008E-4</v>
      </c>
      <c r="F48" s="32">
        <f>IF(D48 &lt;&gt; 0,$C$54/D48,"")</f>
        <v>1489.55</v>
      </c>
      <c r="G48" s="43">
        <f>IF(D48 &lt;&gt; 0,C48/D48,"")</f>
        <v>2.0833333333333335</v>
      </c>
    </row>
    <row r="49" spans="2:7" x14ac:dyDescent="0.25">
      <c r="B49" s="39" t="s">
        <v>53</v>
      </c>
      <c r="C49" s="32">
        <v>2.8333333333333335</v>
      </c>
      <c r="D49" s="30">
        <v>1</v>
      </c>
      <c r="E49" s="31">
        <f>$E$15 * C49 / $C$15</f>
        <v>9.8371195885126397E-4</v>
      </c>
      <c r="F49" s="32">
        <f>IF(D49 &lt;&gt; 0,$C$54/D49,"")</f>
        <v>1489.55</v>
      </c>
      <c r="G49" s="43">
        <f>IF(D49 &lt;&gt; 0,C49/D49,"")</f>
        <v>2.8333333333333335</v>
      </c>
    </row>
    <row r="50" spans="2:7" x14ac:dyDescent="0.25">
      <c r="B50" s="39" t="s">
        <v>54</v>
      </c>
      <c r="C50" s="32">
        <v>2.2999999999999998</v>
      </c>
      <c r="D50" s="30">
        <v>1</v>
      </c>
      <c r="E50" s="31">
        <f>$E$15 * C50 / $C$15</f>
        <v>7.9854264894984944E-4</v>
      </c>
      <c r="F50" s="32">
        <f>IF(D50 &lt;&gt; 0,$C$54/D50,"")</f>
        <v>1489.55</v>
      </c>
      <c r="G50" s="43">
        <f>IF(D50 &lt;&gt; 0,C50/D50,"")</f>
        <v>2.2999999999999998</v>
      </c>
    </row>
    <row r="51" spans="2:7" x14ac:dyDescent="0.25">
      <c r="B51" s="39" t="s">
        <v>55</v>
      </c>
      <c r="C51" s="32">
        <v>2.0333333333333332</v>
      </c>
      <c r="D51" s="30">
        <v>1</v>
      </c>
      <c r="E51" s="31">
        <f>$E$15 * C51 / $C$15</f>
        <v>7.0595799399914233E-4</v>
      </c>
      <c r="F51" s="32">
        <f>IF(D51 &lt;&gt; 0,$C$54/D51,"")</f>
        <v>1489.55</v>
      </c>
      <c r="G51" s="43">
        <f>IF(D51 &lt;&gt; 0,C51/D51,"")</f>
        <v>2.0333333333333332</v>
      </c>
    </row>
    <row r="52" spans="2:7" ht="15.75" thickBot="1" x14ac:dyDescent="0.3">
      <c r="B52" s="39" t="s">
        <v>56</v>
      </c>
      <c r="C52" s="32">
        <v>4.2</v>
      </c>
      <c r="D52" s="30">
        <v>1</v>
      </c>
      <c r="E52" s="31">
        <f>$E$15 * C52 / $C$15</f>
        <v>1.4582083154736382E-3</v>
      </c>
      <c r="F52" s="32">
        <f>IF(D52 &lt;&gt; 0,$C$54/D52,"")</f>
        <v>1489.55</v>
      </c>
      <c r="G52" s="43">
        <f>IF(D52 &lt;&gt; 0,C52/D52,"")</f>
        <v>4.2</v>
      </c>
    </row>
    <row r="53" spans="2:7" ht="16.5" thickTop="1" thickBot="1" x14ac:dyDescent="0.3">
      <c r="B53" s="38" t="s">
        <v>65</v>
      </c>
      <c r="C53" s="33"/>
      <c r="D53" s="34"/>
      <c r="E53" s="35"/>
      <c r="F53" s="34"/>
      <c r="G53" s="41"/>
    </row>
    <row r="54" spans="2:7" ht="16.5" thickTop="1" thickBot="1" x14ac:dyDescent="0.3">
      <c r="B54" s="38" t="s">
        <v>57</v>
      </c>
      <c r="C54" s="33">
        <v>1489.55</v>
      </c>
      <c r="D54" s="34"/>
      <c r="E54" s="35">
        <f>C54/$C$6</f>
        <v>0.51720486111111108</v>
      </c>
      <c r="F54" s="34"/>
      <c r="G54" s="41"/>
    </row>
    <row r="55" spans="2:7" ht="16.5" thickTop="1" thickBot="1" x14ac:dyDescent="0.3">
      <c r="B55" s="58" t="s">
        <v>58</v>
      </c>
      <c r="C55" s="59">
        <v>132.51999999999998</v>
      </c>
      <c r="D55" s="60"/>
      <c r="E55" s="61">
        <f>C55/$C$6</f>
        <v>4.6013888888888882E-2</v>
      </c>
      <c r="F55" s="26"/>
      <c r="G55" s="27"/>
    </row>
    <row r="56" spans="2:7" ht="16.5" thickTop="1" thickBot="1" x14ac:dyDescent="0.3">
      <c r="B56" s="47" t="s">
        <v>59</v>
      </c>
      <c r="C56" s="48">
        <v>-36.745000000000005</v>
      </c>
      <c r="D56" s="49"/>
      <c r="E56" s="50">
        <f>C56/$C$6</f>
        <v>-1.2758680555555558E-2</v>
      </c>
      <c r="F56" s="49"/>
      <c r="G56" s="51"/>
    </row>
    <row r="57" spans="2:7" ht="16.5" thickTop="1" thickBot="1" x14ac:dyDescent="0.3">
      <c r="B57" s="38" t="s">
        <v>66</v>
      </c>
      <c r="C57" s="34"/>
      <c r="D57" s="34"/>
      <c r="E57" s="35">
        <f>100%-E9-E15-E56-E55</f>
        <v>0.4839447916666666</v>
      </c>
      <c r="F57" s="34"/>
      <c r="G57" s="41"/>
    </row>
    <row r="58" spans="2:7" ht="16.5" thickTop="1" thickBot="1" x14ac:dyDescent="0.3">
      <c r="B58" s="38" t="s">
        <v>13</v>
      </c>
      <c r="C58" s="33">
        <v>132.51999999999998</v>
      </c>
      <c r="D58" s="34"/>
      <c r="E58" s="35">
        <f>C58/$C$6</f>
        <v>4.6013888888888882E-2</v>
      </c>
      <c r="F58" s="34"/>
      <c r="G58" s="41"/>
    </row>
    <row r="59" spans="2:7" ht="16.5" thickTop="1" thickBot="1" x14ac:dyDescent="0.3">
      <c r="B59" s="58" t="s">
        <v>19</v>
      </c>
      <c r="C59" s="59">
        <v>-36.745000000000005</v>
      </c>
      <c r="D59" s="60"/>
      <c r="E59" s="61">
        <f>C59/$C$6</f>
        <v>-1.2758680555555558E-2</v>
      </c>
      <c r="F59" s="60"/>
      <c r="G59" s="62"/>
    </row>
    <row r="60" spans="2:7" ht="16.5" thickTop="1" thickBot="1" x14ac:dyDescent="0.3">
      <c r="B60" s="63" t="s">
        <v>62</v>
      </c>
      <c r="C60" s="64"/>
      <c r="D60" s="64"/>
      <c r="E60" s="65">
        <f>100%-E9-E15-E59-E58</f>
        <v>0.4839447916666666</v>
      </c>
      <c r="F60" s="64"/>
      <c r="G60" s="66"/>
    </row>
    <row r="61" spans="2:7" ht="15.75" thickTop="1" x14ac:dyDescent="0.25"/>
  </sheetData>
  <mergeCells count="4">
    <mergeCell ref="C2:G2"/>
    <mergeCell ref="C3:G3"/>
    <mergeCell ref="F1:G1"/>
    <mergeCell ref="C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1" sqref="B1"/>
    </sheetView>
  </sheetViews>
  <sheetFormatPr defaultRowHeight="15" x14ac:dyDescent="0.25"/>
  <cols>
    <col min="1" max="1" width="3.28515625" customWidth="1"/>
    <col min="2" max="2" width="32.7109375" customWidth="1"/>
    <col min="3" max="3" width="11.85546875" style="1" customWidth="1"/>
    <col min="4" max="4" width="9.140625" style="1"/>
    <col min="5" max="5" width="9.140625" style="12"/>
    <col min="6" max="7" width="9.140625" style="1"/>
  </cols>
  <sheetData>
    <row r="1" spans="1:8" ht="41.25" customHeight="1" x14ac:dyDescent="0.25">
      <c r="B1" s="2" t="s">
        <v>8</v>
      </c>
      <c r="C1" s="3"/>
      <c r="D1" s="3"/>
      <c r="E1" s="11"/>
      <c r="F1" s="22"/>
      <c r="G1" s="23"/>
    </row>
    <row r="2" spans="1:8" x14ac:dyDescent="0.25">
      <c r="B2" s="4" t="s">
        <v>9</v>
      </c>
      <c r="C2" s="21" t="s">
        <v>63</v>
      </c>
      <c r="D2" s="21"/>
      <c r="E2" s="21"/>
      <c r="F2" s="21"/>
      <c r="G2" s="21"/>
    </row>
    <row r="3" spans="1:8" x14ac:dyDescent="0.25">
      <c r="B3" s="4" t="s">
        <v>12</v>
      </c>
      <c r="C3" s="21">
        <v>3210</v>
      </c>
      <c r="D3" s="21"/>
      <c r="E3" s="21"/>
      <c r="F3" s="21"/>
      <c r="G3" s="21"/>
    </row>
    <row r="4" spans="1:8" ht="15.75" thickBot="1" x14ac:dyDescent="0.3">
      <c r="B4" s="4" t="s">
        <v>10</v>
      </c>
      <c r="C4" s="24" t="s">
        <v>67</v>
      </c>
      <c r="D4" s="24"/>
      <c r="E4" s="24"/>
      <c r="F4" s="24"/>
      <c r="G4" s="24"/>
    </row>
    <row r="5" spans="1:8" ht="15.75" thickTop="1" x14ac:dyDescent="0.25">
      <c r="B5" s="5" t="s">
        <v>7</v>
      </c>
      <c r="C5" s="28">
        <v>1440</v>
      </c>
      <c r="D5" s="9"/>
      <c r="E5" s="13"/>
      <c r="F5" s="9"/>
      <c r="G5" s="15"/>
    </row>
    <row r="6" spans="1:8" x14ac:dyDescent="0.25">
      <c r="B6" s="17" t="s">
        <v>0</v>
      </c>
      <c r="C6" s="29">
        <v>1440</v>
      </c>
      <c r="D6" s="18"/>
      <c r="E6" s="19"/>
      <c r="F6" s="18"/>
      <c r="G6" s="20"/>
    </row>
    <row r="7" spans="1:8" ht="15.75" thickBot="1" x14ac:dyDescent="0.3">
      <c r="B7" s="6" t="s">
        <v>11</v>
      </c>
      <c r="C7" s="10">
        <v>839560</v>
      </c>
      <c r="D7" s="10"/>
      <c r="E7" s="14"/>
      <c r="F7" s="10"/>
      <c r="G7" s="16"/>
    </row>
    <row r="8" spans="1:8" ht="16.5" thickTop="1" thickBot="1" x14ac:dyDescent="0.3">
      <c r="A8" s="7"/>
      <c r="B8" s="8"/>
      <c r="C8" s="45" t="s">
        <v>2</v>
      </c>
      <c r="D8" s="45" t="s">
        <v>1</v>
      </c>
      <c r="E8" s="46" t="s">
        <v>4</v>
      </c>
      <c r="F8" s="45" t="s">
        <v>6</v>
      </c>
      <c r="G8" s="45" t="s">
        <v>5</v>
      </c>
      <c r="H8" s="7"/>
    </row>
    <row r="9" spans="1:8" ht="15.75" thickTop="1" x14ac:dyDescent="0.25">
      <c r="A9" s="7"/>
      <c r="B9" s="55" t="s">
        <v>3</v>
      </c>
      <c r="C9" s="68">
        <f>SUM(C10:C13)</f>
        <v>238.28333333333333</v>
      </c>
      <c r="D9" s="52">
        <f>SUM(D10:D13)</f>
        <v>18</v>
      </c>
      <c r="E9" s="53">
        <v>0.16550000000000001</v>
      </c>
      <c r="F9" s="54"/>
      <c r="G9" s="67">
        <f>IF(D9 &lt;&gt; 0,C9/D9,"")</f>
        <v>13.237962962962962</v>
      </c>
    </row>
    <row r="10" spans="1:8" x14ac:dyDescent="0.25">
      <c r="B10" s="39" t="s">
        <v>14</v>
      </c>
      <c r="C10" s="32">
        <v>65.516666666666666</v>
      </c>
      <c r="D10" s="30">
        <v>15</v>
      </c>
      <c r="E10" s="31">
        <f>$E$9 * C10 / $C$9</f>
        <v>4.5504686297824719E-2</v>
      </c>
      <c r="F10" s="30"/>
      <c r="G10" s="43">
        <f>IF(D10 &lt;&gt; 0,C10/D10,"")</f>
        <v>4.3677777777777775</v>
      </c>
    </row>
    <row r="11" spans="1:8" x14ac:dyDescent="0.25">
      <c r="B11" s="39" t="s">
        <v>15</v>
      </c>
      <c r="C11" s="32">
        <v>83.166666666666671</v>
      </c>
      <c r="D11" s="30">
        <v>1</v>
      </c>
      <c r="E11" s="31">
        <f>$E$9 * C11 / $C$9</f>
        <v>5.776351682171086E-2</v>
      </c>
      <c r="F11" s="30"/>
      <c r="G11" s="43">
        <f>IF(D11 &lt;&gt; 0,C11/D11,"")</f>
        <v>83.166666666666671</v>
      </c>
    </row>
    <row r="12" spans="1:8" x14ac:dyDescent="0.25">
      <c r="B12" s="39" t="s">
        <v>17</v>
      </c>
      <c r="C12" s="32">
        <v>51.93333333333333</v>
      </c>
      <c r="D12" s="30">
        <v>1</v>
      </c>
      <c r="E12" s="31">
        <f>$E$9 * C12 / $C$9</f>
        <v>3.6070364412114427E-2</v>
      </c>
      <c r="F12" s="30"/>
      <c r="G12" s="43">
        <f>IF(D12 &lt;&gt; 0,C12/D12,"")</f>
        <v>51.93333333333333</v>
      </c>
    </row>
    <row r="13" spans="1:8" ht="15.75" thickBot="1" x14ac:dyDescent="0.3">
      <c r="B13" s="40" t="s">
        <v>16</v>
      </c>
      <c r="C13" s="57">
        <v>37.666666666666664</v>
      </c>
      <c r="D13" s="36">
        <v>1</v>
      </c>
      <c r="E13" s="37">
        <f>$E$9 * C13 / $C$9</f>
        <v>2.6161432468350003E-2</v>
      </c>
      <c r="F13" s="36"/>
      <c r="G13" s="56">
        <f>IF(D13 &lt;&gt; 0,C13/D13,"")</f>
        <v>37.666666666666664</v>
      </c>
    </row>
    <row r="14" spans="1:8" ht="15.75" thickTop="1" x14ac:dyDescent="0.25">
      <c r="B14" s="47" t="s">
        <v>61</v>
      </c>
      <c r="C14" s="48">
        <f>SUM(C15:C42)</f>
        <v>468.14999999999992</v>
      </c>
      <c r="D14" s="49">
        <f>SUM(D15:D42)</f>
        <v>165</v>
      </c>
      <c r="E14" s="50">
        <v>0.3251</v>
      </c>
      <c r="F14" s="48">
        <f>IF(D14 &lt;&gt; 0,$C$44/D14,"")</f>
        <v>4.4458585858585851</v>
      </c>
      <c r="G14" s="69">
        <f>IF(D14 &lt;&gt; 0,C14/D14,"")</f>
        <v>2.8372727272727269</v>
      </c>
    </row>
    <row r="15" spans="1:8" x14ac:dyDescent="0.25">
      <c r="B15" s="39" t="s">
        <v>20</v>
      </c>
      <c r="C15" s="32">
        <v>161.26666666666665</v>
      </c>
      <c r="D15" s="30">
        <v>31</v>
      </c>
      <c r="E15" s="31">
        <f>$E$14 * C15 / $C$14</f>
        <v>0.11198930542205134</v>
      </c>
      <c r="F15" s="32">
        <f>IF(D15 &lt;&gt; 0,$C$44/D15,"")</f>
        <v>23.663440860215051</v>
      </c>
      <c r="G15" s="43">
        <f>IF(D15 &lt;&gt; 0,C15/D15,"")</f>
        <v>5.2021505376344077</v>
      </c>
    </row>
    <row r="16" spans="1:8" x14ac:dyDescent="0.25">
      <c r="B16" s="39" t="s">
        <v>22</v>
      </c>
      <c r="C16" s="32">
        <v>26.55</v>
      </c>
      <c r="D16" s="30">
        <v>16</v>
      </c>
      <c r="E16" s="31">
        <f>$E$14 * C16 / $C$14</f>
        <v>1.8437263697532846E-2</v>
      </c>
      <c r="F16" s="32">
        <f>IF(D16 &lt;&gt; 0,$C$44/D16,"")</f>
        <v>45.847916666666663</v>
      </c>
      <c r="G16" s="43">
        <f>IF(D16 &lt;&gt; 0,C16/D16,"")</f>
        <v>1.659375</v>
      </c>
    </row>
    <row r="17" spans="2:7" x14ac:dyDescent="0.25">
      <c r="B17" s="39" t="s">
        <v>26</v>
      </c>
      <c r="C17" s="32">
        <v>10.6</v>
      </c>
      <c r="D17" s="30">
        <v>14</v>
      </c>
      <c r="E17" s="31">
        <f>$E$14 * C17 / $C$14</f>
        <v>7.3610167681298737E-3</v>
      </c>
      <c r="F17" s="32">
        <f>IF(D17 &lt;&gt; 0,$C$44/D17,"")</f>
        <v>52.397619047619045</v>
      </c>
      <c r="G17" s="43">
        <f>IF(D17 &lt;&gt; 0,C17/D17,"")</f>
        <v>0.75714285714285712</v>
      </c>
    </row>
    <row r="18" spans="2:7" x14ac:dyDescent="0.25">
      <c r="B18" s="39" t="s">
        <v>21</v>
      </c>
      <c r="C18" s="32">
        <v>11.283333333333333</v>
      </c>
      <c r="D18" s="30">
        <v>11</v>
      </c>
      <c r="E18" s="31">
        <f>$E$14 * C18 / $C$14</f>
        <v>7.8355477233080575E-3</v>
      </c>
      <c r="F18" s="32">
        <f>IF(D18 &lt;&gt; 0,$C$44/D18,"")</f>
        <v>66.687878787878788</v>
      </c>
      <c r="G18" s="43">
        <f>IF(D18 &lt;&gt; 0,C18/D18,"")</f>
        <v>1.0257575757575756</v>
      </c>
    </row>
    <row r="19" spans="2:7" x14ac:dyDescent="0.25">
      <c r="B19" s="39" t="s">
        <v>25</v>
      </c>
      <c r="C19" s="32">
        <v>17.483333333333334</v>
      </c>
      <c r="D19" s="30">
        <v>11</v>
      </c>
      <c r="E19" s="31">
        <f>$E$14 * C19 / $C$14</f>
        <v>1.2141048097119873E-2</v>
      </c>
      <c r="F19" s="32">
        <f>IF(D19 &lt;&gt; 0,$C$44/D19,"")</f>
        <v>66.687878787878788</v>
      </c>
      <c r="G19" s="43">
        <f>IF(D19 &lt;&gt; 0,C19/D19,"")</f>
        <v>1.5893939393939396</v>
      </c>
    </row>
    <row r="20" spans="2:7" x14ac:dyDescent="0.25">
      <c r="B20" s="39" t="s">
        <v>24</v>
      </c>
      <c r="C20" s="32">
        <v>50.9</v>
      </c>
      <c r="D20" s="30">
        <v>9</v>
      </c>
      <c r="E20" s="31">
        <f>$E$14 * C20 / $C$14</f>
        <v>3.5346769197906656E-2</v>
      </c>
      <c r="F20" s="32">
        <f>IF(D20 &lt;&gt; 0,$C$44/D20,"")</f>
        <v>81.507407407407399</v>
      </c>
      <c r="G20" s="43">
        <f>IF(D20 &lt;&gt; 0,C20/D20,"")</f>
        <v>5.655555555555555</v>
      </c>
    </row>
    <row r="21" spans="2:7" x14ac:dyDescent="0.25">
      <c r="B21" s="39" t="s">
        <v>30</v>
      </c>
      <c r="C21" s="32">
        <v>12.566666666666666</v>
      </c>
      <c r="D21" s="30">
        <v>6</v>
      </c>
      <c r="E21" s="31">
        <f>$E$14 * C21 / $C$14</f>
        <v>8.7267400049841574E-3</v>
      </c>
      <c r="F21" s="32">
        <f>IF(D21 &lt;&gt; 0,$C$44/D21,"")</f>
        <v>122.26111111111111</v>
      </c>
      <c r="G21" s="43">
        <f>IF(D21 &lt;&gt; 0,C21/D21,"")</f>
        <v>2.0944444444444446</v>
      </c>
    </row>
    <row r="22" spans="2:7" x14ac:dyDescent="0.25">
      <c r="B22" s="39" t="s">
        <v>27</v>
      </c>
      <c r="C22" s="32">
        <v>7.35</v>
      </c>
      <c r="D22" s="30">
        <v>6</v>
      </c>
      <c r="E22" s="31">
        <f>$E$14 * C22 / $C$14</f>
        <v>5.1041012495994884E-3</v>
      </c>
      <c r="F22" s="32">
        <f>IF(D22 &lt;&gt; 0,$C$44/D22,"")</f>
        <v>122.26111111111111</v>
      </c>
      <c r="G22" s="43">
        <f>IF(D22 &lt;&gt; 0,C22/D22,"")</f>
        <v>1.2249999999999999</v>
      </c>
    </row>
    <row r="23" spans="2:7" x14ac:dyDescent="0.25">
      <c r="B23" s="39" t="s">
        <v>34</v>
      </c>
      <c r="C23" s="32">
        <v>15.066666666666666</v>
      </c>
      <c r="D23" s="30">
        <v>6</v>
      </c>
      <c r="E23" s="31">
        <f>$E$14 * C23 / $C$14</f>
        <v>1.0462828865392147E-2</v>
      </c>
      <c r="F23" s="32">
        <f>IF(D23 &lt;&gt; 0,$C$44/D23,"")</f>
        <v>122.26111111111111</v>
      </c>
      <c r="G23" s="43">
        <f>IF(D23 &lt;&gt; 0,C23/D23,"")</f>
        <v>2.5111111111111111</v>
      </c>
    </row>
    <row r="24" spans="2:7" x14ac:dyDescent="0.25">
      <c r="B24" s="39" t="s">
        <v>28</v>
      </c>
      <c r="C24" s="32">
        <v>8.2833333333333332</v>
      </c>
      <c r="D24" s="30">
        <v>6</v>
      </c>
      <c r="E24" s="31">
        <f>$E$14 * C24 / $C$14</f>
        <v>5.7522410908184708E-3</v>
      </c>
      <c r="F24" s="32">
        <f>IF(D24 &lt;&gt; 0,$C$44/D24,"")</f>
        <v>122.26111111111111</v>
      </c>
      <c r="G24" s="43">
        <f>IF(D24 &lt;&gt; 0,C24/D24,"")</f>
        <v>1.3805555555555555</v>
      </c>
    </row>
    <row r="25" spans="2:7" x14ac:dyDescent="0.25">
      <c r="B25" s="39" t="s">
        <v>23</v>
      </c>
      <c r="C25" s="32">
        <v>5.1333333333333329</v>
      </c>
      <c r="D25" s="30">
        <v>5</v>
      </c>
      <c r="E25" s="31">
        <f>$E$14 * C25 / $C$14</f>
        <v>3.5647691267044041E-3</v>
      </c>
      <c r="F25" s="32">
        <f>IF(D25 &lt;&gt; 0,$C$44/D25,"")</f>
        <v>146.71333333333331</v>
      </c>
      <c r="G25" s="43">
        <f>IF(D25 &lt;&gt; 0,C25/D25,"")</f>
        <v>1.0266666666666666</v>
      </c>
    </row>
    <row r="26" spans="2:7" x14ac:dyDescent="0.25">
      <c r="B26" s="39" t="s">
        <v>33</v>
      </c>
      <c r="C26" s="32">
        <v>28.783333333333331</v>
      </c>
      <c r="D26" s="30">
        <v>5</v>
      </c>
      <c r="E26" s="31">
        <f>$E$14 * C26 / $C$14</f>
        <v>1.9988169746163981E-2</v>
      </c>
      <c r="F26" s="32">
        <f>IF(D26 &lt;&gt; 0,$C$44/D26,"")</f>
        <v>146.71333333333331</v>
      </c>
      <c r="G26" s="43">
        <f>IF(D26 &lt;&gt; 0,C26/D26,"")</f>
        <v>5.7566666666666659</v>
      </c>
    </row>
    <row r="27" spans="2:7" x14ac:dyDescent="0.25">
      <c r="B27" s="39" t="s">
        <v>29</v>
      </c>
      <c r="C27" s="32">
        <v>11.466666666666667</v>
      </c>
      <c r="D27" s="30">
        <v>5</v>
      </c>
      <c r="E27" s="31">
        <f>$E$14 * C27 / $C$14</f>
        <v>7.9628609064046427E-3</v>
      </c>
      <c r="F27" s="32">
        <f>IF(D27 &lt;&gt; 0,$C$44/D27,"")</f>
        <v>146.71333333333331</v>
      </c>
      <c r="G27" s="43">
        <f>IF(D27 &lt;&gt; 0,C27/D27,"")</f>
        <v>2.2933333333333334</v>
      </c>
    </row>
    <row r="28" spans="2:7" x14ac:dyDescent="0.25">
      <c r="B28" s="39" t="s">
        <v>31</v>
      </c>
      <c r="C28" s="32">
        <v>4.583333333333333</v>
      </c>
      <c r="D28" s="30">
        <v>5</v>
      </c>
      <c r="E28" s="31">
        <f>$E$14 * C28 / $C$14</f>
        <v>3.1828295774146463E-3</v>
      </c>
      <c r="F28" s="32">
        <f>IF(D28 &lt;&gt; 0,$C$44/D28,"")</f>
        <v>146.71333333333331</v>
      </c>
      <c r="G28" s="43">
        <f>IF(D28 &lt;&gt; 0,C28/D28,"")</f>
        <v>0.91666666666666663</v>
      </c>
    </row>
    <row r="29" spans="2:7" x14ac:dyDescent="0.25">
      <c r="B29" s="39" t="s">
        <v>32</v>
      </c>
      <c r="C29" s="32">
        <v>6.0333333333333332</v>
      </c>
      <c r="D29" s="30">
        <v>4</v>
      </c>
      <c r="E29" s="31">
        <f>$E$14 * C29 / $C$14</f>
        <v>4.1897611164512811E-3</v>
      </c>
      <c r="F29" s="32">
        <f>IF(D29 &lt;&gt; 0,$C$44/D29,"")</f>
        <v>183.39166666666665</v>
      </c>
      <c r="G29" s="43">
        <f>IF(D29 &lt;&gt; 0,C29/D29,"")</f>
        <v>1.5083333333333333</v>
      </c>
    </row>
    <row r="30" spans="2:7" x14ac:dyDescent="0.25">
      <c r="B30" s="39" t="s">
        <v>38</v>
      </c>
      <c r="C30" s="32">
        <v>7.3666666666666663</v>
      </c>
      <c r="D30" s="30">
        <v>4</v>
      </c>
      <c r="E30" s="31">
        <f>$E$14 * C30 / $C$14</f>
        <v>5.1156751753355413E-3</v>
      </c>
      <c r="F30" s="32">
        <f>IF(D30 &lt;&gt; 0,$C$44/D30,"")</f>
        <v>183.39166666666665</v>
      </c>
      <c r="G30" s="43">
        <f>IF(D30 &lt;&gt; 0,C30/D30,"")</f>
        <v>1.8416666666666666</v>
      </c>
    </row>
    <row r="31" spans="2:7" x14ac:dyDescent="0.25">
      <c r="B31" s="39" t="s">
        <v>35</v>
      </c>
      <c r="C31" s="32">
        <v>3.7166666666666668</v>
      </c>
      <c r="D31" s="30">
        <v>4</v>
      </c>
      <c r="E31" s="31">
        <f>$E$14 * C31 / $C$14</f>
        <v>2.5809854391398773E-3</v>
      </c>
      <c r="F31" s="32">
        <f>IF(D31 &lt;&gt; 0,$C$44/D31,"")</f>
        <v>183.39166666666665</v>
      </c>
      <c r="G31" s="43">
        <f>IF(D31 &lt;&gt; 0,C31/D31,"")</f>
        <v>0.9291666666666667</v>
      </c>
    </row>
    <row r="32" spans="2:7" x14ac:dyDescent="0.25">
      <c r="B32" s="39" t="s">
        <v>37</v>
      </c>
      <c r="C32" s="32">
        <v>6.3666666666666663</v>
      </c>
      <c r="D32" s="30">
        <v>3</v>
      </c>
      <c r="E32" s="31">
        <f>$E$14 * C32 / $C$14</f>
        <v>4.4212396311723457E-3</v>
      </c>
      <c r="F32" s="32">
        <f>IF(D32 &lt;&gt; 0,$C$44/D32,"")</f>
        <v>244.52222222222221</v>
      </c>
      <c r="G32" s="43">
        <f>IF(D32 &lt;&gt; 0,C32/D32,"")</f>
        <v>2.1222222222222222</v>
      </c>
    </row>
    <row r="33" spans="2:7" x14ac:dyDescent="0.25">
      <c r="B33" s="39" t="s">
        <v>41</v>
      </c>
      <c r="C33" s="32">
        <v>2.4</v>
      </c>
      <c r="D33" s="30">
        <v>2</v>
      </c>
      <c r="E33" s="31">
        <f>$E$14 * C33 / $C$14</f>
        <v>1.6666453059916695E-3</v>
      </c>
      <c r="F33" s="32">
        <f>IF(D33 &lt;&gt; 0,$C$44/D33,"")</f>
        <v>366.7833333333333</v>
      </c>
      <c r="G33" s="43">
        <f>IF(D33 &lt;&gt; 0,C33/D33,"")</f>
        <v>1.2</v>
      </c>
    </row>
    <row r="34" spans="2:7" x14ac:dyDescent="0.25">
      <c r="B34" s="39" t="s">
        <v>46</v>
      </c>
      <c r="C34" s="32">
        <v>0.51666666666666661</v>
      </c>
      <c r="D34" s="30">
        <v>2</v>
      </c>
      <c r="E34" s="31">
        <f>$E$14 * C34 / $C$14</f>
        <v>3.5879169781765101E-4</v>
      </c>
      <c r="F34" s="32">
        <f>IF(D34 &lt;&gt; 0,$C$44/D34,"")</f>
        <v>366.7833333333333</v>
      </c>
      <c r="G34" s="43">
        <f>IF(D34 &lt;&gt; 0,C34/D34,"")</f>
        <v>0.2583333333333333</v>
      </c>
    </row>
    <row r="35" spans="2:7" x14ac:dyDescent="0.25">
      <c r="B35" s="39" t="s">
        <v>36</v>
      </c>
      <c r="C35" s="32">
        <v>1.1833333333333333</v>
      </c>
      <c r="D35" s="30">
        <v>2</v>
      </c>
      <c r="E35" s="31">
        <f>$E$14 * C35 / $C$14</f>
        <v>8.2174872725978155E-4</v>
      </c>
      <c r="F35" s="32">
        <f>IF(D35 &lt;&gt; 0,$C$44/D35,"")</f>
        <v>366.7833333333333</v>
      </c>
      <c r="G35" s="43">
        <f>IF(D35 &lt;&gt; 0,C35/D35,"")</f>
        <v>0.59166666666666667</v>
      </c>
    </row>
    <row r="36" spans="2:7" x14ac:dyDescent="0.25">
      <c r="B36" s="39" t="s">
        <v>47</v>
      </c>
      <c r="C36" s="32">
        <v>2.2000000000000002</v>
      </c>
      <c r="D36" s="30">
        <v>2</v>
      </c>
      <c r="E36" s="31">
        <f>$E$14 * C36 / $C$14</f>
        <v>1.5277581971590306E-3</v>
      </c>
      <c r="F36" s="32">
        <f>IF(D36 &lt;&gt; 0,$C$44/D36,"")</f>
        <v>366.7833333333333</v>
      </c>
      <c r="G36" s="43">
        <f>IF(D36 &lt;&gt; 0,C36/D36,"")</f>
        <v>1.1000000000000001</v>
      </c>
    </row>
    <row r="37" spans="2:7" x14ac:dyDescent="0.25">
      <c r="B37" s="39" t="s">
        <v>40</v>
      </c>
      <c r="C37" s="32">
        <v>1.2833333333333332</v>
      </c>
      <c r="D37" s="30">
        <v>1</v>
      </c>
      <c r="E37" s="31">
        <f>$E$14 * C37 / $C$14</f>
        <v>8.9119228167610102E-4</v>
      </c>
      <c r="F37" s="32">
        <f>IF(D37 &lt;&gt; 0,$C$44/D37,"")</f>
        <v>733.56666666666661</v>
      </c>
      <c r="G37" s="43">
        <f>IF(D37 &lt;&gt; 0,C37/D37,"")</f>
        <v>1.2833333333333332</v>
      </c>
    </row>
    <row r="38" spans="2:7" x14ac:dyDescent="0.25">
      <c r="B38" s="39" t="s">
        <v>42</v>
      </c>
      <c r="C38" s="32">
        <v>1.4333333333333333</v>
      </c>
      <c r="D38" s="30">
        <v>1</v>
      </c>
      <c r="E38" s="31">
        <f>$E$14 * C38 / $C$14</f>
        <v>9.9535761330058034E-4</v>
      </c>
      <c r="F38" s="32">
        <f>IF(D38 &lt;&gt; 0,$C$44/D38,"")</f>
        <v>733.56666666666661</v>
      </c>
      <c r="G38" s="43">
        <f>IF(D38 &lt;&gt; 0,C38/D38,"")</f>
        <v>1.4333333333333333</v>
      </c>
    </row>
    <row r="39" spans="2:7" x14ac:dyDescent="0.25">
      <c r="B39" s="39" t="s">
        <v>52</v>
      </c>
      <c r="C39" s="32">
        <v>2.0833333333333335</v>
      </c>
      <c r="D39" s="30">
        <v>1</v>
      </c>
      <c r="E39" s="31">
        <f>$E$14 * C39 / $C$14</f>
        <v>1.4467407170066578E-3</v>
      </c>
      <c r="F39" s="32">
        <f>IF(D39 &lt;&gt; 0,$C$44/D39,"")</f>
        <v>733.56666666666661</v>
      </c>
      <c r="G39" s="43">
        <f>IF(D39 &lt;&gt; 0,C39/D39,"")</f>
        <v>2.0833333333333335</v>
      </c>
    </row>
    <row r="40" spans="2:7" x14ac:dyDescent="0.25">
      <c r="B40" s="39" t="s">
        <v>48</v>
      </c>
      <c r="C40" s="32">
        <v>1.8833333333333333</v>
      </c>
      <c r="D40" s="30">
        <v>1</v>
      </c>
      <c r="E40" s="31">
        <f>$E$14 * C40 / $C$14</f>
        <v>1.3078536081740184E-3</v>
      </c>
      <c r="F40" s="32">
        <f>IF(D40 &lt;&gt; 0,$C$44/D40,"")</f>
        <v>733.56666666666661</v>
      </c>
      <c r="G40" s="43">
        <f>IF(D40 &lt;&gt; 0,C40/D40,"")</f>
        <v>1.8833333333333333</v>
      </c>
    </row>
    <row r="41" spans="2:7" x14ac:dyDescent="0.25">
      <c r="B41" s="39" t="s">
        <v>49</v>
      </c>
      <c r="C41" s="32">
        <v>59.383333333333333</v>
      </c>
      <c r="D41" s="30">
        <v>1</v>
      </c>
      <c r="E41" s="31">
        <f>$E$14 * C41 / $C$14</f>
        <v>4.1237897397557774E-2</v>
      </c>
      <c r="F41" s="32">
        <f>IF(D41 &lt;&gt; 0,$C$44/D41,"")</f>
        <v>733.56666666666661</v>
      </c>
      <c r="G41" s="43">
        <f>IF(D41 &lt;&gt; 0,C41/D41,"")</f>
        <v>59.383333333333333</v>
      </c>
    </row>
    <row r="42" spans="2:7" ht="15.75" thickBot="1" x14ac:dyDescent="0.3">
      <c r="B42" s="39" t="s">
        <v>43</v>
      </c>
      <c r="C42" s="32">
        <v>0.98333333333333328</v>
      </c>
      <c r="D42" s="30">
        <v>1</v>
      </c>
      <c r="E42" s="31">
        <f>$E$14 * C42 / $C$14</f>
        <v>6.8286161842714239E-4</v>
      </c>
      <c r="F42" s="32">
        <f>IF(D42 &lt;&gt; 0,$C$44/D42,"")</f>
        <v>733.56666666666661</v>
      </c>
      <c r="G42" s="43">
        <f>IF(D42 &lt;&gt; 0,C42/D42,"")</f>
        <v>0.98333333333333328</v>
      </c>
    </row>
    <row r="43" spans="2:7" ht="16.5" thickTop="1" thickBot="1" x14ac:dyDescent="0.3">
      <c r="B43" s="58" t="s">
        <v>65</v>
      </c>
      <c r="C43" s="59"/>
      <c r="D43" s="60"/>
      <c r="E43" s="61"/>
      <c r="F43" s="60"/>
      <c r="G43" s="62"/>
    </row>
    <row r="44" spans="2:7" ht="16.5" thickTop="1" thickBot="1" x14ac:dyDescent="0.3">
      <c r="B44" s="47" t="s">
        <v>57</v>
      </c>
      <c r="C44" s="48">
        <v>733.56666666666661</v>
      </c>
      <c r="D44" s="49"/>
      <c r="E44" s="50">
        <f>C44/$C$6</f>
        <v>0.50942129629629629</v>
      </c>
      <c r="F44" s="49"/>
      <c r="G44" s="51"/>
    </row>
    <row r="45" spans="2:7" ht="16.5" thickTop="1" thickBot="1" x14ac:dyDescent="0.3">
      <c r="B45" s="38" t="s">
        <v>58</v>
      </c>
      <c r="C45" s="33">
        <v>59.098333333333336</v>
      </c>
      <c r="D45" s="34"/>
      <c r="E45" s="35">
        <f>C45/$C$6</f>
        <v>4.1040509259259263E-2</v>
      </c>
      <c r="F45" s="25"/>
      <c r="G45" s="44"/>
    </row>
    <row r="46" spans="2:7" ht="16.5" thickTop="1" thickBot="1" x14ac:dyDescent="0.3">
      <c r="B46" s="38" t="s">
        <v>59</v>
      </c>
      <c r="C46" s="33">
        <v>-25.165000000000013</v>
      </c>
      <c r="D46" s="34"/>
      <c r="E46" s="35">
        <f>C46/$C$6</f>
        <v>-1.7475694444444453E-2</v>
      </c>
      <c r="F46" s="34"/>
      <c r="G46" s="41"/>
    </row>
    <row r="47" spans="2:7" ht="16.5" thickTop="1" thickBot="1" x14ac:dyDescent="0.3">
      <c r="B47" s="38" t="s">
        <v>66</v>
      </c>
      <c r="C47" s="34"/>
      <c r="D47" s="34"/>
      <c r="E47" s="35">
        <f>100%-E9-E14-E46-E45</f>
        <v>0.4858351851851852</v>
      </c>
      <c r="F47" s="34"/>
      <c r="G47" s="41"/>
    </row>
    <row r="48" spans="2:7" ht="16.5" thickTop="1" thickBot="1" x14ac:dyDescent="0.3">
      <c r="B48" s="38" t="s">
        <v>13</v>
      </c>
      <c r="C48" s="33">
        <v>59.098333333333336</v>
      </c>
      <c r="D48" s="34"/>
      <c r="E48" s="35">
        <f>C48/$C$6</f>
        <v>4.1040509259259263E-2</v>
      </c>
      <c r="F48" s="34"/>
      <c r="G48" s="41"/>
    </row>
    <row r="49" spans="2:7" ht="16.5" thickTop="1" thickBot="1" x14ac:dyDescent="0.3">
      <c r="B49" s="58" t="s">
        <v>19</v>
      </c>
      <c r="C49" s="59">
        <v>-25.165000000000013</v>
      </c>
      <c r="D49" s="60"/>
      <c r="E49" s="61">
        <f>C49/$C$6</f>
        <v>-1.7475694444444453E-2</v>
      </c>
      <c r="F49" s="60"/>
      <c r="G49" s="62"/>
    </row>
    <row r="50" spans="2:7" ht="16.5" thickTop="1" thickBot="1" x14ac:dyDescent="0.3">
      <c r="B50" s="63" t="s">
        <v>62</v>
      </c>
      <c r="C50" s="64"/>
      <c r="D50" s="64"/>
      <c r="E50" s="65">
        <f>100%-E9-E14-E49-E48</f>
        <v>0.4858351851851852</v>
      </c>
      <c r="F50" s="64"/>
      <c r="G50" s="66"/>
    </row>
    <row r="51" spans="2:7" ht="15.75" thickTop="1" x14ac:dyDescent="0.25"/>
  </sheetData>
  <mergeCells count="4">
    <mergeCell ref="F1:G1"/>
    <mergeCell ref="C2:G2"/>
    <mergeCell ref="C3:G3"/>
    <mergeCell ref="C4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B1" sqref="B1"/>
    </sheetView>
  </sheetViews>
  <sheetFormatPr defaultRowHeight="15" x14ac:dyDescent="0.25"/>
  <cols>
    <col min="1" max="1" width="3.28515625" customWidth="1"/>
    <col min="2" max="2" width="32.7109375" customWidth="1"/>
    <col min="3" max="3" width="11.85546875" style="1" customWidth="1"/>
    <col min="4" max="4" width="9.140625" style="1"/>
    <col min="5" max="5" width="9.140625" style="12"/>
    <col min="6" max="7" width="9.140625" style="1"/>
  </cols>
  <sheetData>
    <row r="1" spans="1:8" ht="41.25" customHeight="1" x14ac:dyDescent="0.25">
      <c r="B1" s="2" t="s">
        <v>8</v>
      </c>
      <c r="C1" s="3"/>
      <c r="D1" s="3"/>
      <c r="E1" s="11"/>
      <c r="F1" s="22"/>
      <c r="G1" s="23"/>
    </row>
    <row r="2" spans="1:8" x14ac:dyDescent="0.25">
      <c r="B2" s="4" t="s">
        <v>9</v>
      </c>
      <c r="C2" s="21" t="s">
        <v>63</v>
      </c>
      <c r="D2" s="21"/>
      <c r="E2" s="21"/>
      <c r="F2" s="21"/>
      <c r="G2" s="21"/>
    </row>
    <row r="3" spans="1:8" x14ac:dyDescent="0.25">
      <c r="B3" s="4" t="s">
        <v>12</v>
      </c>
      <c r="C3" s="21">
        <v>3210</v>
      </c>
      <c r="D3" s="21"/>
      <c r="E3" s="21"/>
      <c r="F3" s="21"/>
      <c r="G3" s="21"/>
    </row>
    <row r="4" spans="1:8" ht="15.75" thickBot="1" x14ac:dyDescent="0.3">
      <c r="B4" s="4" t="s">
        <v>10</v>
      </c>
      <c r="C4" s="24" t="s">
        <v>68</v>
      </c>
      <c r="D4" s="24"/>
      <c r="E4" s="24"/>
      <c r="F4" s="24"/>
      <c r="G4" s="24"/>
    </row>
    <row r="5" spans="1:8" ht="15.75" thickTop="1" x14ac:dyDescent="0.25">
      <c r="B5" s="5" t="s">
        <v>7</v>
      </c>
      <c r="C5" s="28">
        <v>1440</v>
      </c>
      <c r="D5" s="9"/>
      <c r="E5" s="13"/>
      <c r="F5" s="9"/>
      <c r="G5" s="15"/>
    </row>
    <row r="6" spans="1:8" x14ac:dyDescent="0.25">
      <c r="B6" s="17" t="s">
        <v>0</v>
      </c>
      <c r="C6" s="29">
        <v>1440</v>
      </c>
      <c r="D6" s="18"/>
      <c r="E6" s="19"/>
      <c r="F6" s="18"/>
      <c r="G6" s="20"/>
    </row>
    <row r="7" spans="1:8" ht="15.75" thickBot="1" x14ac:dyDescent="0.3">
      <c r="B7" s="6" t="s">
        <v>11</v>
      </c>
      <c r="C7" s="10">
        <v>832970</v>
      </c>
      <c r="D7" s="10"/>
      <c r="E7" s="14"/>
      <c r="F7" s="10"/>
      <c r="G7" s="16"/>
    </row>
    <row r="8" spans="1:8" ht="16.5" thickTop="1" thickBot="1" x14ac:dyDescent="0.3">
      <c r="A8" s="7"/>
      <c r="B8" s="8"/>
      <c r="C8" s="45" t="s">
        <v>2</v>
      </c>
      <c r="D8" s="45" t="s">
        <v>1</v>
      </c>
      <c r="E8" s="46" t="s">
        <v>4</v>
      </c>
      <c r="F8" s="45" t="s">
        <v>6</v>
      </c>
      <c r="G8" s="45" t="s">
        <v>5</v>
      </c>
      <c r="H8" s="7"/>
    </row>
    <row r="9" spans="1:8" ht="15.75" thickTop="1" x14ac:dyDescent="0.25">
      <c r="A9" s="7"/>
      <c r="B9" s="55" t="s">
        <v>3</v>
      </c>
      <c r="C9" s="68">
        <f>SUM(C10:C13)</f>
        <v>257.85000000000002</v>
      </c>
      <c r="D9" s="52">
        <f>SUM(D10:D13)</f>
        <v>18</v>
      </c>
      <c r="E9" s="53">
        <v>0.17910000000000001</v>
      </c>
      <c r="F9" s="54"/>
      <c r="G9" s="67">
        <f>IF(D9 &lt;&gt; 0,C9/D9,"")</f>
        <v>14.325000000000001</v>
      </c>
    </row>
    <row r="10" spans="1:8" x14ac:dyDescent="0.25">
      <c r="B10" s="39" t="s">
        <v>14</v>
      </c>
      <c r="C10" s="32">
        <v>69.7</v>
      </c>
      <c r="D10" s="30">
        <v>15</v>
      </c>
      <c r="E10" s="31">
        <f>$E$9 * C10 / $C$9</f>
        <v>4.8412914485165791E-2</v>
      </c>
      <c r="F10" s="30"/>
      <c r="G10" s="43">
        <f>IF(D10 &lt;&gt; 0,C10/D10,"")</f>
        <v>4.6466666666666665</v>
      </c>
    </row>
    <row r="11" spans="1:8" x14ac:dyDescent="0.25">
      <c r="B11" s="39" t="s">
        <v>15</v>
      </c>
      <c r="C11" s="32">
        <v>99.86666666666666</v>
      </c>
      <c r="D11" s="30">
        <v>1</v>
      </c>
      <c r="E11" s="31">
        <f>$E$9 * C11 / $C$9</f>
        <v>6.9366375799883639E-2</v>
      </c>
      <c r="F11" s="30"/>
      <c r="G11" s="43">
        <f>IF(D11 &lt;&gt; 0,C11/D11,"")</f>
        <v>99.86666666666666</v>
      </c>
    </row>
    <row r="12" spans="1:8" x14ac:dyDescent="0.25">
      <c r="B12" s="39" t="s">
        <v>18</v>
      </c>
      <c r="C12" s="32">
        <v>48.966666666666669</v>
      </c>
      <c r="D12" s="30">
        <v>1</v>
      </c>
      <c r="E12" s="31">
        <f>$E$9 * C12 / $C$9</f>
        <v>3.4011751018033741E-2</v>
      </c>
      <c r="F12" s="30"/>
      <c r="G12" s="43">
        <f>IF(D12 &lt;&gt; 0,C12/D12,"")</f>
        <v>48.966666666666669</v>
      </c>
    </row>
    <row r="13" spans="1:8" ht="15.75" thickBot="1" x14ac:dyDescent="0.3">
      <c r="B13" s="39" t="s">
        <v>16</v>
      </c>
      <c r="C13" s="32">
        <v>39.316666666666663</v>
      </c>
      <c r="D13" s="30">
        <v>1</v>
      </c>
      <c r="E13" s="31">
        <f>$E$9 * C13 / $C$9</f>
        <v>2.7308958696916807E-2</v>
      </c>
      <c r="F13" s="30"/>
      <c r="G13" s="43">
        <f>IF(D13 &lt;&gt; 0,C13/D13,"")</f>
        <v>39.316666666666663</v>
      </c>
    </row>
    <row r="14" spans="1:8" ht="15.75" thickTop="1" x14ac:dyDescent="0.25">
      <c r="B14" s="38" t="s">
        <v>61</v>
      </c>
      <c r="C14" s="33">
        <f>SUM(C15:C47)</f>
        <v>426.16666666666657</v>
      </c>
      <c r="D14" s="34">
        <f>SUM(D15:D47)</f>
        <v>177</v>
      </c>
      <c r="E14" s="35">
        <v>0.2959</v>
      </c>
      <c r="F14" s="33">
        <f>IF(D14 &lt;&gt; 0,$C$49/D14,"")</f>
        <v>4.2710922787193972</v>
      </c>
      <c r="G14" s="70">
        <f>IF(D14 &lt;&gt; 0,C14/D14,"")</f>
        <v>2.4077212806026358</v>
      </c>
    </row>
    <row r="15" spans="1:8" x14ac:dyDescent="0.25">
      <c r="B15" s="39" t="s">
        <v>20</v>
      </c>
      <c r="C15" s="32">
        <v>186.11666666666667</v>
      </c>
      <c r="D15" s="30">
        <v>49</v>
      </c>
      <c r="E15" s="31">
        <f>$E$14 * C15 / $C$14</f>
        <v>0.12922625342197891</v>
      </c>
      <c r="F15" s="32">
        <f>IF(D15 &lt;&gt; 0,$C$49/D15,"")</f>
        <v>15.428231292517006</v>
      </c>
      <c r="G15" s="43">
        <f>IF(D15 &lt;&gt; 0,C15/D15,"")</f>
        <v>3.7982993197278914</v>
      </c>
    </row>
    <row r="16" spans="1:8" x14ac:dyDescent="0.25">
      <c r="B16" s="39" t="s">
        <v>21</v>
      </c>
      <c r="C16" s="32">
        <v>14.283333333333333</v>
      </c>
      <c r="D16" s="30">
        <v>20</v>
      </c>
      <c r="E16" s="31">
        <f>$E$14 * C16 / $C$14</f>
        <v>9.9173367227219419E-3</v>
      </c>
      <c r="F16" s="32">
        <f>IF(D16 &lt;&gt; 0,$C$49/D16,"")</f>
        <v>37.799166666666665</v>
      </c>
      <c r="G16" s="43">
        <f>IF(D16 &lt;&gt; 0,C16/D16,"")</f>
        <v>0.71416666666666662</v>
      </c>
    </row>
    <row r="17" spans="2:7" x14ac:dyDescent="0.25">
      <c r="B17" s="39" t="s">
        <v>23</v>
      </c>
      <c r="C17" s="32">
        <v>38.299999999999997</v>
      </c>
      <c r="D17" s="30">
        <v>15</v>
      </c>
      <c r="E17" s="31">
        <f>$E$14 * C17 / $C$14</f>
        <v>2.6592811888932349E-2</v>
      </c>
      <c r="F17" s="32">
        <f>IF(D17 &lt;&gt; 0,$C$49/D17,"")</f>
        <v>50.398888888888891</v>
      </c>
      <c r="G17" s="43">
        <f>IF(D17 &lt;&gt; 0,C17/D17,"")</f>
        <v>2.5533333333333332</v>
      </c>
    </row>
    <row r="18" spans="2:7" x14ac:dyDescent="0.25">
      <c r="B18" s="39" t="s">
        <v>27</v>
      </c>
      <c r="C18" s="32">
        <v>8.1833333333333336</v>
      </c>
      <c r="D18" s="30">
        <v>11</v>
      </c>
      <c r="E18" s="31">
        <f>$E$14 * C18 / $C$14</f>
        <v>5.6819280406726642E-3</v>
      </c>
      <c r="F18" s="32">
        <f>IF(D18 &lt;&gt; 0,$C$49/D18,"")</f>
        <v>68.725757575757584</v>
      </c>
      <c r="G18" s="43">
        <f>IF(D18 &lt;&gt; 0,C18/D18,"")</f>
        <v>0.74393939393939401</v>
      </c>
    </row>
    <row r="19" spans="2:7" x14ac:dyDescent="0.25">
      <c r="B19" s="39" t="s">
        <v>24</v>
      </c>
      <c r="C19" s="32">
        <v>28.766666666666666</v>
      </c>
      <c r="D19" s="30">
        <v>9</v>
      </c>
      <c r="E19" s="31">
        <f>$E$14 * C19 / $C$14</f>
        <v>1.9973539303871728E-2</v>
      </c>
      <c r="F19" s="32">
        <f>IF(D19 &lt;&gt; 0,$C$49/D19,"")</f>
        <v>83.998148148148147</v>
      </c>
      <c r="G19" s="43">
        <f>IF(D19 &lt;&gt; 0,C19/D19,"")</f>
        <v>3.1962962962962962</v>
      </c>
    </row>
    <row r="20" spans="2:7" x14ac:dyDescent="0.25">
      <c r="B20" s="39" t="s">
        <v>22</v>
      </c>
      <c r="C20" s="32">
        <v>7.6333333333333329</v>
      </c>
      <c r="D20" s="30">
        <v>7</v>
      </c>
      <c r="E20" s="31">
        <f>$E$14 * C20 / $C$14</f>
        <v>5.3000469299960898E-3</v>
      </c>
      <c r="F20" s="32">
        <f>IF(D20 &lt;&gt; 0,$C$49/D20,"")</f>
        <v>107.99761904761905</v>
      </c>
      <c r="G20" s="43">
        <f>IF(D20 &lt;&gt; 0,C20/D20,"")</f>
        <v>1.0904761904761904</v>
      </c>
    </row>
    <row r="21" spans="2:7" x14ac:dyDescent="0.25">
      <c r="B21" s="39" t="s">
        <v>28</v>
      </c>
      <c r="C21" s="32">
        <v>5.2166666666666668</v>
      </c>
      <c r="D21" s="30">
        <v>7</v>
      </c>
      <c r="E21" s="31">
        <f>$E$14 * C21 / $C$14</f>
        <v>3.622084473992961E-3</v>
      </c>
      <c r="F21" s="32">
        <f>IF(D21 &lt;&gt; 0,$C$49/D21,"")</f>
        <v>107.99761904761905</v>
      </c>
      <c r="G21" s="43">
        <f>IF(D21 &lt;&gt; 0,C21/D21,"")</f>
        <v>0.74523809523809526</v>
      </c>
    </row>
    <row r="22" spans="2:7" x14ac:dyDescent="0.25">
      <c r="B22" s="39" t="s">
        <v>25</v>
      </c>
      <c r="C22" s="32">
        <v>2.7833333333333332</v>
      </c>
      <c r="D22" s="30">
        <v>7</v>
      </c>
      <c r="E22" s="31">
        <f>$E$14 * C22 / $C$14</f>
        <v>1.932549863120845E-3</v>
      </c>
      <c r="F22" s="32">
        <f>IF(D22 &lt;&gt; 0,$C$49/D22,"")</f>
        <v>107.99761904761905</v>
      </c>
      <c r="G22" s="43">
        <f>IF(D22 &lt;&gt; 0,C22/D22,"")</f>
        <v>0.39761904761904759</v>
      </c>
    </row>
    <row r="23" spans="2:7" x14ac:dyDescent="0.25">
      <c r="B23" s="39" t="s">
        <v>29</v>
      </c>
      <c r="C23" s="32">
        <v>7.4333333333333336</v>
      </c>
      <c r="D23" s="30">
        <v>5</v>
      </c>
      <c r="E23" s="31">
        <f>$E$14 * C23 / $C$14</f>
        <v>5.1611810715682452E-3</v>
      </c>
      <c r="F23" s="32">
        <f>IF(D23 &lt;&gt; 0,$C$49/D23,"")</f>
        <v>151.19666666666666</v>
      </c>
      <c r="G23" s="43">
        <f>IF(D23 &lt;&gt; 0,C23/D23,"")</f>
        <v>1.4866666666666668</v>
      </c>
    </row>
    <row r="24" spans="2:7" x14ac:dyDescent="0.25">
      <c r="B24" s="39" t="s">
        <v>39</v>
      </c>
      <c r="C24" s="32">
        <v>8.4499999999999993</v>
      </c>
      <c r="D24" s="30">
        <v>4</v>
      </c>
      <c r="E24" s="31">
        <f>$E$14 * C24 / $C$14</f>
        <v>5.8670825185764578E-3</v>
      </c>
      <c r="F24" s="32">
        <f>IF(D24 &lt;&gt; 0,$C$49/D24,"")</f>
        <v>188.99583333333334</v>
      </c>
      <c r="G24" s="43">
        <f>IF(D24 &lt;&gt; 0,C24/D24,"")</f>
        <v>2.1124999999999998</v>
      </c>
    </row>
    <row r="25" spans="2:7" x14ac:dyDescent="0.25">
      <c r="B25" s="39" t="s">
        <v>36</v>
      </c>
      <c r="C25" s="32">
        <v>5.0666666666666664</v>
      </c>
      <c r="D25" s="30">
        <v>4</v>
      </c>
      <c r="E25" s="31">
        <f>$E$14 * C25 / $C$14</f>
        <v>3.5179350801720771E-3</v>
      </c>
      <c r="F25" s="32">
        <f>IF(D25 &lt;&gt; 0,$C$49/D25,"")</f>
        <v>188.99583333333334</v>
      </c>
      <c r="G25" s="43">
        <f>IF(D25 &lt;&gt; 0,C25/D25,"")</f>
        <v>1.2666666666666666</v>
      </c>
    </row>
    <row r="26" spans="2:7" x14ac:dyDescent="0.25">
      <c r="B26" s="39" t="s">
        <v>26</v>
      </c>
      <c r="C26" s="32">
        <v>1.8833333333333333</v>
      </c>
      <c r="D26" s="30">
        <v>4</v>
      </c>
      <c r="E26" s="31">
        <f>$E$14 * C26 / $C$14</f>
        <v>1.3076535001955419E-3</v>
      </c>
      <c r="F26" s="32">
        <f>IF(D26 &lt;&gt; 0,$C$49/D26,"")</f>
        <v>188.99583333333334</v>
      </c>
      <c r="G26" s="43">
        <f>IF(D26 &lt;&gt; 0,C26/D26,"")</f>
        <v>0.47083333333333333</v>
      </c>
    </row>
    <row r="27" spans="2:7" x14ac:dyDescent="0.25">
      <c r="B27" s="39" t="s">
        <v>44</v>
      </c>
      <c r="C27" s="32">
        <v>3.6</v>
      </c>
      <c r="D27" s="30">
        <v>3</v>
      </c>
      <c r="E27" s="31">
        <f>$E$14 * C27 / $C$14</f>
        <v>2.4995854517012128E-3</v>
      </c>
      <c r="F27" s="32">
        <f>IF(D27 &lt;&gt; 0,$C$49/D27,"")</f>
        <v>251.99444444444444</v>
      </c>
      <c r="G27" s="43">
        <f>IF(D27 &lt;&gt; 0,C27/D27,"")</f>
        <v>1.2</v>
      </c>
    </row>
    <row r="28" spans="2:7" x14ac:dyDescent="0.25">
      <c r="B28" s="39" t="s">
        <v>45</v>
      </c>
      <c r="C28" s="32">
        <v>3.6</v>
      </c>
      <c r="D28" s="30">
        <v>3</v>
      </c>
      <c r="E28" s="31">
        <f>$E$14 * C28 / $C$14</f>
        <v>2.4995854517012128E-3</v>
      </c>
      <c r="F28" s="32">
        <f>IF(D28 &lt;&gt; 0,$C$49/D28,"")</f>
        <v>251.99444444444444</v>
      </c>
      <c r="G28" s="43">
        <f>IF(D28 &lt;&gt; 0,C28/D28,"")</f>
        <v>1.2</v>
      </c>
    </row>
    <row r="29" spans="2:7" x14ac:dyDescent="0.25">
      <c r="B29" s="39" t="s">
        <v>40</v>
      </c>
      <c r="C29" s="32">
        <v>3.3166666666666664</v>
      </c>
      <c r="D29" s="30">
        <v>2</v>
      </c>
      <c r="E29" s="31">
        <f>$E$14 * C29 / $C$14</f>
        <v>2.3028588189284321E-3</v>
      </c>
      <c r="F29" s="32">
        <f>IF(D29 &lt;&gt; 0,$C$49/D29,"")</f>
        <v>377.99166666666667</v>
      </c>
      <c r="G29" s="43">
        <f>IF(D29 &lt;&gt; 0,C29/D29,"")</f>
        <v>1.6583333333333332</v>
      </c>
    </row>
    <row r="30" spans="2:7" x14ac:dyDescent="0.25">
      <c r="B30" s="39" t="s">
        <v>42</v>
      </c>
      <c r="C30" s="32">
        <v>1.6333333333333333</v>
      </c>
      <c r="D30" s="30">
        <v>2</v>
      </c>
      <c r="E30" s="31">
        <f>$E$14 * C30 / $C$14</f>
        <v>1.1340711771607355E-3</v>
      </c>
      <c r="F30" s="32">
        <f>IF(D30 &lt;&gt; 0,$C$49/D30,"")</f>
        <v>377.99166666666667</v>
      </c>
      <c r="G30" s="43">
        <f>IF(D30 &lt;&gt; 0,C30/D30,"")</f>
        <v>0.81666666666666665</v>
      </c>
    </row>
    <row r="31" spans="2:7" x14ac:dyDescent="0.25">
      <c r="B31" s="39" t="s">
        <v>32</v>
      </c>
      <c r="C31" s="32">
        <v>3.3333333333333335</v>
      </c>
      <c r="D31" s="30">
        <v>2</v>
      </c>
      <c r="E31" s="31">
        <f>$E$14 * C31 / $C$14</f>
        <v>2.3144309737974196E-3</v>
      </c>
      <c r="F31" s="32">
        <f>IF(D31 &lt;&gt; 0,$C$49/D31,"")</f>
        <v>377.99166666666667</v>
      </c>
      <c r="G31" s="43">
        <f>IF(D31 &lt;&gt; 0,C31/D31,"")</f>
        <v>1.6666666666666667</v>
      </c>
    </row>
    <row r="32" spans="2:7" x14ac:dyDescent="0.25">
      <c r="B32" s="39" t="s">
        <v>37</v>
      </c>
      <c r="C32" s="32">
        <v>3.1166666666666667</v>
      </c>
      <c r="D32" s="30">
        <v>2</v>
      </c>
      <c r="E32" s="31">
        <f>$E$14 * C32 / $C$14</f>
        <v>2.1639929605005871E-3</v>
      </c>
      <c r="F32" s="32">
        <f>IF(D32 &lt;&gt; 0,$C$49/D32,"")</f>
        <v>377.99166666666667</v>
      </c>
      <c r="G32" s="43">
        <f>IF(D32 &lt;&gt; 0,C32/D32,"")</f>
        <v>1.5583333333333333</v>
      </c>
    </row>
    <row r="33" spans="2:7" x14ac:dyDescent="0.25">
      <c r="B33" s="39" t="s">
        <v>30</v>
      </c>
      <c r="C33" s="32">
        <v>0.51666666666666661</v>
      </c>
      <c r="D33" s="30">
        <v>2</v>
      </c>
      <c r="E33" s="31">
        <f>$E$14 * C33 / $C$14</f>
        <v>3.5873680093859991E-4</v>
      </c>
      <c r="F33" s="32">
        <f>IF(D33 &lt;&gt; 0,$C$49/D33,"")</f>
        <v>377.99166666666667</v>
      </c>
      <c r="G33" s="43">
        <f>IF(D33 &lt;&gt; 0,C33/D33,"")</f>
        <v>0.2583333333333333</v>
      </c>
    </row>
    <row r="34" spans="2:7" x14ac:dyDescent="0.25">
      <c r="B34" s="39" t="s">
        <v>50</v>
      </c>
      <c r="C34" s="32">
        <v>2.3833333333333333</v>
      </c>
      <c r="D34" s="30">
        <v>2</v>
      </c>
      <c r="E34" s="31">
        <f>$E$14 * C34 / $C$14</f>
        <v>1.6548181462651549E-3</v>
      </c>
      <c r="F34" s="32">
        <f>IF(D34 &lt;&gt; 0,$C$49/D34,"")</f>
        <v>377.99166666666667</v>
      </c>
      <c r="G34" s="43">
        <f>IF(D34 &lt;&gt; 0,C34/D34,"")</f>
        <v>1.1916666666666667</v>
      </c>
    </row>
    <row r="35" spans="2:7" x14ac:dyDescent="0.25">
      <c r="B35" s="39" t="s">
        <v>51</v>
      </c>
      <c r="C35" s="32">
        <v>4.333333333333333</v>
      </c>
      <c r="D35" s="30">
        <v>2</v>
      </c>
      <c r="E35" s="31">
        <f>$E$14 * C35 / $C$14</f>
        <v>3.0087602659366452E-3</v>
      </c>
      <c r="F35" s="32">
        <f>IF(D35 &lt;&gt; 0,$C$49/D35,"")</f>
        <v>377.99166666666667</v>
      </c>
      <c r="G35" s="43">
        <f>IF(D35 &lt;&gt; 0,C35/D35,"")</f>
        <v>2.1666666666666665</v>
      </c>
    </row>
    <row r="36" spans="2:7" x14ac:dyDescent="0.25">
      <c r="B36" s="39" t="s">
        <v>31</v>
      </c>
      <c r="C36" s="32">
        <v>9.6666666666666661</v>
      </c>
      <c r="D36" s="30">
        <v>2</v>
      </c>
      <c r="E36" s="31">
        <f>$E$14 * C36 / $C$14</f>
        <v>6.7118498240125151E-3</v>
      </c>
      <c r="F36" s="32">
        <f>IF(D36 &lt;&gt; 0,$C$49/D36,"")</f>
        <v>377.99166666666667</v>
      </c>
      <c r="G36" s="43">
        <f>IF(D36 &lt;&gt; 0,C36/D36,"")</f>
        <v>4.833333333333333</v>
      </c>
    </row>
    <row r="37" spans="2:7" x14ac:dyDescent="0.25">
      <c r="B37" s="39" t="s">
        <v>43</v>
      </c>
      <c r="C37" s="32">
        <v>1.1499999999999999</v>
      </c>
      <c r="D37" s="30">
        <v>2</v>
      </c>
      <c r="E37" s="31">
        <f>$E$14 * C37 / $C$14</f>
        <v>7.984786859601096E-4</v>
      </c>
      <c r="F37" s="32">
        <f>IF(D37 &lt;&gt; 0,$C$49/D37,"")</f>
        <v>377.99166666666667</v>
      </c>
      <c r="G37" s="43">
        <f>IF(D37 &lt;&gt; 0,C37/D37,"")</f>
        <v>0.57499999999999996</v>
      </c>
    </row>
    <row r="38" spans="2:7" x14ac:dyDescent="0.25">
      <c r="B38" s="39" t="s">
        <v>35</v>
      </c>
      <c r="C38" s="32">
        <v>6.9666666666666668</v>
      </c>
      <c r="D38" s="30">
        <v>2</v>
      </c>
      <c r="E38" s="31">
        <f>$E$14 * C38 / $C$14</f>
        <v>4.8371607352366069E-3</v>
      </c>
      <c r="F38" s="32">
        <f>IF(D38 &lt;&gt; 0,$C$49/D38,"")</f>
        <v>377.99166666666667</v>
      </c>
      <c r="G38" s="43">
        <f>IF(D38 &lt;&gt; 0,C38/D38,"")</f>
        <v>3.4833333333333334</v>
      </c>
    </row>
    <row r="39" spans="2:7" x14ac:dyDescent="0.25">
      <c r="B39" s="39" t="s">
        <v>53</v>
      </c>
      <c r="C39" s="32">
        <v>2.8333333333333335</v>
      </c>
      <c r="D39" s="30">
        <v>1</v>
      </c>
      <c r="E39" s="31">
        <f>$E$14 * C39 / $C$14</f>
        <v>1.9672663277278063E-3</v>
      </c>
      <c r="F39" s="32">
        <f>IF(D39 &lt;&gt; 0,$C$49/D39,"")</f>
        <v>755.98333333333335</v>
      </c>
      <c r="G39" s="43">
        <f>IF(D39 &lt;&gt; 0,C39/D39,"")</f>
        <v>2.8333333333333335</v>
      </c>
    </row>
    <row r="40" spans="2:7" x14ac:dyDescent="0.25">
      <c r="B40" s="39" t="s">
        <v>41</v>
      </c>
      <c r="C40" s="32">
        <v>0.3</v>
      </c>
      <c r="D40" s="30">
        <v>1</v>
      </c>
      <c r="E40" s="31">
        <f>$E$14 * C40 / $C$14</f>
        <v>2.0829878764176774E-4</v>
      </c>
      <c r="F40" s="32">
        <f>IF(D40 &lt;&gt; 0,$C$49/D40,"")</f>
        <v>755.98333333333335</v>
      </c>
      <c r="G40" s="43">
        <f>IF(D40 &lt;&gt; 0,C40/D40,"")</f>
        <v>0.3</v>
      </c>
    </row>
    <row r="41" spans="2:7" x14ac:dyDescent="0.25">
      <c r="B41" s="39" t="s">
        <v>33</v>
      </c>
      <c r="C41" s="32">
        <v>0.66666666666666663</v>
      </c>
      <c r="D41" s="30">
        <v>1</v>
      </c>
      <c r="E41" s="31">
        <f>$E$14 * C41 / $C$14</f>
        <v>4.6288619475948385E-4</v>
      </c>
      <c r="F41" s="32">
        <f>IF(D41 &lt;&gt; 0,$C$49/D41,"")</f>
        <v>755.98333333333335</v>
      </c>
      <c r="G41" s="43">
        <f>IF(D41 &lt;&gt; 0,C41/D41,"")</f>
        <v>0.66666666666666663</v>
      </c>
    </row>
    <row r="42" spans="2:7" x14ac:dyDescent="0.25">
      <c r="B42" s="39" t="s">
        <v>38</v>
      </c>
      <c r="C42" s="32">
        <v>0.46666666666666667</v>
      </c>
      <c r="D42" s="30">
        <v>1</v>
      </c>
      <c r="E42" s="31">
        <f>$E$14 * C42 / $C$14</f>
        <v>3.2402033633163871E-4</v>
      </c>
      <c r="F42" s="32">
        <f>IF(D42 &lt;&gt; 0,$C$49/D42,"")</f>
        <v>755.98333333333335</v>
      </c>
      <c r="G42" s="43">
        <f>IF(D42 &lt;&gt; 0,C42/D42,"")</f>
        <v>0.46666666666666667</v>
      </c>
    </row>
    <row r="43" spans="2:7" x14ac:dyDescent="0.25">
      <c r="B43" s="39" t="s">
        <v>54</v>
      </c>
      <c r="C43" s="32">
        <v>2.2999999999999998</v>
      </c>
      <c r="D43" s="30">
        <v>1</v>
      </c>
      <c r="E43" s="31">
        <f>$E$14 * C43 / $C$14</f>
        <v>1.5969573719202192E-3</v>
      </c>
      <c r="F43" s="32">
        <f>IF(D43 &lt;&gt; 0,$C$49/D43,"")</f>
        <v>755.98333333333335</v>
      </c>
      <c r="G43" s="43">
        <f>IF(D43 &lt;&gt; 0,C43/D43,"")</f>
        <v>2.2999999999999998</v>
      </c>
    </row>
    <row r="44" spans="2:7" x14ac:dyDescent="0.25">
      <c r="B44" s="39" t="s">
        <v>55</v>
      </c>
      <c r="C44" s="32">
        <v>2.0333333333333332</v>
      </c>
      <c r="D44" s="30">
        <v>1</v>
      </c>
      <c r="E44" s="31">
        <f>$E$14 * C44 / $C$14</f>
        <v>1.4118028940164258E-3</v>
      </c>
      <c r="F44" s="32">
        <f>IF(D44 &lt;&gt; 0,$C$49/D44,"")</f>
        <v>755.98333333333335</v>
      </c>
      <c r="G44" s="43">
        <f>IF(D44 &lt;&gt; 0,C44/D44,"")</f>
        <v>2.0333333333333332</v>
      </c>
    </row>
    <row r="45" spans="2:7" x14ac:dyDescent="0.25">
      <c r="B45" s="39" t="s">
        <v>48</v>
      </c>
      <c r="C45" s="32">
        <v>0.31666666666666665</v>
      </c>
      <c r="D45" s="30">
        <v>1</v>
      </c>
      <c r="E45" s="31">
        <f>$E$14 * C45 / $C$14</f>
        <v>2.1987094251075482E-4</v>
      </c>
      <c r="F45" s="32">
        <f>IF(D45 &lt;&gt; 0,$C$49/D45,"")</f>
        <v>755.98333333333335</v>
      </c>
      <c r="G45" s="43">
        <f>IF(D45 &lt;&gt; 0,C45/D45,"")</f>
        <v>0.31666666666666665</v>
      </c>
    </row>
    <row r="46" spans="2:7" x14ac:dyDescent="0.25">
      <c r="B46" s="39" t="s">
        <v>56</v>
      </c>
      <c r="C46" s="32">
        <v>4.2</v>
      </c>
      <c r="D46" s="30">
        <v>1</v>
      </c>
      <c r="E46" s="31">
        <f>$E$14 * C46 / $C$14</f>
        <v>2.9161830269847483E-3</v>
      </c>
      <c r="F46" s="32">
        <f>IF(D46 &lt;&gt; 0,$C$49/D46,"")</f>
        <v>755.98333333333335</v>
      </c>
      <c r="G46" s="43">
        <f>IF(D46 &lt;&gt; 0,C46/D46,"")</f>
        <v>4.2</v>
      </c>
    </row>
    <row r="47" spans="2:7" ht="15.75" thickBot="1" x14ac:dyDescent="0.3">
      <c r="B47" s="39" t="s">
        <v>49</v>
      </c>
      <c r="C47" s="32">
        <v>55.316666666666663</v>
      </c>
      <c r="D47" s="30">
        <v>1</v>
      </c>
      <c r="E47" s="31">
        <f>$E$14 * C47 / $C$14</f>
        <v>3.8407982010168165E-2</v>
      </c>
      <c r="F47" s="32">
        <f>IF(D47 &lt;&gt; 0,$C$49/D47,"")</f>
        <v>755.98333333333335</v>
      </c>
      <c r="G47" s="43">
        <f>IF(D47 &lt;&gt; 0,C47/D47,"")</f>
        <v>55.316666666666663</v>
      </c>
    </row>
    <row r="48" spans="2:7" ht="16.5" thickTop="1" thickBot="1" x14ac:dyDescent="0.3">
      <c r="B48" s="38" t="s">
        <v>65</v>
      </c>
      <c r="C48" s="33"/>
      <c r="D48" s="34"/>
      <c r="E48" s="35"/>
      <c r="F48" s="34"/>
      <c r="G48" s="41"/>
    </row>
    <row r="49" spans="2:7" ht="16.5" thickTop="1" thickBot="1" x14ac:dyDescent="0.3">
      <c r="B49" s="58" t="s">
        <v>57</v>
      </c>
      <c r="C49" s="59">
        <v>755.98333333333335</v>
      </c>
      <c r="D49" s="60"/>
      <c r="E49" s="61">
        <f>C49/$C$6</f>
        <v>0.52498842592592598</v>
      </c>
      <c r="F49" s="60"/>
      <c r="G49" s="62"/>
    </row>
    <row r="50" spans="2:7" ht="16.5" thickTop="1" thickBot="1" x14ac:dyDescent="0.3">
      <c r="B50" s="47" t="s">
        <v>58</v>
      </c>
      <c r="C50" s="48">
        <v>73.421666666666653</v>
      </c>
      <c r="D50" s="49"/>
      <c r="E50" s="50">
        <f>C50/$C$6</f>
        <v>5.0987268518518508E-2</v>
      </c>
      <c r="F50" s="30"/>
      <c r="G50" s="42"/>
    </row>
    <row r="51" spans="2:7" ht="16.5" thickTop="1" thickBot="1" x14ac:dyDescent="0.3">
      <c r="B51" s="58" t="s">
        <v>59</v>
      </c>
      <c r="C51" s="59">
        <v>-11.579999999999993</v>
      </c>
      <c r="D51" s="60"/>
      <c r="E51" s="61">
        <f>C51/$C$6</f>
        <v>-8.0416666666666622E-3</v>
      </c>
      <c r="F51" s="60"/>
      <c r="G51" s="62"/>
    </row>
    <row r="52" spans="2:7" ht="16.5" thickTop="1" thickBot="1" x14ac:dyDescent="0.3">
      <c r="B52" s="47" t="s">
        <v>66</v>
      </c>
      <c r="C52" s="49"/>
      <c r="D52" s="49"/>
      <c r="E52" s="50">
        <f>100%-E9-E14-E51-E50</f>
        <v>0.48205439814814799</v>
      </c>
      <c r="F52" s="49"/>
      <c r="G52" s="51"/>
    </row>
    <row r="53" spans="2:7" ht="16.5" thickTop="1" thickBot="1" x14ac:dyDescent="0.3">
      <c r="B53" s="38" t="s">
        <v>13</v>
      </c>
      <c r="C53" s="33">
        <v>73.421666666666653</v>
      </c>
      <c r="D53" s="34"/>
      <c r="E53" s="35">
        <f>C53/$C$6</f>
        <v>5.0987268518518508E-2</v>
      </c>
      <c r="F53" s="34"/>
      <c r="G53" s="41"/>
    </row>
    <row r="54" spans="2:7" ht="16.5" thickTop="1" thickBot="1" x14ac:dyDescent="0.3">
      <c r="B54" s="38" t="s">
        <v>19</v>
      </c>
      <c r="C54" s="33">
        <v>-11.579999999999993</v>
      </c>
      <c r="D54" s="34"/>
      <c r="E54" s="35">
        <f>C54/$C$6</f>
        <v>-8.0416666666666622E-3</v>
      </c>
      <c r="F54" s="34"/>
      <c r="G54" s="41"/>
    </row>
    <row r="55" spans="2:7" ht="16.5" thickTop="1" thickBot="1" x14ac:dyDescent="0.3">
      <c r="B55" s="58" t="s">
        <v>62</v>
      </c>
      <c r="C55" s="60"/>
      <c r="D55" s="60"/>
      <c r="E55" s="61">
        <f>100%-E9-E14-E54-E53</f>
        <v>0.48205439814814799</v>
      </c>
      <c r="F55" s="60"/>
      <c r="G55" s="62"/>
    </row>
    <row r="56" spans="2:7" ht="15.75" thickTop="1" x14ac:dyDescent="0.25"/>
  </sheetData>
  <mergeCells count="4">
    <mergeCell ref="F1:G1"/>
    <mergeCell ref="C2:G2"/>
    <mergeCell ref="C3:G3"/>
    <mergeCell ref="C4:G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F523930DC4D3412AB80968DE96874C520093D453813A5749DAAE72C3A5A673BF8500656540EAACCB4C42A9CD6F992B5964BF00E5D0CD2F4897F84485EDD1280303C3D9" ma:contentTypeVersion="7" ma:contentTypeDescription="EY Service Delivery Word Document Content Type" ma:contentTypeScope="" ma:versionID="9b19bfdf922a7c9bb17aa70f507365a9">
  <xsd:schema xmlns:xsd="http://www.w3.org/2001/XMLSchema" xmlns:xs="http://www.w3.org/2001/XMLSchema" xmlns:p="http://schemas.microsoft.com/office/2006/metadata/properties" xmlns:ns1="http://schemas.microsoft.com/sharepoint/v3" xmlns:ns2="4597CB3E-E8B1-4634-A7A4-B80F7AC00709" xmlns:ns3="http://schemas.microsoft.com/sharepoint/v3/fields" xmlns:ns4="4f408db7-41c2-4bcb-ba9f-0c594382f02d" targetNamespace="http://schemas.microsoft.com/office/2006/metadata/properties" ma:root="true" ma:fieldsID="6495c956e4a28658ff8474182ac22757" ns1:_="" ns2:_="" ns3:_="" ns4:_="">
    <xsd:import namespace="http://schemas.microsoft.com/sharepoint/v3"/>
    <xsd:import namespace="4597CB3E-E8B1-4634-A7A4-B80F7AC00709"/>
    <xsd:import namespace="http://schemas.microsoft.com/sharepoint/v3/fields"/>
    <xsd:import namespace="4f408db7-41c2-4bcb-ba9f-0c594382f02d"/>
    <xsd:element name="properties">
      <xsd:complexType>
        <xsd:sequence>
          <xsd:element name="documentManagement">
            <xsd:complexType>
              <xsd:all>
                <xsd:element ref="ns2:EYDocID" minOccurs="0"/>
                <xsd:element ref="ns2:EYPaperProfile" minOccurs="0"/>
                <xsd:element ref="ns2:EYWorkProductIndicator" minOccurs="0"/>
                <xsd:element ref="ns2:EYIncludeInArchive" minOccurs="0"/>
                <xsd:element ref="ns3:Status"/>
                <xsd:element ref="ns2:EYHealthIndicator" minOccurs="0"/>
                <xsd:element ref="ns2:EYClientAccessible" minOccurs="0"/>
                <xsd:element ref="ns2:EYThirdPartyAccessible" minOccurs="0"/>
                <xsd:element ref="ns2:EYPriority" minOccurs="0"/>
                <xsd:element ref="ns3:TaskDueDate" minOccurs="0"/>
                <xsd:element ref="ns1:AssignedTo" minOccurs="0"/>
                <xsd:element ref="ns2:EYSupportingLinks" minOccurs="0"/>
                <xsd:element ref="ns2:EYReviewers" minOccurs="0"/>
                <xsd:element ref="ns2:EYNotes" minOccurs="0"/>
                <xsd:element ref="ns2:EYSignOff" minOccurs="0"/>
                <xsd:element ref="ns2:EYReviewHistory" minOccurs="0"/>
                <xsd:element ref="ns2:EYApplySignOffHistory" minOccurs="0"/>
                <xsd:element ref="ns2:EYRemoveSignOffHistory" minOccurs="0"/>
                <xsd:element ref="ns2:EYMarkCompleteHistory" minOccurs="0"/>
                <xsd:element ref="ns2:EYRelationID" minOccurs="0"/>
                <xsd:element ref="ns4:EYReverseLookupRelatedTasks" minOccurs="0"/>
                <xsd:element ref="ns4:EYReverseLookupRelatedRisks" minOccurs="0"/>
                <xsd:element ref="ns4:EYReverseLookupRelatedIssues" minOccurs="0"/>
                <xsd:element ref="ns4:EYReverseLookupRelatedC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ssignedTo" ma:index="18" nillable="true" ma:displayName="Assigned To" ma:list="UserInfo" ma:SharePointGroup="19" ma:internalName="Assign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7CB3E-E8B1-4634-A7A4-B80F7AC00709" elementFormDefault="qualified">
    <xsd:import namespace="http://schemas.microsoft.com/office/2006/documentManagement/types"/>
    <xsd:import namespace="http://schemas.microsoft.com/office/infopath/2007/PartnerControls"/>
    <xsd:element name="EYDocID" ma:index="8" nillable="true" ma:displayName="Doc ID" ma:internalName="EYDocID">
      <xsd:simpleType>
        <xsd:restriction base="dms:Text"/>
      </xsd:simpleType>
    </xsd:element>
    <xsd:element name="EYPaperProfile" ma:index="9" nillable="true" ma:displayName="Paper Profile" ma:description="Selecting this box will indicate that this document only resides as a physical copy" ma:internalName="EYPaperProfile">
      <xsd:simpleType>
        <xsd:restriction base="dms:Boolean"/>
      </xsd:simpleType>
    </xsd:element>
    <xsd:element name="EYWorkProductIndicator" ma:index="10" nillable="true" ma:displayName="WP Indicator" ma:description="Selecting this box will highlight the document as a work product on views and reports" ma:internalName="EYWorkProductIndicator">
      <xsd:simpleType>
        <xsd:restriction base="dms:Boolean"/>
      </xsd:simpleType>
    </xsd:element>
    <xsd:element name="EYIncludeInArchive" ma:index="11" nillable="true" ma:displayName="Include in Archive" ma:description="Selecting this box will flag this document to be included in the archive file" ma:internalName="EYIncludeInArchive">
      <xsd:simpleType>
        <xsd:restriction base="dms:Boolean"/>
      </xsd:simpleType>
    </xsd:element>
    <xsd:element name="EYHealthIndicator" ma:index="13" nillable="true" ma:displayName="Health" ma:internalName="EYHealthIndicator">
      <xsd:simpleType>
        <xsd:restriction base="dms:Choice">
          <xsd:enumeration value="Green"/>
          <xsd:enumeration value="Yellow"/>
          <xsd:enumeration value="Red"/>
        </xsd:restriction>
      </xsd:simpleType>
    </xsd:element>
    <xsd:element name="EYClientAccessible" ma:index="14" nillable="true" ma:displayName="Client Accessible" ma:default="false" ma:description="Selecting this box will allow client resources on the team to access this item" ma:internalName="EYClientAccessible">
      <xsd:simpleType>
        <xsd:restriction base="dms:Boolean"/>
      </xsd:simpleType>
    </xsd:element>
    <xsd:element name="EYThirdPartyAccessible" ma:index="15" nillable="true" ma:displayName="Third Party Accessible" ma:default="false" ma:description="Selecting this box will allow third party resources on the team to access this item" ma:internalName="EYThirdPartyAccessible">
      <xsd:simpleType>
        <xsd:restriction base="dms:Boolean"/>
      </xsd:simpleType>
    </xsd:element>
    <xsd:element name="EYPriority" ma:index="16" nillable="true" ma:displayName="Priority" ma:internalName="EYPriority">
      <xsd:simpleType>
        <xsd:restriction base="dms:Choice">
          <xsd:enumeration value="High"/>
          <xsd:enumeration value="Medium"/>
          <xsd:enumeration value="Low"/>
        </xsd:restriction>
      </xsd:simpleType>
    </xsd:element>
    <xsd:element name="EYSupportingLinks" ma:index="19" nillable="true" ma:displayName="Supporting Links" ma:internalName="EYSupportingLinks">
      <xsd:simpleType>
        <xsd:restriction base="dms:Note">
          <xsd:maxLength value="255"/>
        </xsd:restriction>
      </xsd:simpleType>
    </xsd:element>
    <xsd:element name="EYReviewers" ma:index="20" nillable="true" ma:displayName="Reviewers" ma:list="UserInfo" ma:SharePointGroup="19" ma:internalName="EYReview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YNotes" ma:index="21" nillable="true" ma:displayName="Comments" ma:internalName="EYNotes">
      <xsd:simpleType>
        <xsd:restriction base="dms:Note">
          <xsd:maxLength value="255"/>
        </xsd:restriction>
      </xsd:simpleType>
    </xsd:element>
    <xsd:element name="EYSignOff" ma:index="22" nillable="true" ma:displayName="Sign Offs" ma:internalName="EYSignOff">
      <xsd:simpleType>
        <xsd:restriction base="dms:Unknown"/>
      </xsd:simpleType>
    </xsd:element>
    <xsd:element name="EYReviewHistory" ma:index="23" nillable="true" ma:displayName="Review History" ma:hidden="true" ma:internalName="EYReviewHistory">
      <xsd:simpleType>
        <xsd:restriction base="dms:Text"/>
      </xsd:simpleType>
    </xsd:element>
    <xsd:element name="EYApplySignOffHistory" ma:index="24" nillable="true" ma:displayName="Apply SignOff History" ma:hidden="true" ma:internalName="EYApplySignOffHistory">
      <xsd:simpleType>
        <xsd:restriction base="dms:Text"/>
      </xsd:simpleType>
    </xsd:element>
    <xsd:element name="EYRemoveSignOffHistory" ma:index="25" nillable="true" ma:displayName="Remove SignOff History" ma:hidden="true" ma:internalName="EYRemoveSignOffHistory">
      <xsd:simpleType>
        <xsd:restriction base="dms:Text"/>
      </xsd:simpleType>
    </xsd:element>
    <xsd:element name="EYMarkCompleteHistory" ma:index="26" nillable="true" ma:displayName="Mark Complete History" ma:hidden="true" ma:internalName="EYMarkCompleteHistory">
      <xsd:simpleType>
        <xsd:restriction base="dms:Text"/>
      </xsd:simpleType>
    </xsd:element>
    <xsd:element name="EYRelationID" ma:index="27" nillable="true" ma:displayName="Relation ID" ma:hidden="true" ma:internalName="EYRelation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Status" ma:index="12" ma:displayName="Status" ma:default="Not Started" ma:internalName="Status">
      <xsd:simpleType>
        <xsd:restriction base="dms:Choice">
          <xsd:enumeration value="Not Started"/>
          <xsd:enumeration value="In Progress"/>
          <xsd:enumeration value="In Review"/>
          <xsd:enumeration value="Completed"/>
        </xsd:restriction>
      </xsd:simpleType>
    </xsd:element>
    <xsd:element name="TaskDueDate" ma:index="17" nillable="true" ma:displayName="Due Date" ma:format="DateOnly" ma:internalName="TaskDue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08db7-41c2-4bcb-ba9f-0c594382f02d" elementFormDefault="qualified">
    <xsd:import namespace="http://schemas.microsoft.com/office/2006/documentManagement/types"/>
    <xsd:import namespace="http://schemas.microsoft.com/office/infopath/2007/PartnerControls"/>
    <xsd:element name="EYReverseLookupRelatedTasks" ma:index="28" nillable="true" ma:displayName="Related Tasks" ma:description="" ma:internalName="EYReverseLookupRelatedTasks">
      <xsd:simpleType>
        <xsd:restriction base="dms:Unknown"/>
      </xsd:simpleType>
    </xsd:element>
    <xsd:element name="EYReverseLookupRelatedRisks" ma:index="29" nillable="true" ma:displayName="Related Risks" ma:description="" ma:internalName="EYReverseLookupRelatedRisks">
      <xsd:simpleType>
        <xsd:restriction base="dms:Unknown"/>
      </xsd:simpleType>
    </xsd:element>
    <xsd:element name="EYReverseLookupRelatedIssues" ma:index="30" nillable="true" ma:displayName="Related Issues" ma:description="" ma:internalName="EYReverseLookupRelatedIssues">
      <xsd:simpleType>
        <xsd:restriction base="dms:Unknown"/>
      </xsd:simpleType>
    </xsd:element>
    <xsd:element name="EYReverseLookupRelatedCRs" ma:index="31" nillable="true" ma:displayName="Related Change Requests" ma:description="" ma:internalName="EYReverseLookupRelatedCRs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Urls xmlns="http://schemas.microsoft.com/sharepoint/v3/contenttype/forms/url">
  <Display>/sites/4tq6sltmxed9/SharedDocuments/Forms/EYDisplayForm.aspx</Display>
  <Edit>/sites/4tq6sltmxed9/SharedDocuments/Forms/EYEditForm.aspx</Edit>
</FormUrls>
</file>

<file path=customXml/item3.xml><?xml version="1.0" encoding="utf-8"?>
<p:properties xmlns:p="http://schemas.microsoft.com/office/2006/metadata/properties" xmlns:xsi="http://www.w3.org/2001/XMLSchema-instance">
  <documentManagement>
    <EYClientAccessible xmlns="4597CB3E-E8B1-4634-A7A4-B80F7AC00709">false</EYClientAccessible>
    <EYThirdPartyAccessible xmlns="4597CB3E-E8B1-4634-A7A4-B80F7AC00709">false</EYThirdPartyAccessible>
    <EYHealthIndicator xmlns="4597CB3E-E8B1-4634-A7A4-B80F7AC00709" xsi:nil="true"/>
    <EYIncludeInArchive xmlns="4597CB3E-E8B1-4634-A7A4-B80F7AC00709" xsi:nil="true"/>
    <AssignedTo xmlns="http://schemas.microsoft.com/sharepoint/v3">
      <UserInfo>
        <DisplayName/>
        <AccountId xsi:nil="true"/>
        <AccountType/>
      </UserInfo>
    </AssignedTo>
    <EYSignOff xmlns="4597CB3E-E8B1-4634-A7A4-B80F7AC00709" xsi:nil="true"/>
    <EYReverseLookupRelatedCRs xmlns="4f408db7-41c2-4bcb-ba9f-0c594382f02d">2879</EYReverseLookupRelatedCRs>
    <TaskDueDate xmlns="http://schemas.microsoft.com/sharepoint/v3/fields" xsi:nil="true"/>
    <EYReverseLookupRelatedIssues xmlns="4f408db7-41c2-4bcb-ba9f-0c594382f02d">2879</EYReverseLookupRelatedIssues>
    <EYPriority xmlns="4597CB3E-E8B1-4634-A7A4-B80F7AC00709" xsi:nil="true"/>
    <EYSupportingLinks xmlns="4597CB3E-E8B1-4634-A7A4-B80F7AC00709" xsi:nil="true"/>
    <EYReviewers xmlns="4597CB3E-E8B1-4634-A7A4-B80F7AC00709">
      <UserInfo>
        <DisplayName/>
        <AccountId xsi:nil="true"/>
        <AccountType/>
      </UserInfo>
    </EYReviewers>
    <EYReverseLookupRelatedRisks xmlns="4f408db7-41c2-4bcb-ba9f-0c594382f02d">2879</EYReverseLookupRelatedRisks>
    <EYNotes xmlns="4597CB3E-E8B1-4634-A7A4-B80F7AC00709" xsi:nil="true"/>
    <EYWorkProductIndicator xmlns="4597CB3E-E8B1-4634-A7A4-B80F7AC00709">false</EYWorkProductIndicator>
    <EYRemoveSignOffHistory xmlns="4597CB3E-E8B1-4634-A7A4-B80F7AC00709" xsi:nil="true"/>
    <EYApplySignOffHistory xmlns="4597CB3E-E8B1-4634-A7A4-B80F7AC00709" xsi:nil="true"/>
    <EYMarkCompleteHistory xmlns="4597CB3E-E8B1-4634-A7A4-B80F7AC00709" xsi:nil="true"/>
    <EYRelationID xmlns="4597CB3E-E8B1-4634-A7A4-B80F7AC00709" xsi:nil="true"/>
    <EYReverseLookupRelatedTasks xmlns="4f408db7-41c2-4bcb-ba9f-0c594382f02d">2879</EYReverseLookupRelatedTasks>
    <EYPaperProfile xmlns="4597CB3E-E8B1-4634-A7A4-B80F7AC00709" xsi:nil="true"/>
    <EYDocID xmlns="4597CB3E-E8B1-4634-A7A4-B80F7AC00709">0SHA2879</EYDocID>
    <EYReviewHistory xmlns="4597CB3E-E8B1-4634-A7A4-B80F7AC00709" xsi:nil="true"/>
    <Status xmlns="http://schemas.microsoft.com/sharepoint/v3/fields">Not Started</Statu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784CBE-40E2-40F4-81CB-006B1E803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597CB3E-E8B1-4634-A7A4-B80F7AC00709"/>
    <ds:schemaRef ds:uri="http://schemas.microsoft.com/sharepoint/v3/fields"/>
    <ds:schemaRef ds:uri="4f408db7-41c2-4bcb-ba9f-0c594382f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63C4D-B82B-43DD-B515-F9EF35C8B00F}">
  <ds:schemaRefs>
    <ds:schemaRef ds:uri="http://schemas.microsoft.com/sharepoint/v3/contenttype/forms/url"/>
  </ds:schemaRefs>
</ds:datastoreItem>
</file>

<file path=customXml/itemProps3.xml><?xml version="1.0" encoding="utf-8"?>
<ds:datastoreItem xmlns:ds="http://schemas.openxmlformats.org/officeDocument/2006/customXml" ds:itemID="{23F1FFAE-EA73-4A48-8D29-10C81586420E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f408db7-41c2-4bcb-ba9f-0c594382f02d"/>
    <ds:schemaRef ds:uri="http://schemas.microsoft.com/sharepoint/v3/fields"/>
    <ds:schemaRef ds:uri="4597CB3E-E8B1-4634-A7A4-B80F7AC0070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F2C8933-5640-47D4-A9B2-3FE862EF93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SD3210m1 Maker</vt:lpstr>
      <vt:lpstr>SD3210m2 Maker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Loss Tree 3210m1_maker 3210m2_maker 2023-01-05 06-00 - 2023-01-06 06-00</dc:title>
  <dc:creator>ANT Sp. z o.o.</dc:creator>
  <dc:description>Report created by AOS Report Generator</dc:description>
  <cp:lastModifiedBy>SYSTEM</cp:lastModifiedBy>
  <cp:lastPrinted>2014-10-16T07:26:05Z</cp:lastPrinted>
  <dcterms:created xsi:type="dcterms:W3CDTF">2010-05-04T12:17:00Z</dcterms:created>
  <dcterms:modified xsi:type="dcterms:W3CDTF">2023-01-06T05:28:02Z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0x010100F523930DC4D3412AB80968DE96874C520093D453813A5749DAAE72C3A5A673BF8500656540EAACCB4C42A9CD6F992B5964BF00E5D0CD2F4897F84485EDD1280303C3D9</vt:lpwstr>
  </property>
</Properties>
</file>