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ttings" sheetId="2" r:id="rId5"/>
    <sheet state="visible" name="Term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are less common oligosaccharides that are not included in nutrient databases</t>
      </text>
    </comment>
    <comment authorId="0" ref="E19">
      <text>
        <t xml:space="preserve">Example compound in this class seems to be "(+)-S-methyl-L-cysteine sulfoxide", S-Methylcysteine S-oxide -&gt; CHEBI:157782
	-Egon Willighagen
This one comes close but is not the class: CHEBI:41630 (where the H on the sulfur is replaced by an R group)
	-Egon Willighagen</t>
      </text>
    </comment>
    <comment authorId="0" ref="B19">
      <text>
        <t xml:space="preserve">Not correct.
	-Egon Willighagen</t>
      </text>
    </comment>
    <comment authorId="0" ref="E37">
      <text>
        <t xml:space="preserve">See also https://en.wikipedia.org/wiki/Biogenic_substance
	-Egon Willighagen</t>
      </text>
    </comment>
    <comment authorId="0" ref="B38">
      <text>
        <t xml:space="preserve">I think this one is a match. There are two example compounds that are a "xanthine", and a xanthine is an alkaloid itself. HOWEVER, note the definition of ChEBI: "found in humans and other organisms", which may suggests synthetic xanthines are excluded. I suggest to read it as "as found in " :)
	-Egon Willighagen</t>
      </text>
    </comment>
    <comment authorId="0" ref="C31">
      <text>
        <t xml:space="preserve">This is an example, but not the class.
	-Egon Willighagen</t>
      </text>
    </comment>
    <comment authorId="0" ref="E14">
      <text>
        <t xml:space="preserve">I had a look. It seems the name is not used much anymore. Dopamine is a good example, indicating it's just probably just a phenethylamine with one or more hydroxyl groups on the phenyl group.
	-Egon Willighagen</t>
      </text>
    </comment>
    <comment authorId="0" ref="E2">
      <text>
        <t xml:space="preserve">That is a ChEBI custom, like: any compound in the family of polyphenols "is a" polyphenol (though they use subclassing)
	-Egon Willighagen</t>
      </text>
    </comment>
  </commentList>
</comments>
</file>

<file path=xl/sharedStrings.xml><?xml version="1.0" encoding="utf-8"?>
<sst xmlns="http://schemas.openxmlformats.org/spreadsheetml/2006/main" count="393" uniqueCount="216">
  <si>
    <t>Ontology terms</t>
  </si>
  <si>
    <t>Comment</t>
  </si>
  <si>
    <t>POLYPHENOLS</t>
  </si>
  <si>
    <t>the term can be found only in singular in chebi</t>
  </si>
  <si>
    <t>Anthocyanins</t>
  </si>
  <si>
    <t>the term can be found only in singular</t>
  </si>
  <si>
    <t>Cinnamic acid derivatives</t>
  </si>
  <si>
    <t>what does a derivative mean here?</t>
  </si>
  <si>
    <t>Dihydrochalcones</t>
  </si>
  <si>
    <t>Ellagitannins and Ellagic Acids</t>
  </si>
  <si>
    <t>Flavanols</t>
  </si>
  <si>
    <t xml:space="preserve">Chebi contains only specific ones </t>
  </si>
  <si>
    <t>Flavanones</t>
  </si>
  <si>
    <t>Flavones</t>
  </si>
  <si>
    <t>Flavonolignans</t>
  </si>
  <si>
    <t>Flavonols</t>
  </si>
  <si>
    <t>Isoflavones</t>
  </si>
  <si>
    <t>Lignans</t>
  </si>
  <si>
    <t>phenolic phenethylamines</t>
  </si>
  <si>
    <t>"phenolic phenethylamines" cant be found is there another name for this? Are there any specifical compounds that belong to this group?</t>
  </si>
  <si>
    <t>Pro(antho)cyanidins</t>
  </si>
  <si>
    <t>No Chebi term, is there an alternative name?</t>
  </si>
  <si>
    <t>Simple Phenols</t>
  </si>
  <si>
    <t>What does the qualifier Simple mean here?</t>
  </si>
  <si>
    <t>Stilbenes</t>
  </si>
  <si>
    <t>Chebi has stilbenoids, is that equivalent?</t>
  </si>
  <si>
    <t>SULPHUR COMPOUNDS</t>
  </si>
  <si>
    <t>the term is too general</t>
  </si>
  <si>
    <t>Cystein sulFoxides</t>
  </si>
  <si>
    <t>Is there an alternative name?  the compound name cant be found</t>
  </si>
  <si>
    <t>Glucosinolates</t>
  </si>
  <si>
    <t>PHYTOSTEROLS</t>
  </si>
  <si>
    <t>Phytosterols</t>
  </si>
  <si>
    <t>OTHER</t>
  </si>
  <si>
    <t>having a category other in ontology is not very good modeling practice, maybe list them at the higher level</t>
  </si>
  <si>
    <t>Alkenyl benzenes</t>
  </si>
  <si>
    <t>Egon: benzenes does not quite cover it, but neither does alkylbenzene</t>
  </si>
  <si>
    <r>
      <rPr/>
      <t xml:space="preserve">Requested: </t>
    </r>
    <r>
      <rPr>
        <color rgb="FF1155CC"/>
        <u/>
      </rPr>
      <t>https://github.com/ebi-chebi/ChEBI/issues/4372</t>
    </r>
  </si>
  <si>
    <t>Betalains</t>
  </si>
  <si>
    <t>Capsaicinoids</t>
  </si>
  <si>
    <t>only singular</t>
  </si>
  <si>
    <t>Carotenoids</t>
  </si>
  <si>
    <t>Coumestans</t>
  </si>
  <si>
    <t>Cucurbitacins</t>
  </si>
  <si>
    <t>Cyanogenic glycosides</t>
  </si>
  <si>
    <t>Glycoalkaloids</t>
  </si>
  <si>
    <t>CHEBI:195215</t>
  </si>
  <si>
    <t>no chebi entry! Is there an alternative name?</t>
  </si>
  <si>
    <t>is solanine ok?</t>
  </si>
  <si>
    <r>
      <rPr/>
      <t xml:space="preserve">Requested: </t>
    </r>
    <r>
      <rPr>
        <color rgb="FF1155CC"/>
        <u/>
      </rPr>
      <t>https://github.com/ebi-chebi/ChEBI/issues/4371</t>
    </r>
  </si>
  <si>
    <t>Glycyrrhizic acid</t>
  </si>
  <si>
    <t>Oligosaccharides</t>
  </si>
  <si>
    <t>Quinolizidine alkaloids</t>
  </si>
  <si>
    <t>Saponins</t>
  </si>
  <si>
    <t>Terpenes</t>
  </si>
  <si>
    <t>Biogenic amines</t>
  </si>
  <si>
    <t>Biogenic Amines  (MeSH)</t>
  </si>
  <si>
    <t>No chebi entry, I guess the biogenic is some qualifier for the origin of the amines?</t>
  </si>
  <si>
    <t>Xanthine alkaloids</t>
  </si>
  <si>
    <t>No separate entry for the "Xanthine alkaloids" just as separate terms</t>
  </si>
  <si>
    <t>ANTIOXIDANT COMPOUND GROUP</t>
  </si>
  <si>
    <t>Extractable polyphenols (EPP)</t>
  </si>
  <si>
    <t>No entry for "Extractable polyphenols". Is extractable some qualifier for the source of the polyphenols?</t>
  </si>
  <si>
    <t>Extractable proanthocyanidins (EPA)</t>
  </si>
  <si>
    <t>No entry for "Extractable proanthocyanidins".</t>
  </si>
  <si>
    <t>Hydrolysable polyphenols (HPP)</t>
  </si>
  <si>
    <t>No entry. There is abn entry for</t>
  </si>
  <si>
    <t>Non-extractable polyphenols (NEPP)</t>
  </si>
  <si>
    <t>No entry</t>
  </si>
  <si>
    <t>Non-extractable proanthocyanidins (NEPA)</t>
  </si>
  <si>
    <t>insertTermInOneColumn</t>
  </si>
  <si>
    <t>Term Name</t>
  </si>
  <si>
    <t>Term URI</t>
  </si>
  <si>
    <t>Ontology Source</t>
  </si>
  <si>
    <t>Ontology URI</t>
  </si>
  <si>
    <t>Ontology Full Name</t>
  </si>
  <si>
    <t>polyphenol</t>
  </si>
  <si>
    <t>http://purl.obolibrary.org/obo/CHEBI_26195</t>
  </si>
  <si>
    <t>CHEBI</t>
  </si>
  <si>
    <t>https://data.bioontology.org/ontologies/CHEBI</t>
  </si>
  <si>
    <t>Chemical Entities of Biological Interest Ontology</t>
  </si>
  <si>
    <t>anthocyanin</t>
  </si>
  <si>
    <t>http://purl.obolibrary.org/obo/CHEBI_38697</t>
  </si>
  <si>
    <t>cinnamic acid</t>
  </si>
  <si>
    <t>http://purl.obolibrary.org/obo/CHEBI_27386</t>
  </si>
  <si>
    <t>dihydrochalcone</t>
  </si>
  <si>
    <t>http://purl.obolibrary.org/obo/CHEBI_71231</t>
  </si>
  <si>
    <t>ellagitannin</t>
  </si>
  <si>
    <t>http://purl.obolibrary.org/obo/CHEBI_23909</t>
  </si>
  <si>
    <t>ellagic acid</t>
  </si>
  <si>
    <t>http://purl.obolibrary.org/obo/CHEBI_4775</t>
  </si>
  <si>
    <t>Flavanol</t>
  </si>
  <si>
    <t>http://purl.obolibrary.org/obo/NCIT_C68450</t>
  </si>
  <si>
    <t>BERO</t>
  </si>
  <si>
    <t>https://data.bioontology.org/ontologies/BERO</t>
  </si>
  <si>
    <t>Biological and Environmental Research Ontology</t>
  </si>
  <si>
    <t>BERO took a term from another ontology, the NCIT: https://bioportal.bioontology.org/ontologies/NCIT</t>
  </si>
  <si>
    <t>3-Flavanol, trans-(+)-</t>
  </si>
  <si>
    <t>http://purl.obolibrary.org/obo/CHEBI_182419</t>
  </si>
  <si>
    <t>cis-(+)-3-Flavanol</t>
  </si>
  <si>
    <t>http://purl.obolibrary.org/obo/CHEBI_182420</t>
  </si>
  <si>
    <t>flavanone</t>
  </si>
  <si>
    <t>http://purl.obolibrary.org/obo/CHEBI_5070</t>
  </si>
  <si>
    <t>flavone</t>
  </si>
  <si>
    <t>http://purl.obolibrary.org/obo/CHEBI_42491</t>
  </si>
  <si>
    <t>flavonolignan</t>
  </si>
  <si>
    <t>http://purl.obolibrary.org/obo/CHEBI_72709</t>
  </si>
  <si>
    <t>flavonol</t>
  </si>
  <si>
    <t>http://purl.obolibrary.org/obo/CHEBI_5078</t>
  </si>
  <si>
    <t>isoflavone</t>
  </si>
  <si>
    <t>http://purl.obolibrary.org/obo/CHEBI_18220</t>
  </si>
  <si>
    <t>EFO</t>
  </si>
  <si>
    <t>https://data.bioontology.org/ontologies/EFO</t>
  </si>
  <si>
    <t>Experimental Factor Ontology</t>
  </si>
  <si>
    <t>isoflavones</t>
  </si>
  <si>
    <t>http://purl.obolibrary.org/obo/CHEBI_38757</t>
  </si>
  <si>
    <t>flavonols</t>
  </si>
  <si>
    <t>http://purl.obolibrary.org/obo/CHEBI_28802</t>
  </si>
  <si>
    <t>http://purl.obolibrary.org/obo/MESH_D000872</t>
  </si>
  <si>
    <t>Here BERO took one from MeSH</t>
  </si>
  <si>
    <t>Cinnamic acids and derivatives</t>
  </si>
  <si>
    <t>http://purl.obolibrary.org/obo/FOBI_040025</t>
  </si>
  <si>
    <t>FOBI</t>
  </si>
  <si>
    <t>https://data.bioontology.org/ontologies/FOBI</t>
  </si>
  <si>
    <t>FOBI (Food-Biomarker Ontology)</t>
  </si>
  <si>
    <t>flavanones</t>
  </si>
  <si>
    <t>http://purl.obolibrary.org/obo/CHEBI_28863</t>
  </si>
  <si>
    <t>dihydrochalcones</t>
  </si>
  <si>
    <t>http://purl.obolibrary.org/obo/CHEBI_71230</t>
  </si>
  <si>
    <t>flavones</t>
  </si>
  <si>
    <t>http://purl.obolibrary.org/obo/CHEBI_24043</t>
  </si>
  <si>
    <t>http://purl.obolibrary.org/obo/MESH_D044947</t>
  </si>
  <si>
    <t>lignan</t>
  </si>
  <si>
    <t>http://purl.obolibrary.org/obo/CHEBI_25036</t>
  </si>
  <si>
    <t>CDNO</t>
  </si>
  <si>
    <t>https://data.bioontology.org/ontologies/CDNO</t>
  </si>
  <si>
    <t>Compositional Dietary Nutrition Ontology</t>
  </si>
  <si>
    <t>http://purl.obolibrary.org/obo/MESH_D017705</t>
  </si>
  <si>
    <t>Proanthocyanidins</t>
  </si>
  <si>
    <t>http://purl.bioontology.org/ontology/MESH/D044945</t>
  </si>
  <si>
    <t>MESH</t>
  </si>
  <si>
    <t>https://data.bioontology.org/ontologies/MESH</t>
  </si>
  <si>
    <t>Medical Subject Headings</t>
  </si>
  <si>
    <t>phenols</t>
  </si>
  <si>
    <t>http://purl.obolibrary.org/obo/CHEBI_33853</t>
  </si>
  <si>
    <t>http://purl.obolibrary.org/obo/FOBI_040028</t>
  </si>
  <si>
    <t>stilbenoid</t>
  </si>
  <si>
    <t>http://purl.obolibrary.org/obo/CHEBI_26776</t>
  </si>
  <si>
    <t>Polyphenols</t>
  </si>
  <si>
    <t>http://purl.obolibrary.org/obo/MESH_D059808</t>
  </si>
  <si>
    <t>cysteine</t>
  </si>
  <si>
    <t>http://purl.obolibrary.org/obo/CHEBI_15356</t>
  </si>
  <si>
    <t>glucosinolate</t>
  </si>
  <si>
    <t>http://purl.obolibrary.org/obo/CHEBI_24279</t>
  </si>
  <si>
    <t>http://purl.obolibrary.org/obo/MESH_D005961</t>
  </si>
  <si>
    <t>phytosterols</t>
  </si>
  <si>
    <t>http://purl.obolibrary.org/obo/CHEBI_26125</t>
  </si>
  <si>
    <t>benzenes</t>
  </si>
  <si>
    <t>http://purl.obolibrary.org/obo/CHEBI_22712</t>
  </si>
  <si>
    <t>betalain</t>
  </si>
  <si>
    <t>http://purl.obolibrary.org/obo/CHEBI_22861</t>
  </si>
  <si>
    <t>http://purl.obolibrary.org/obo/MESH_D050858</t>
  </si>
  <si>
    <t>capsaicinoid</t>
  </si>
  <si>
    <t>http://purl.obolibrary.org/obo/CHEBI_46931</t>
  </si>
  <si>
    <t>cucurbitacin</t>
  </si>
  <si>
    <t>http://purl.obolibrary.org/obo/CHEBI_16219</t>
  </si>
  <si>
    <t>http://purl.obolibrary.org/obo/MESH_D054728</t>
  </si>
  <si>
    <t>carotenoid</t>
  </si>
  <si>
    <t>http://purl.obolibrary.org/obo/CHEBI_23044</t>
  </si>
  <si>
    <t>http://purl.obolibrary.org/obo/MESH_D002338</t>
  </si>
  <si>
    <t>coumestans</t>
  </si>
  <si>
    <t>http://purl.obolibrary.org/obo/CHEBI_72577</t>
  </si>
  <si>
    <t>http://purl.obolibrary.org/obo/fobi.owl#FOBI:050221</t>
  </si>
  <si>
    <t>cyanogenic glycoside</t>
  </si>
  <si>
    <t>http://purl.obolibrary.org/obo/CHEBI_23436</t>
  </si>
  <si>
    <t>BIOMODELS</t>
  </si>
  <si>
    <t>https://data.bioontology.org/ontologies/BIOMODELS</t>
  </si>
  <si>
    <t>BioModels Ontology</t>
  </si>
  <si>
    <t>Here BIOMODELS took a ChEBI term</t>
  </si>
  <si>
    <t>glycoalkaloid</t>
  </si>
  <si>
    <t>http://purl.jp/bio/4/id/200906090642645671</t>
  </si>
  <si>
    <t>IOBC</t>
  </si>
  <si>
    <t>https://data.bioontology.org/ontologies/IOBC</t>
  </si>
  <si>
    <t>Interlinking Ontology for Biological Concepts</t>
  </si>
  <si>
    <t>glycyrrhizinic acid</t>
  </si>
  <si>
    <t>http://purl.obolibrary.org/obo/CHEBI_15939</t>
  </si>
  <si>
    <t>http://purl.bioontology.org/ontology/MESH/D009844</t>
  </si>
  <si>
    <t>quinolizidine alkaloid</t>
  </si>
  <si>
    <t>http://purl.obolibrary.org/obo/CHEBI_26515</t>
  </si>
  <si>
    <t>saponin</t>
  </si>
  <si>
    <t>http://purl.obolibrary.org/obo/CHEBI_26605</t>
  </si>
  <si>
    <t>http://purl.obolibrary.org/obo/MESH_D012503</t>
  </si>
  <si>
    <t>terpene</t>
  </si>
  <si>
    <t>http://purl.obolibrary.org/obo/CHEBI_35186</t>
  </si>
  <si>
    <t>http://purl.obolibrary.org/obo/MESH_D013729</t>
  </si>
  <si>
    <t>Biogenic-Amine</t>
  </si>
  <si>
    <t>http://www.projecthalo.com/aura#Biogenic-Amine</t>
  </si>
  <si>
    <t>AURA</t>
  </si>
  <si>
    <t>https://data.bioontology.org/ontologies/AURA</t>
  </si>
  <si>
    <t>KB_Bio_101</t>
  </si>
  <si>
    <t>xanthine</t>
  </si>
  <si>
    <t>http://purl.obolibrary.org/obo/CHEBI_15318</t>
  </si>
  <si>
    <t>Alkaloids</t>
  </si>
  <si>
    <t>http://purl.bioontology.org/ontology/MESH/D000470</t>
  </si>
  <si>
    <t>http://purl.obolibrary.org/obo/MESH_D044945</t>
  </si>
  <si>
    <t>hydrolysable tannin</t>
  </si>
  <si>
    <t>http://purl.obolibrary.org/obo/CHEBI_78689</t>
  </si>
  <si>
    <t>FOODON</t>
  </si>
  <si>
    <t>https://data.bioontology.org/ontologies/FOODON</t>
  </si>
  <si>
    <t>The FoodOn Food Ontology</t>
  </si>
  <si>
    <t>alkylbenzene</t>
  </si>
  <si>
    <t>http://purl.obolibrary.org/obo/CHEBI_38976</t>
  </si>
  <si>
    <t>solanine</t>
  </si>
  <si>
    <t>http://purl.obolibrary.org/obo/CHEBI_9188</t>
  </si>
  <si>
    <t>oligosaccharide</t>
  </si>
  <si>
    <t>http://purl.obolibrary.org/obo/CHEBI_50699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</si>
</sst>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Calibri"/>
    </font>
    <font>
      <u/>
      <color rgb="FF0000FF"/>
    </font>
    <font>
      <u/>
      <color rgb="FF0000FF"/>
    </font>
    <font>
      <u/>
      <color rgb="FF0000FF"/>
    </font>
    <font>
      <u/>
      <color rgb="FF0563C1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2" fontId="5" numFmtId="0" xfId="0" applyFill="1" applyFont="1"/>
    <xf borderId="0" fillId="0" fontId="6" numFmtId="0" xfId="0" applyAlignment="1" applyFont="1">
      <alignment readingOrder="0"/>
    </xf>
    <xf borderId="0" fillId="3" fontId="7" numFmtId="0" xfId="0" applyFill="1" applyFont="1"/>
    <xf borderId="0" fillId="4" fontId="3" numFmtId="0" xfId="0" applyFill="1" applyFont="1"/>
    <xf borderId="0" fillId="5" fontId="3" numFmtId="0" xfId="0" applyAlignment="1" applyFill="1" applyFont="1">
      <alignment readingOrder="0"/>
    </xf>
    <xf borderId="0" fillId="0" fontId="8" numFmtId="0" xfId="0" applyFont="1"/>
    <xf borderId="0" fillId="4" fontId="9" numFmtId="0" xfId="0" applyFont="1"/>
    <xf borderId="0" fillId="5" fontId="10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2" fontId="11" numFmtId="0" xfId="0" applyAlignment="1" applyFont="1">
      <alignment readingOrder="0"/>
    </xf>
    <xf borderId="0" fillId="5" fontId="12" numFmtId="0" xfId="0" applyAlignment="1" applyFont="1">
      <alignment readingOrder="0"/>
    </xf>
    <xf borderId="0" fillId="5" fontId="13" numFmtId="0" xfId="0" applyFont="1"/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ebi-chebi/ChEBI/issues/4372" TargetMode="External"/><Relationship Id="rId3" Type="http://schemas.openxmlformats.org/officeDocument/2006/relationships/hyperlink" Target="https://github.com/ebi-chebi/ChEBI/issues/4371" TargetMode="External"/><Relationship Id="rId4" Type="http://schemas.openxmlformats.org/officeDocument/2006/relationships/hyperlink" Target="https://id.nlm.nih.gov/mesh/D001679.html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.bioontology.org/ontologies/CHEBI" TargetMode="External"/><Relationship Id="rId42" Type="http://schemas.openxmlformats.org/officeDocument/2006/relationships/hyperlink" Target="https://data.bioontology.org/ontologies/CHEBI" TargetMode="External"/><Relationship Id="rId41" Type="http://schemas.openxmlformats.org/officeDocument/2006/relationships/hyperlink" Target="http://purl.obolibrary.org/obo/CHEBI_24043" TargetMode="External"/><Relationship Id="rId44" Type="http://schemas.openxmlformats.org/officeDocument/2006/relationships/hyperlink" Target="https://data.bioontology.org/ontologies/BERO" TargetMode="External"/><Relationship Id="rId43" Type="http://schemas.openxmlformats.org/officeDocument/2006/relationships/hyperlink" Target="http://purl.obolibrary.org/obo/MESH_D044947" TargetMode="External"/><Relationship Id="rId46" Type="http://schemas.openxmlformats.org/officeDocument/2006/relationships/hyperlink" Target="https://data.bioontology.org/ontologies/CDNO" TargetMode="External"/><Relationship Id="rId45" Type="http://schemas.openxmlformats.org/officeDocument/2006/relationships/hyperlink" Target="http://purl.obolibrary.org/obo/CHEBI_25036" TargetMode="External"/><Relationship Id="rId107" Type="http://schemas.openxmlformats.org/officeDocument/2006/relationships/hyperlink" Target="http://www.projecthalo.com/aura" TargetMode="External"/><Relationship Id="rId106" Type="http://schemas.openxmlformats.org/officeDocument/2006/relationships/hyperlink" Target="https://data.bioontology.org/ontologies/BERO" TargetMode="External"/><Relationship Id="rId105" Type="http://schemas.openxmlformats.org/officeDocument/2006/relationships/hyperlink" Target="http://purl.obolibrary.org/obo/MESH_D013729" TargetMode="External"/><Relationship Id="rId104" Type="http://schemas.openxmlformats.org/officeDocument/2006/relationships/hyperlink" Target="https://data.bioontology.org/ontologies/CHEBI" TargetMode="External"/><Relationship Id="rId109" Type="http://schemas.openxmlformats.org/officeDocument/2006/relationships/hyperlink" Target="http://purl.obolibrary.org/obo/CHEBI_15318" TargetMode="External"/><Relationship Id="rId108" Type="http://schemas.openxmlformats.org/officeDocument/2006/relationships/hyperlink" Target="https://data.bioontology.org/ontologies/AURA" TargetMode="External"/><Relationship Id="rId48" Type="http://schemas.openxmlformats.org/officeDocument/2006/relationships/hyperlink" Target="https://data.bioontology.org/ontologies/BERO" TargetMode="External"/><Relationship Id="rId47" Type="http://schemas.openxmlformats.org/officeDocument/2006/relationships/hyperlink" Target="http://purl.obolibrary.org/obo/MESH_D017705" TargetMode="External"/><Relationship Id="rId49" Type="http://schemas.openxmlformats.org/officeDocument/2006/relationships/hyperlink" Target="http://purl.bioontology.org/ontology/MESH/D044945" TargetMode="External"/><Relationship Id="rId103" Type="http://schemas.openxmlformats.org/officeDocument/2006/relationships/hyperlink" Target="http://purl.obolibrary.org/obo/CHEBI_35186" TargetMode="External"/><Relationship Id="rId102" Type="http://schemas.openxmlformats.org/officeDocument/2006/relationships/hyperlink" Target="https://data.bioontology.org/ontologies/BERO" TargetMode="External"/><Relationship Id="rId101" Type="http://schemas.openxmlformats.org/officeDocument/2006/relationships/hyperlink" Target="http://purl.obolibrary.org/obo/MESH_D012503" TargetMode="External"/><Relationship Id="rId100" Type="http://schemas.openxmlformats.org/officeDocument/2006/relationships/hyperlink" Target="https://data.bioontology.org/ontologies/CHEBI" TargetMode="External"/><Relationship Id="rId31" Type="http://schemas.openxmlformats.org/officeDocument/2006/relationships/hyperlink" Target="http://purl.obolibrary.org/obo/CHEBI_28802" TargetMode="External"/><Relationship Id="rId30" Type="http://schemas.openxmlformats.org/officeDocument/2006/relationships/hyperlink" Target="https://data.bioontology.org/ontologies/CHEBI" TargetMode="External"/><Relationship Id="rId33" Type="http://schemas.openxmlformats.org/officeDocument/2006/relationships/hyperlink" Target="http://purl.obolibrary.org/obo/MESH_D000872" TargetMode="External"/><Relationship Id="rId32" Type="http://schemas.openxmlformats.org/officeDocument/2006/relationships/hyperlink" Target="https://data.bioontology.org/ontologies/CHEBI" TargetMode="External"/><Relationship Id="rId35" Type="http://schemas.openxmlformats.org/officeDocument/2006/relationships/hyperlink" Target="http://purl.obolibrary.org/obo/FOBI_040025" TargetMode="External"/><Relationship Id="rId34" Type="http://schemas.openxmlformats.org/officeDocument/2006/relationships/hyperlink" Target="https://data.bioontology.org/ontologies/BERO" TargetMode="External"/><Relationship Id="rId37" Type="http://schemas.openxmlformats.org/officeDocument/2006/relationships/hyperlink" Target="http://purl.obolibrary.org/obo/CHEBI_28863" TargetMode="External"/><Relationship Id="rId36" Type="http://schemas.openxmlformats.org/officeDocument/2006/relationships/hyperlink" Target="https://data.bioontology.org/ontologies/FOBI" TargetMode="External"/><Relationship Id="rId39" Type="http://schemas.openxmlformats.org/officeDocument/2006/relationships/hyperlink" Target="http://purl.obolibrary.org/obo/CHEBI_71230" TargetMode="External"/><Relationship Id="rId38" Type="http://schemas.openxmlformats.org/officeDocument/2006/relationships/hyperlink" Target="https://data.bioontology.org/ontologies/CHEBI" TargetMode="External"/><Relationship Id="rId20" Type="http://schemas.openxmlformats.org/officeDocument/2006/relationships/hyperlink" Target="https://data.bioontology.org/ontologies/CHEBI" TargetMode="External"/><Relationship Id="rId22" Type="http://schemas.openxmlformats.org/officeDocument/2006/relationships/hyperlink" Target="https://data.bioontology.org/ontologies/CHEBI" TargetMode="External"/><Relationship Id="rId21" Type="http://schemas.openxmlformats.org/officeDocument/2006/relationships/hyperlink" Target="http://purl.obolibrary.org/obo/CHEBI_42491" TargetMode="External"/><Relationship Id="rId24" Type="http://schemas.openxmlformats.org/officeDocument/2006/relationships/hyperlink" Target="https://data.bioontology.org/ontologies/CHEBI" TargetMode="External"/><Relationship Id="rId23" Type="http://schemas.openxmlformats.org/officeDocument/2006/relationships/hyperlink" Target="http://purl.obolibrary.org/obo/CHEBI_72709" TargetMode="External"/><Relationship Id="rId26" Type="http://schemas.openxmlformats.org/officeDocument/2006/relationships/hyperlink" Target="https://data.bioontology.org/ontologies/CHEBI" TargetMode="External"/><Relationship Id="rId121" Type="http://schemas.openxmlformats.org/officeDocument/2006/relationships/hyperlink" Target="http://purl.obolibrary.org/obo/CHEBI_50699" TargetMode="External"/><Relationship Id="rId25" Type="http://schemas.openxmlformats.org/officeDocument/2006/relationships/hyperlink" Target="http://purl.obolibrary.org/obo/CHEBI_5078" TargetMode="External"/><Relationship Id="rId120" Type="http://schemas.openxmlformats.org/officeDocument/2006/relationships/hyperlink" Target="https://data.bioontology.org/ontologies/CHEBI" TargetMode="External"/><Relationship Id="rId28" Type="http://schemas.openxmlformats.org/officeDocument/2006/relationships/hyperlink" Target="https://data.bioontology.org/ontologies/EFO" TargetMode="External"/><Relationship Id="rId27" Type="http://schemas.openxmlformats.org/officeDocument/2006/relationships/hyperlink" Target="http://purl.obolibrary.org/obo/CHEBI_18220" TargetMode="External"/><Relationship Id="rId29" Type="http://schemas.openxmlformats.org/officeDocument/2006/relationships/hyperlink" Target="http://purl.obolibrary.org/obo/CHEBI_3875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data.bioontology.org/ontologies/CHEBI" TargetMode="External"/><Relationship Id="rId95" Type="http://schemas.openxmlformats.org/officeDocument/2006/relationships/hyperlink" Target="http://purl.bioontology.org/ontology/MESH/D009844" TargetMode="External"/><Relationship Id="rId94" Type="http://schemas.openxmlformats.org/officeDocument/2006/relationships/hyperlink" Target="https://data.bioontology.org/ontologies/CHEBI" TargetMode="External"/><Relationship Id="rId97" Type="http://schemas.openxmlformats.org/officeDocument/2006/relationships/hyperlink" Target="http://purl.obolibrary.org/obo/CHEBI_26515" TargetMode="External"/><Relationship Id="rId96" Type="http://schemas.openxmlformats.org/officeDocument/2006/relationships/hyperlink" Target="https://data.bioontology.org/ontologies/MESH" TargetMode="External"/><Relationship Id="rId11" Type="http://schemas.openxmlformats.org/officeDocument/2006/relationships/hyperlink" Target="http://purl.obolibrary.org/obo/CHEBI_4775" TargetMode="External"/><Relationship Id="rId99" Type="http://schemas.openxmlformats.org/officeDocument/2006/relationships/hyperlink" Target="http://purl.obolibrary.org/obo/CHEBI_26605" TargetMode="External"/><Relationship Id="rId10" Type="http://schemas.openxmlformats.org/officeDocument/2006/relationships/hyperlink" Target="https://data.bioontology.org/ontologies/CHEBI" TargetMode="External"/><Relationship Id="rId98" Type="http://schemas.openxmlformats.org/officeDocument/2006/relationships/hyperlink" Target="https://data.bioontology.org/ontologies/CHEBI" TargetMode="External"/><Relationship Id="rId13" Type="http://schemas.openxmlformats.org/officeDocument/2006/relationships/hyperlink" Target="http://purl.obolibrary.org/obo/NCIT_C68450" TargetMode="External"/><Relationship Id="rId12" Type="http://schemas.openxmlformats.org/officeDocument/2006/relationships/hyperlink" Target="https://data.bioontology.org/ontologies/CHEBI" TargetMode="External"/><Relationship Id="rId91" Type="http://schemas.openxmlformats.org/officeDocument/2006/relationships/hyperlink" Target="http://purl.jp/bio/4/id/200906090642645671" TargetMode="External"/><Relationship Id="rId90" Type="http://schemas.openxmlformats.org/officeDocument/2006/relationships/hyperlink" Target="https://data.bioontology.org/ontologies/CHEBI" TargetMode="External"/><Relationship Id="rId93" Type="http://schemas.openxmlformats.org/officeDocument/2006/relationships/hyperlink" Target="http://purl.obolibrary.org/obo/CHEBI_15939" TargetMode="External"/><Relationship Id="rId92" Type="http://schemas.openxmlformats.org/officeDocument/2006/relationships/hyperlink" Target="https://data.bioontology.org/ontologies/IOBC" TargetMode="External"/><Relationship Id="rId118" Type="http://schemas.openxmlformats.org/officeDocument/2006/relationships/hyperlink" Target="https://data.bioontology.org/ontologies/CHEBI" TargetMode="External"/><Relationship Id="rId117" Type="http://schemas.openxmlformats.org/officeDocument/2006/relationships/hyperlink" Target="http://purl.obolibrary.org/obo/CHEBI_38976" TargetMode="External"/><Relationship Id="rId116" Type="http://schemas.openxmlformats.org/officeDocument/2006/relationships/hyperlink" Target="https://data.bioontology.org/ontologies/FOODON" TargetMode="External"/><Relationship Id="rId115" Type="http://schemas.openxmlformats.org/officeDocument/2006/relationships/hyperlink" Target="http://purl.obolibrary.org/obo/CHEBI_78689" TargetMode="External"/><Relationship Id="rId119" Type="http://schemas.openxmlformats.org/officeDocument/2006/relationships/hyperlink" Target="http://purl.obolibrary.org/obo/CHEBI_9188" TargetMode="External"/><Relationship Id="rId15" Type="http://schemas.openxmlformats.org/officeDocument/2006/relationships/hyperlink" Target="http://purl.obolibrary.org/obo/CHEBI_182419" TargetMode="External"/><Relationship Id="rId110" Type="http://schemas.openxmlformats.org/officeDocument/2006/relationships/hyperlink" Target="https://data.bioontology.org/ontologies/CHEBI" TargetMode="External"/><Relationship Id="rId14" Type="http://schemas.openxmlformats.org/officeDocument/2006/relationships/hyperlink" Target="https://data.bioontology.org/ontologies/BERO" TargetMode="External"/><Relationship Id="rId17" Type="http://schemas.openxmlformats.org/officeDocument/2006/relationships/hyperlink" Target="http://purl.obolibrary.org/obo/CHEBI_182420" TargetMode="External"/><Relationship Id="rId16" Type="http://schemas.openxmlformats.org/officeDocument/2006/relationships/hyperlink" Target="https://data.bioontology.org/ontologies/CHEBI" TargetMode="External"/><Relationship Id="rId19" Type="http://schemas.openxmlformats.org/officeDocument/2006/relationships/hyperlink" Target="http://purl.obolibrary.org/obo/CHEBI_5070" TargetMode="External"/><Relationship Id="rId114" Type="http://schemas.openxmlformats.org/officeDocument/2006/relationships/hyperlink" Target="https://data.bioontology.org/ontologies/BERO" TargetMode="External"/><Relationship Id="rId18" Type="http://schemas.openxmlformats.org/officeDocument/2006/relationships/hyperlink" Target="https://data.bioontology.org/ontologies/CHEBI" TargetMode="External"/><Relationship Id="rId113" Type="http://schemas.openxmlformats.org/officeDocument/2006/relationships/hyperlink" Target="http://purl.obolibrary.org/obo/MESH_D044945" TargetMode="External"/><Relationship Id="rId112" Type="http://schemas.openxmlformats.org/officeDocument/2006/relationships/hyperlink" Target="https://data.bioontology.org/ontologies/MESH" TargetMode="External"/><Relationship Id="rId111" Type="http://schemas.openxmlformats.org/officeDocument/2006/relationships/hyperlink" Target="http://purl.bioontology.org/ontology/MESH/D000470" TargetMode="External"/><Relationship Id="rId84" Type="http://schemas.openxmlformats.org/officeDocument/2006/relationships/hyperlink" Target="https://data.bioontology.org/ontologies/CDNO" TargetMode="External"/><Relationship Id="rId83" Type="http://schemas.openxmlformats.org/officeDocument/2006/relationships/hyperlink" Target="http://purl.obolibrary.org/obo/CHEBI_72577" TargetMode="External"/><Relationship Id="rId86" Type="http://schemas.openxmlformats.org/officeDocument/2006/relationships/hyperlink" Target="https://data.bioontology.org/ontologies/FOBI" TargetMode="External"/><Relationship Id="rId85" Type="http://schemas.openxmlformats.org/officeDocument/2006/relationships/hyperlink" Target="http://purl.obolibrary.org/obo/fobi.owl" TargetMode="External"/><Relationship Id="rId88" Type="http://schemas.openxmlformats.org/officeDocument/2006/relationships/hyperlink" Target="https://data.bioontology.org/ontologies/BIOMODELS" TargetMode="External"/><Relationship Id="rId87" Type="http://schemas.openxmlformats.org/officeDocument/2006/relationships/hyperlink" Target="http://purl.obolibrary.org/obo/CHEBI_23436" TargetMode="External"/><Relationship Id="rId89" Type="http://schemas.openxmlformats.org/officeDocument/2006/relationships/hyperlink" Target="http://purl.obolibrary.org/obo/CHEBI_23436" TargetMode="External"/><Relationship Id="rId80" Type="http://schemas.openxmlformats.org/officeDocument/2006/relationships/hyperlink" Target="https://data.bioontology.org/ontologies/CHEBI" TargetMode="External"/><Relationship Id="rId82" Type="http://schemas.openxmlformats.org/officeDocument/2006/relationships/hyperlink" Target="https://data.bioontology.org/ontologies/BERO" TargetMode="External"/><Relationship Id="rId81" Type="http://schemas.openxmlformats.org/officeDocument/2006/relationships/hyperlink" Target="http://purl.obolibrary.org/obo/MESH_D002338" TargetMode="External"/><Relationship Id="rId1" Type="http://schemas.openxmlformats.org/officeDocument/2006/relationships/hyperlink" Target="http://purl.obolibrary.org/obo/CHEBI_26195" TargetMode="External"/><Relationship Id="rId2" Type="http://schemas.openxmlformats.org/officeDocument/2006/relationships/hyperlink" Target="https://data.bioontology.org/ontologies/CHEBI" TargetMode="External"/><Relationship Id="rId3" Type="http://schemas.openxmlformats.org/officeDocument/2006/relationships/hyperlink" Target="http://purl.obolibrary.org/obo/CHEBI_38697" TargetMode="External"/><Relationship Id="rId4" Type="http://schemas.openxmlformats.org/officeDocument/2006/relationships/hyperlink" Target="https://data.bioontology.org/ontologies/CHEBI" TargetMode="External"/><Relationship Id="rId9" Type="http://schemas.openxmlformats.org/officeDocument/2006/relationships/hyperlink" Target="http://purl.obolibrary.org/obo/CHEBI_23909" TargetMode="External"/><Relationship Id="rId5" Type="http://schemas.openxmlformats.org/officeDocument/2006/relationships/hyperlink" Target="http://purl.obolibrary.org/obo/CHEBI_27386" TargetMode="External"/><Relationship Id="rId6" Type="http://schemas.openxmlformats.org/officeDocument/2006/relationships/hyperlink" Target="https://data.bioontology.org/ontologies/CHEBI" TargetMode="External"/><Relationship Id="rId7" Type="http://schemas.openxmlformats.org/officeDocument/2006/relationships/hyperlink" Target="http://purl.obolibrary.org/obo/CHEBI_71231" TargetMode="External"/><Relationship Id="rId8" Type="http://schemas.openxmlformats.org/officeDocument/2006/relationships/hyperlink" Target="https://data.bioontology.org/ontologies/CHEBI" TargetMode="External"/><Relationship Id="rId73" Type="http://schemas.openxmlformats.org/officeDocument/2006/relationships/hyperlink" Target="http://purl.obolibrary.org/obo/CHEBI_46931" TargetMode="External"/><Relationship Id="rId72" Type="http://schemas.openxmlformats.org/officeDocument/2006/relationships/hyperlink" Target="https://data.bioontology.org/ontologies/BERO" TargetMode="External"/><Relationship Id="rId75" Type="http://schemas.openxmlformats.org/officeDocument/2006/relationships/hyperlink" Target="http://purl.obolibrary.org/obo/CHEBI_16219" TargetMode="External"/><Relationship Id="rId74" Type="http://schemas.openxmlformats.org/officeDocument/2006/relationships/hyperlink" Target="https://data.bioontology.org/ontologies/CHEBI" TargetMode="External"/><Relationship Id="rId77" Type="http://schemas.openxmlformats.org/officeDocument/2006/relationships/hyperlink" Target="http://purl.obolibrary.org/obo/MESH_D054728" TargetMode="External"/><Relationship Id="rId76" Type="http://schemas.openxmlformats.org/officeDocument/2006/relationships/hyperlink" Target="https://data.bioontology.org/ontologies/CHEBI" TargetMode="External"/><Relationship Id="rId79" Type="http://schemas.openxmlformats.org/officeDocument/2006/relationships/hyperlink" Target="http://purl.obolibrary.org/obo/CHEBI_23044" TargetMode="External"/><Relationship Id="rId78" Type="http://schemas.openxmlformats.org/officeDocument/2006/relationships/hyperlink" Target="https://data.bioontology.org/ontologies/BERO" TargetMode="External"/><Relationship Id="rId71" Type="http://schemas.openxmlformats.org/officeDocument/2006/relationships/hyperlink" Target="http://purl.obolibrary.org/obo/MESH_D050858" TargetMode="External"/><Relationship Id="rId70" Type="http://schemas.openxmlformats.org/officeDocument/2006/relationships/hyperlink" Target="https://data.bioontology.org/ontologies/CHEBI" TargetMode="External"/><Relationship Id="rId62" Type="http://schemas.openxmlformats.org/officeDocument/2006/relationships/hyperlink" Target="https://data.bioontology.org/ontologies/CHEBI" TargetMode="External"/><Relationship Id="rId61" Type="http://schemas.openxmlformats.org/officeDocument/2006/relationships/hyperlink" Target="http://purl.obolibrary.org/obo/CHEBI_24279" TargetMode="External"/><Relationship Id="rId64" Type="http://schemas.openxmlformats.org/officeDocument/2006/relationships/hyperlink" Target="https://data.bioontology.org/ontologies/BERO" TargetMode="External"/><Relationship Id="rId63" Type="http://schemas.openxmlformats.org/officeDocument/2006/relationships/hyperlink" Target="http://purl.obolibrary.org/obo/MESH_D005961" TargetMode="External"/><Relationship Id="rId66" Type="http://schemas.openxmlformats.org/officeDocument/2006/relationships/hyperlink" Target="https://data.bioontology.org/ontologies/CDNO" TargetMode="External"/><Relationship Id="rId65" Type="http://schemas.openxmlformats.org/officeDocument/2006/relationships/hyperlink" Target="http://purl.obolibrary.org/obo/CHEBI_26125" TargetMode="External"/><Relationship Id="rId68" Type="http://schemas.openxmlformats.org/officeDocument/2006/relationships/hyperlink" Target="https://data.bioontology.org/ontologies/CHEBI" TargetMode="External"/><Relationship Id="rId67" Type="http://schemas.openxmlformats.org/officeDocument/2006/relationships/hyperlink" Target="http://purl.obolibrary.org/obo/CHEBI_22712" TargetMode="External"/><Relationship Id="rId60" Type="http://schemas.openxmlformats.org/officeDocument/2006/relationships/hyperlink" Target="https://data.bioontology.org/ontologies/CHEBI" TargetMode="External"/><Relationship Id="rId69" Type="http://schemas.openxmlformats.org/officeDocument/2006/relationships/hyperlink" Target="http://purl.obolibrary.org/obo/CHEBI_22861" TargetMode="External"/><Relationship Id="rId51" Type="http://schemas.openxmlformats.org/officeDocument/2006/relationships/hyperlink" Target="http://purl.obolibrary.org/obo/CHEBI_33853" TargetMode="External"/><Relationship Id="rId50" Type="http://schemas.openxmlformats.org/officeDocument/2006/relationships/hyperlink" Target="https://data.bioontology.org/ontologies/MESH" TargetMode="External"/><Relationship Id="rId53" Type="http://schemas.openxmlformats.org/officeDocument/2006/relationships/hyperlink" Target="http://purl.obolibrary.org/obo/FOBI_040028" TargetMode="External"/><Relationship Id="rId52" Type="http://schemas.openxmlformats.org/officeDocument/2006/relationships/hyperlink" Target="https://data.bioontology.org/ontologies/CHEBI" TargetMode="External"/><Relationship Id="rId55" Type="http://schemas.openxmlformats.org/officeDocument/2006/relationships/hyperlink" Target="http://purl.obolibrary.org/obo/CHEBI_26776" TargetMode="External"/><Relationship Id="rId54" Type="http://schemas.openxmlformats.org/officeDocument/2006/relationships/hyperlink" Target="https://data.bioontology.org/ontologies/FOBI" TargetMode="External"/><Relationship Id="rId57" Type="http://schemas.openxmlformats.org/officeDocument/2006/relationships/hyperlink" Target="http://purl.obolibrary.org/obo/MESH_D059808" TargetMode="External"/><Relationship Id="rId56" Type="http://schemas.openxmlformats.org/officeDocument/2006/relationships/hyperlink" Target="https://data.bioontology.org/ontologies/CHEBI" TargetMode="External"/><Relationship Id="rId59" Type="http://schemas.openxmlformats.org/officeDocument/2006/relationships/hyperlink" Target="http://purl.obolibrary.org/obo/CHEBI_15356" TargetMode="External"/><Relationship Id="rId58" Type="http://schemas.openxmlformats.org/officeDocument/2006/relationships/hyperlink" Target="https://data.bioontology.org/ontologies/B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67"/>
    <col customWidth="1" min="2" max="2" width="20.78"/>
    <col customWidth="1" min="3" max="4" width="26.89"/>
    <col customWidth="1" min="5" max="5" width="28.33"/>
    <col customWidth="1" min="6" max="6" width="26.89"/>
    <col customWidth="1" min="7" max="7" width="18.44"/>
    <col customWidth="1" min="8" max="8" width="36.67"/>
    <col customWidth="1" min="9" max="29" width="10.56"/>
  </cols>
  <sheetData>
    <row r="1" ht="15.75" customHeight="1">
      <c r="A1" s="1"/>
      <c r="B1" s="2" t="s">
        <v>0</v>
      </c>
      <c r="E1" s="3" t="s">
        <v>1</v>
      </c>
      <c r="F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 t="s">
        <v>2</v>
      </c>
      <c r="B2" s="5" t="str">
        <f>HYPERLINK("http://purl.obolibrary.org/obo/CHEBI_26195","polyphenol")</f>
        <v>polyphenol</v>
      </c>
      <c r="C2" s="5" t="str">
        <f>HYPERLINK("http://purl.obolibrary.org/obo/MESH_D059808","Polyphenols")</f>
        <v>Polyphenols</v>
      </c>
      <c r="E2" s="4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6" t="s">
        <v>4</v>
      </c>
      <c r="B3" s="7" t="str">
        <f>HYPERLINK("http://purl.obolibrary.org/obo/CHEBI_38697","anthocyanin")</f>
        <v>anthocyanin</v>
      </c>
      <c r="C3" s="5" t="str">
        <f>HYPERLINK("http://purl.obolibrary.org/obo/MESH_D000872","Anthocyanins")</f>
        <v>Anthocyanins</v>
      </c>
      <c r="E3" s="4" t="s">
        <v>5</v>
      </c>
    </row>
    <row r="4" ht="15.75" customHeight="1">
      <c r="A4" s="6" t="s">
        <v>6</v>
      </c>
      <c r="B4" s="7" t="str">
        <f>HYPERLINK("http://purl.obolibrary.org/obo/CHEBI_27386","cinnamic acid")</f>
        <v>cinnamic acid</v>
      </c>
      <c r="C4" s="8" t="str">
        <f>HYPERLINK("http://purl.obolibrary.org/obo/FOBI_040025","Cinnamic acids and derivatives")</f>
        <v>Cinnamic acids and derivatives</v>
      </c>
      <c r="D4" s="4"/>
      <c r="E4" s="4" t="s">
        <v>7</v>
      </c>
      <c r="F4" s="4"/>
    </row>
    <row r="5" ht="15.75" customHeight="1">
      <c r="A5" s="6" t="s">
        <v>8</v>
      </c>
      <c r="B5" s="5" t="str">
        <f>HYPERLINK("http://purl.obolibrary.org/obo/CHEBI_71231","dihydrochalcone")</f>
        <v>dihydrochalcone</v>
      </c>
      <c r="C5" s="7" t="str">
        <f>HYPERLINK("http://purl.obolibrary.org/obo/CHEBI_71230","dihydrochalcones")</f>
        <v>dihydrochalcones</v>
      </c>
    </row>
    <row r="6" ht="15.75" customHeight="1">
      <c r="A6" s="6" t="s">
        <v>9</v>
      </c>
      <c r="B6" s="7" t="str">
        <f>HYPERLINK("http://purl.obolibrary.org/obo/CHEBI_23909","ellagitannin")</f>
        <v>ellagitannin</v>
      </c>
      <c r="C6" s="7" t="str">
        <f>HYPERLINK("http://purl.obolibrary.org/obo/CHEBI_4775","ellagic acid")</f>
        <v>ellagic acid</v>
      </c>
    </row>
    <row r="7" ht="15.75" customHeight="1">
      <c r="A7" s="6" t="s">
        <v>10</v>
      </c>
      <c r="B7" s="5" t="str">
        <f>HYPERLINK("http://purl.obolibrary.org/obo/NCIT_C68450","Flavanol")</f>
        <v>Flavanol</v>
      </c>
      <c r="C7" s="9" t="str">
        <f>HYPERLINK("http://purl.obolibrary.org/obo/CHEBI_182419","3-Flavanol, trans-(+)-")</f>
        <v>3-Flavanol, trans-(+)-</v>
      </c>
      <c r="D7" s="9" t="str">
        <f>HYPERLINK("http://purl.obolibrary.org/obo/CHEBI_182420","cis-(+)-3-Flavanol")</f>
        <v>cis-(+)-3-Flavanol</v>
      </c>
      <c r="E7" s="4" t="s">
        <v>11</v>
      </c>
    </row>
    <row r="8" ht="15.75" customHeight="1">
      <c r="A8" s="6" t="s">
        <v>12</v>
      </c>
      <c r="B8" s="5" t="str">
        <f>HYPERLINK("http://purl.obolibrary.org/obo/CHEBI_5070","flavanone")</f>
        <v>flavanone</v>
      </c>
      <c r="C8" s="7" t="str">
        <f>HYPERLINK("http://purl.obolibrary.org/obo/CHEBI_28863","flavanones")</f>
        <v>flavanones</v>
      </c>
    </row>
    <row r="9" ht="15.75" customHeight="1">
      <c r="A9" s="6" t="s">
        <v>13</v>
      </c>
      <c r="B9" s="5" t="str">
        <f>HYPERLINK("http://purl.obolibrary.org/obo/CHEBI_42491","flavone")</f>
        <v>flavone</v>
      </c>
      <c r="C9" s="7" t="str">
        <f>HYPERLINK("http://purl.obolibrary.org/obo/CHEBI_24043","flavones")</f>
        <v>flavones</v>
      </c>
    </row>
    <row r="10" ht="15.75" customHeight="1">
      <c r="A10" s="6" t="s">
        <v>14</v>
      </c>
      <c r="B10" s="7" t="str">
        <f>HYPERLINK("http://purl.obolibrary.org/obo/CHEBI_72709","flavonolignan")</f>
        <v>flavonolignan</v>
      </c>
      <c r="C10" s="5" t="str">
        <f>HYPERLINK("http://purl.obolibrary.org/obo/MESH_D044947","Flavonolignans")</f>
        <v>Flavonolignans</v>
      </c>
    </row>
    <row r="11" ht="15.75" customHeight="1">
      <c r="A11" s="6" t="s">
        <v>15</v>
      </c>
      <c r="B11" s="5" t="str">
        <f>HYPERLINK("http://purl.obolibrary.org/obo/CHEBI_5078","flavonol")</f>
        <v>flavonol</v>
      </c>
      <c r="C11" s="7" t="str">
        <f>HYPERLINK("http://purl.obolibrary.org/obo/CHEBI_28802","flavonols")</f>
        <v>flavonols</v>
      </c>
    </row>
    <row r="12" ht="15.75" customHeight="1">
      <c r="A12" s="6" t="s">
        <v>16</v>
      </c>
      <c r="B12" s="5" t="str">
        <f>HYPERLINK("http://purl.obolibrary.org/obo/CHEBI_18220","isoflavone")</f>
        <v>isoflavone</v>
      </c>
      <c r="C12" s="7" t="str">
        <f>HYPERLINK("http://purl.obolibrary.org/obo/CHEBI_38757","isoflavones")</f>
        <v>isoflavones</v>
      </c>
    </row>
    <row r="13" ht="15.75" customHeight="1">
      <c r="A13" s="6" t="s">
        <v>17</v>
      </c>
      <c r="B13" s="7" t="str">
        <f>HYPERLINK("http://purl.obolibrary.org/obo/CHEBI_25036","lignan")</f>
        <v>lignan</v>
      </c>
      <c r="C13" s="5" t="str">
        <f>HYPERLINK("http://purl.obolibrary.org/obo/MESH_D017705","Lignans")</f>
        <v>Lignans</v>
      </c>
    </row>
    <row r="14" ht="15.75" customHeight="1">
      <c r="A14" s="10" t="s">
        <v>18</v>
      </c>
      <c r="E14" s="4" t="s">
        <v>19</v>
      </c>
    </row>
    <row r="15" ht="15.75" customHeight="1">
      <c r="A15" s="6" t="s">
        <v>20</v>
      </c>
      <c r="B15" s="5" t="str">
        <f>HYPERLINK("http://purl.bioontology.org/ontology/MESH/D044945","Proanthocyanidins")</f>
        <v>Proanthocyanidins</v>
      </c>
      <c r="E15" s="4" t="s">
        <v>21</v>
      </c>
    </row>
    <row r="16" ht="15.75" customHeight="1">
      <c r="A16" s="6" t="s">
        <v>22</v>
      </c>
      <c r="B16" s="7" t="str">
        <f>HYPERLINK("http://purl.obolibrary.org/obo/CHEBI_33853","phenols")</f>
        <v>phenols</v>
      </c>
      <c r="E16" s="4" t="s">
        <v>23</v>
      </c>
    </row>
    <row r="17" ht="15.75" customHeight="1">
      <c r="A17" s="6" t="s">
        <v>24</v>
      </c>
      <c r="B17" s="5" t="str">
        <f>HYPERLINK("http://purl.obolibrary.org/obo/FOBI_040028","Stilbenes")</f>
        <v>Stilbenes</v>
      </c>
      <c r="C17" s="7" t="str">
        <f>HYPERLINK("http://purl.obolibrary.org/obo/CHEBI_26776","stilbenoid")</f>
        <v>stilbenoid</v>
      </c>
      <c r="E17" s="4" t="s">
        <v>25</v>
      </c>
    </row>
    <row r="18" ht="15.75" customHeight="1">
      <c r="A18" s="1" t="s">
        <v>26</v>
      </c>
      <c r="E18" s="4" t="s">
        <v>27</v>
      </c>
    </row>
    <row r="19" ht="15.75" customHeight="1">
      <c r="A19" s="11" t="s">
        <v>28</v>
      </c>
      <c r="B19" s="9" t="str">
        <f>HYPERLINK("http://purl.obolibrary.org/obo/CHEBI_15356","cysteine")</f>
        <v>cysteine</v>
      </c>
      <c r="E19" s="4" t="s">
        <v>29</v>
      </c>
    </row>
    <row r="20" ht="15.75" customHeight="1">
      <c r="A20" s="6" t="s">
        <v>30</v>
      </c>
      <c r="B20" s="7" t="str">
        <f>HYPERLINK("http://purl.obolibrary.org/obo/CHEBI_24279","glucosinolate")</f>
        <v>glucosinolate</v>
      </c>
      <c r="C20" s="5" t="str">
        <f>HYPERLINK("http://purl.obolibrary.org/obo/MESH_D005961","Glucosinolates")</f>
        <v>Glucosinolates</v>
      </c>
    </row>
    <row r="21" ht="15.75" customHeight="1">
      <c r="A21" s="1" t="s">
        <v>31</v>
      </c>
    </row>
    <row r="22" ht="15.75" customHeight="1">
      <c r="A22" s="6" t="s">
        <v>32</v>
      </c>
      <c r="B22" s="7" t="str">
        <f>HYPERLINK("http://purl.obolibrary.org/obo/CHEBI_26125","phytosterols")</f>
        <v>phytosterols</v>
      </c>
    </row>
    <row r="23" ht="15.75" customHeight="1">
      <c r="A23" s="1" t="s">
        <v>33</v>
      </c>
      <c r="E23" s="4" t="s">
        <v>34</v>
      </c>
    </row>
    <row r="24" ht="15.75" customHeight="1">
      <c r="A24" s="12" t="s">
        <v>35</v>
      </c>
      <c r="B24" s="9" t="str">
        <f>HYPERLINK("http://purl.obolibrary.org/obo/CHEBI_22712","benzenes")</f>
        <v>benzenes</v>
      </c>
      <c r="C24" s="13" t="str">
        <f>HYPERLINK("http://purl.obolibrary.org/obo/CHEBI_38976","alkylbenzene")</f>
        <v>alkylbenzene</v>
      </c>
      <c r="E24" s="11" t="s">
        <v>36</v>
      </c>
      <c r="G24" s="14" t="s">
        <v>37</v>
      </c>
    </row>
    <row r="25" ht="15.75" customHeight="1">
      <c r="A25" s="12" t="s">
        <v>38</v>
      </c>
      <c r="B25" s="7" t="str">
        <f>HYPERLINK("http://purl.obolibrary.org/obo/CHEBI_22861","betalain")</f>
        <v>betalain</v>
      </c>
      <c r="C25" s="5" t="str">
        <f>HYPERLINK("http://purl.obolibrary.org/obo/MESH_D050858","Betalains")</f>
        <v>Betalains</v>
      </c>
    </row>
    <row r="26" ht="15.75" customHeight="1">
      <c r="A26" s="12" t="s">
        <v>39</v>
      </c>
      <c r="B26" s="7" t="str">
        <f>HYPERLINK("http://purl.obolibrary.org/obo/CHEBI_46931","capsaicinoid")</f>
        <v>capsaicinoid</v>
      </c>
      <c r="E26" s="4" t="s">
        <v>40</v>
      </c>
    </row>
    <row r="27" ht="15.75" customHeight="1">
      <c r="A27" s="12" t="s">
        <v>41</v>
      </c>
      <c r="B27" s="7" t="str">
        <f>HYPERLINK("http://purl.obolibrary.org/obo/CHEBI_23044","carotenoid")</f>
        <v>carotenoid</v>
      </c>
      <c r="C27" s="5" t="str">
        <f>HYPERLINK("http://purl.obolibrary.org/obo/MESH_D002338","Carotenoids")</f>
        <v>Carotenoids</v>
      </c>
    </row>
    <row r="28" ht="15.75" customHeight="1">
      <c r="A28" s="12" t="s">
        <v>42</v>
      </c>
      <c r="B28" s="7" t="str">
        <f>HYPERLINK("http://purl.obolibrary.org/obo/CHEBI_72577","coumestans")</f>
        <v>coumestans</v>
      </c>
      <c r="C28" s="5" t="str">
        <f>HYPERLINK("http://purl.obolibrary.org/obo/fobi.owl#FOBI:050221","Coumestans")</f>
        <v>Coumestans</v>
      </c>
    </row>
    <row r="29" ht="15.75" customHeight="1">
      <c r="A29" s="12" t="s">
        <v>43</v>
      </c>
      <c r="B29" s="7" t="str">
        <f>HYPERLINK("http://purl.obolibrary.org/obo/CHEBI_16219","cucurbitacin")</f>
        <v>cucurbitacin</v>
      </c>
      <c r="C29" s="5" t="str">
        <f>HYPERLINK("http://purl.obolibrary.org/obo/MESH_D054728","Cucurbitacins")</f>
        <v>Cucurbitacins</v>
      </c>
    </row>
    <row r="30" ht="15.75" customHeight="1">
      <c r="A30" s="12" t="s">
        <v>44</v>
      </c>
      <c r="B30" s="7" t="str">
        <f>HYPERLINK("http://purl.obolibrary.org/obo/CHEBI_23436","cyanogenic glycoside")</f>
        <v>cyanogenic glycoside</v>
      </c>
    </row>
    <row r="31" ht="15.75" customHeight="1">
      <c r="A31" s="12" t="s">
        <v>45</v>
      </c>
      <c r="B31" s="15" t="s">
        <v>46</v>
      </c>
      <c r="C31" s="13" t="str">
        <f>HYPERLINK("http://purl.obolibrary.org/obo/CHEBI_9188","solanine")</f>
        <v>solanine</v>
      </c>
      <c r="E31" s="16" t="s">
        <v>47</v>
      </c>
      <c r="F31" s="16" t="s">
        <v>48</v>
      </c>
      <c r="G31" s="17" t="s">
        <v>49</v>
      </c>
    </row>
    <row r="32" ht="15.75" customHeight="1">
      <c r="A32" s="12" t="s">
        <v>50</v>
      </c>
      <c r="B32" s="7" t="str">
        <f>HYPERLINK("http://purl.obolibrary.org/obo/CHEBI_15939","glycyrrhizinic acid")</f>
        <v>glycyrrhizinic acid</v>
      </c>
    </row>
    <row r="33" ht="15.75" customHeight="1">
      <c r="A33" s="12" t="s">
        <v>51</v>
      </c>
      <c r="B33" s="5" t="str">
        <f>HYPERLINK("http://purl.bioontology.org/ontology/MESH/D009844","Oligosaccharides")</f>
        <v>Oligosaccharides</v>
      </c>
      <c r="C33" s="7" t="str">
        <f>HYPERLINK("http://purl.obolibrary.org/obo/CHEBI_50699","oligosaccharide")</f>
        <v>oligosaccharide</v>
      </c>
    </row>
    <row r="34" ht="15.75" customHeight="1">
      <c r="A34" s="12" t="s">
        <v>52</v>
      </c>
      <c r="B34" s="7" t="str">
        <f>HYPERLINK("http://purl.obolibrary.org/obo/CHEBI_26515","quinolizidine alkaloid")</f>
        <v>quinolizidine alkaloid</v>
      </c>
      <c r="E34" s="4" t="s">
        <v>40</v>
      </c>
    </row>
    <row r="35" ht="15.75" customHeight="1">
      <c r="A35" s="12" t="s">
        <v>53</v>
      </c>
      <c r="B35" s="7" t="str">
        <f>HYPERLINK("http://purl.obolibrary.org/obo/CHEBI_26605","saponin")</f>
        <v>saponin</v>
      </c>
      <c r="C35" s="5" t="str">
        <f>HYPERLINK("http://purl.obolibrary.org/obo/MESH_D012503","Saponins")</f>
        <v>Saponins</v>
      </c>
    </row>
    <row r="36" ht="15.75" customHeight="1">
      <c r="A36" s="12" t="s">
        <v>54</v>
      </c>
      <c r="B36" s="7" t="str">
        <f>HYPERLINK("http://purl.obolibrary.org/obo/CHEBI_35186","terpene")</f>
        <v>terpene</v>
      </c>
      <c r="C36" s="5" t="str">
        <f>HYPERLINK("http://purl.obolibrary.org/obo/MESH_D013729","Terpenes")</f>
        <v>Terpenes</v>
      </c>
    </row>
    <row r="37" ht="15.75" customHeight="1">
      <c r="A37" s="6" t="s">
        <v>55</v>
      </c>
      <c r="B37" s="13" t="str">
        <f>HYPERLINK("http://www.projecthalo.com/aura#Biogenic-Amine","Biogenic-Amine")</f>
        <v>Biogenic-Amine</v>
      </c>
      <c r="C37" s="18" t="s">
        <v>56</v>
      </c>
      <c r="E37" s="4" t="s">
        <v>57</v>
      </c>
    </row>
    <row r="38" ht="15.75" customHeight="1">
      <c r="A38" s="6" t="s">
        <v>58</v>
      </c>
      <c r="B38" s="19" t="str">
        <f>HYPERLINK("http://purl.obolibrary.org/obo/CHEBI_15318","xanthine")</f>
        <v>xanthine</v>
      </c>
      <c r="C38" s="13" t="str">
        <f>HYPERLINK("http://purl.bioontology.org/ontology/MESH/D000470","Alkaloids")</f>
        <v>Alkaloids</v>
      </c>
      <c r="E38" s="4" t="s">
        <v>59</v>
      </c>
    </row>
    <row r="39" ht="15.75" customHeight="1">
      <c r="A39" s="1" t="s">
        <v>60</v>
      </c>
    </row>
    <row r="40" ht="15.75" customHeight="1">
      <c r="A40" s="6" t="s">
        <v>61</v>
      </c>
      <c r="B40" s="13" t="str">
        <f>HYPERLINK("http://purl.obolibrary.org/obo/CHEBI_26195","polyphenol")</f>
        <v>polyphenol</v>
      </c>
      <c r="E40" s="4" t="s">
        <v>62</v>
      </c>
    </row>
    <row r="41" ht="15.75" customHeight="1">
      <c r="A41" s="6" t="s">
        <v>63</v>
      </c>
      <c r="B41" s="13" t="str">
        <f>HYPERLINK("http://purl.obolibrary.org/obo/MESH_D044945","Proanthocyanidins")</f>
        <v>Proanthocyanidins</v>
      </c>
      <c r="E41" s="4" t="s">
        <v>64</v>
      </c>
    </row>
    <row r="42" ht="15.75" customHeight="1">
      <c r="A42" s="6" t="s">
        <v>65</v>
      </c>
      <c r="B42" s="13" t="str">
        <f>HYPERLINK("http://purl.obolibrary.org/obo/CHEBI_26195","polyphenol")</f>
        <v>polyphenol</v>
      </c>
      <c r="E42" s="4" t="s">
        <v>66</v>
      </c>
      <c r="F42" s="5" t="str">
        <f>HYPERLINK("http://purl.obolibrary.org/obo/CHEBI_78689","hydrolysable tannin")</f>
        <v>hydrolysable tannin</v>
      </c>
    </row>
    <row r="43" ht="15.75" customHeight="1">
      <c r="A43" s="6" t="s">
        <v>67</v>
      </c>
      <c r="B43" s="10"/>
      <c r="E43" s="4" t="s">
        <v>68</v>
      </c>
    </row>
    <row r="44" ht="15.75" customHeight="1">
      <c r="A44" s="6" t="s">
        <v>69</v>
      </c>
      <c r="B44" s="10"/>
      <c r="E44" s="4" t="s">
        <v>68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B1:D1"/>
  </mergeCells>
  <hyperlinks>
    <hyperlink r:id="rId2" ref="G24"/>
    <hyperlink r:id="rId3" ref="G31"/>
    <hyperlink r:id="rId4" ref="C37"/>
  </hyperlinks>
  <printOptions/>
  <pageMargins bottom="0.75" footer="0.0" header="0.0" left="0.7" right="0.7" top="0.75"/>
  <pageSetup orientation="landscape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70</v>
      </c>
      <c r="B1" s="4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33.11"/>
    <col customWidth="1" min="3" max="3" width="12.78"/>
    <col customWidth="1" min="4" max="4" width="34.67"/>
    <col customWidth="1" min="5" max="5" width="35.78"/>
  </cols>
  <sheetData>
    <row r="1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G1" s="4" t="s">
        <v>1</v>
      </c>
    </row>
    <row r="2">
      <c r="A2" s="4" t="s">
        <v>76</v>
      </c>
      <c r="B2" s="8" t="s">
        <v>77</v>
      </c>
      <c r="C2" s="4" t="s">
        <v>78</v>
      </c>
      <c r="D2" s="8" t="s">
        <v>79</v>
      </c>
      <c r="E2" s="4" t="s">
        <v>80</v>
      </c>
    </row>
    <row r="3">
      <c r="A3" s="4" t="s">
        <v>81</v>
      </c>
      <c r="B3" s="8" t="s">
        <v>82</v>
      </c>
      <c r="C3" s="4" t="s">
        <v>78</v>
      </c>
      <c r="D3" s="8" t="s">
        <v>79</v>
      </c>
      <c r="E3" s="4" t="s">
        <v>80</v>
      </c>
    </row>
    <row r="4">
      <c r="A4" s="4" t="s">
        <v>83</v>
      </c>
      <c r="B4" s="8" t="s">
        <v>84</v>
      </c>
      <c r="C4" s="4" t="s">
        <v>78</v>
      </c>
      <c r="D4" s="8" t="s">
        <v>79</v>
      </c>
      <c r="E4" s="4" t="s">
        <v>80</v>
      </c>
    </row>
    <row r="5">
      <c r="A5" s="4" t="s">
        <v>85</v>
      </c>
      <c r="B5" s="8" t="s">
        <v>86</v>
      </c>
      <c r="C5" s="4" t="s">
        <v>78</v>
      </c>
      <c r="D5" s="8" t="s">
        <v>79</v>
      </c>
      <c r="E5" s="4" t="s">
        <v>80</v>
      </c>
    </row>
    <row r="6">
      <c r="A6" s="4" t="s">
        <v>87</v>
      </c>
      <c r="B6" s="8" t="s">
        <v>88</v>
      </c>
      <c r="C6" s="4" t="s">
        <v>78</v>
      </c>
      <c r="D6" s="8" t="s">
        <v>79</v>
      </c>
      <c r="E6" s="4" t="s">
        <v>80</v>
      </c>
    </row>
    <row r="7">
      <c r="A7" s="4" t="s">
        <v>89</v>
      </c>
      <c r="B7" s="8" t="s">
        <v>90</v>
      </c>
      <c r="C7" s="4" t="s">
        <v>78</v>
      </c>
      <c r="D7" s="8" t="s">
        <v>79</v>
      </c>
      <c r="E7" s="4" t="s">
        <v>80</v>
      </c>
    </row>
    <row r="8">
      <c r="A8" s="4" t="s">
        <v>91</v>
      </c>
      <c r="B8" s="8" t="s">
        <v>92</v>
      </c>
      <c r="C8" s="4" t="s">
        <v>93</v>
      </c>
      <c r="D8" s="8" t="s">
        <v>94</v>
      </c>
      <c r="E8" s="4" t="s">
        <v>95</v>
      </c>
      <c r="G8" s="4" t="s">
        <v>96</v>
      </c>
    </row>
    <row r="9">
      <c r="A9" s="4" t="s">
        <v>97</v>
      </c>
      <c r="B9" s="8" t="s">
        <v>98</v>
      </c>
      <c r="C9" s="4" t="s">
        <v>78</v>
      </c>
      <c r="D9" s="8" t="s">
        <v>79</v>
      </c>
      <c r="E9" s="4" t="s">
        <v>80</v>
      </c>
    </row>
    <row r="10">
      <c r="A10" s="4" t="s">
        <v>99</v>
      </c>
      <c r="B10" s="8" t="s">
        <v>100</v>
      </c>
      <c r="C10" s="4" t="s">
        <v>78</v>
      </c>
      <c r="D10" s="8" t="s">
        <v>79</v>
      </c>
      <c r="E10" s="4" t="s">
        <v>80</v>
      </c>
    </row>
    <row r="11">
      <c r="A11" s="4" t="s">
        <v>101</v>
      </c>
      <c r="B11" s="8" t="s">
        <v>102</v>
      </c>
      <c r="C11" s="4" t="s">
        <v>78</v>
      </c>
      <c r="D11" s="8" t="s">
        <v>79</v>
      </c>
      <c r="E11" s="4" t="s">
        <v>80</v>
      </c>
    </row>
    <row r="12">
      <c r="A12" s="4" t="s">
        <v>103</v>
      </c>
      <c r="B12" s="8" t="s">
        <v>104</v>
      </c>
      <c r="C12" s="4" t="s">
        <v>78</v>
      </c>
      <c r="D12" s="8" t="s">
        <v>79</v>
      </c>
      <c r="E12" s="4" t="s">
        <v>80</v>
      </c>
    </row>
    <row r="13">
      <c r="A13" s="4" t="s">
        <v>105</v>
      </c>
      <c r="B13" s="8" t="s">
        <v>106</v>
      </c>
      <c r="C13" s="4" t="s">
        <v>78</v>
      </c>
      <c r="D13" s="8" t="s">
        <v>79</v>
      </c>
      <c r="E13" s="4" t="s">
        <v>80</v>
      </c>
    </row>
    <row r="14">
      <c r="A14" s="4" t="s">
        <v>107</v>
      </c>
      <c r="B14" s="8" t="s">
        <v>108</v>
      </c>
      <c r="C14" s="4" t="s">
        <v>78</v>
      </c>
      <c r="D14" s="8" t="s">
        <v>79</v>
      </c>
      <c r="E14" s="4" t="s">
        <v>80</v>
      </c>
    </row>
    <row r="15">
      <c r="A15" s="4" t="s">
        <v>109</v>
      </c>
      <c r="B15" s="8" t="s">
        <v>110</v>
      </c>
      <c r="C15" s="4" t="s">
        <v>111</v>
      </c>
      <c r="D15" s="8" t="s">
        <v>112</v>
      </c>
      <c r="E15" s="4" t="s">
        <v>113</v>
      </c>
    </row>
    <row r="16">
      <c r="A16" s="4" t="s">
        <v>114</v>
      </c>
      <c r="B16" s="8" t="s">
        <v>115</v>
      </c>
      <c r="C16" s="4" t="s">
        <v>78</v>
      </c>
      <c r="D16" s="8" t="s">
        <v>79</v>
      </c>
      <c r="E16" s="4" t="s">
        <v>80</v>
      </c>
    </row>
    <row r="17">
      <c r="A17" s="4" t="s">
        <v>116</v>
      </c>
      <c r="B17" s="8" t="s">
        <v>117</v>
      </c>
      <c r="C17" s="4" t="s">
        <v>78</v>
      </c>
      <c r="D17" s="8" t="s">
        <v>79</v>
      </c>
      <c r="E17" s="4" t="s">
        <v>80</v>
      </c>
    </row>
    <row r="18">
      <c r="A18" s="4" t="s">
        <v>4</v>
      </c>
      <c r="B18" s="8" t="s">
        <v>118</v>
      </c>
      <c r="C18" s="4" t="s">
        <v>93</v>
      </c>
      <c r="D18" s="8" t="s">
        <v>94</v>
      </c>
      <c r="E18" s="4" t="s">
        <v>95</v>
      </c>
      <c r="G18" s="4" t="s">
        <v>119</v>
      </c>
    </row>
    <row r="19">
      <c r="A19" s="4" t="s">
        <v>120</v>
      </c>
      <c r="B19" s="8" t="s">
        <v>121</v>
      </c>
      <c r="C19" s="4" t="s">
        <v>122</v>
      </c>
      <c r="D19" s="8" t="s">
        <v>123</v>
      </c>
      <c r="E19" s="4" t="s">
        <v>124</v>
      </c>
    </row>
    <row r="20">
      <c r="A20" s="4" t="s">
        <v>125</v>
      </c>
      <c r="B20" s="8" t="s">
        <v>126</v>
      </c>
      <c r="C20" s="4" t="s">
        <v>78</v>
      </c>
      <c r="D20" s="8" t="s">
        <v>79</v>
      </c>
      <c r="E20" s="4" t="s">
        <v>80</v>
      </c>
    </row>
    <row r="21">
      <c r="A21" s="4" t="s">
        <v>127</v>
      </c>
      <c r="B21" s="8" t="s">
        <v>128</v>
      </c>
      <c r="C21" s="4" t="s">
        <v>78</v>
      </c>
      <c r="D21" s="8" t="s">
        <v>79</v>
      </c>
      <c r="E21" s="4" t="s">
        <v>80</v>
      </c>
    </row>
    <row r="22">
      <c r="A22" s="4" t="s">
        <v>129</v>
      </c>
      <c r="B22" s="8" t="s">
        <v>130</v>
      </c>
      <c r="C22" s="4" t="s">
        <v>78</v>
      </c>
      <c r="D22" s="8" t="s">
        <v>79</v>
      </c>
      <c r="E22" s="4" t="s">
        <v>80</v>
      </c>
    </row>
    <row r="23">
      <c r="A23" s="4" t="s">
        <v>14</v>
      </c>
      <c r="B23" s="8" t="s">
        <v>131</v>
      </c>
      <c r="C23" s="4" t="s">
        <v>93</v>
      </c>
      <c r="D23" s="8" t="s">
        <v>94</v>
      </c>
      <c r="E23" s="4" t="s">
        <v>95</v>
      </c>
    </row>
    <row r="24">
      <c r="A24" s="4" t="s">
        <v>132</v>
      </c>
      <c r="B24" s="8" t="s">
        <v>133</v>
      </c>
      <c r="C24" s="4" t="s">
        <v>134</v>
      </c>
      <c r="D24" s="8" t="s">
        <v>135</v>
      </c>
      <c r="E24" s="4" t="s">
        <v>136</v>
      </c>
    </row>
    <row r="25">
      <c r="A25" s="4" t="s">
        <v>17</v>
      </c>
      <c r="B25" s="8" t="s">
        <v>137</v>
      </c>
      <c r="C25" s="4" t="s">
        <v>93</v>
      </c>
      <c r="D25" s="8" t="s">
        <v>94</v>
      </c>
      <c r="E25" s="4" t="s">
        <v>95</v>
      </c>
      <c r="G25" s="4" t="s">
        <v>119</v>
      </c>
    </row>
    <row r="26">
      <c r="A26" s="4" t="s">
        <v>138</v>
      </c>
      <c r="B26" s="8" t="s">
        <v>139</v>
      </c>
      <c r="C26" s="4" t="s">
        <v>140</v>
      </c>
      <c r="D26" s="8" t="s">
        <v>141</v>
      </c>
      <c r="E26" s="4" t="s">
        <v>142</v>
      </c>
    </row>
    <row r="27">
      <c r="A27" s="4" t="s">
        <v>143</v>
      </c>
      <c r="B27" s="8" t="s">
        <v>144</v>
      </c>
      <c r="C27" s="4" t="s">
        <v>78</v>
      </c>
      <c r="D27" s="8" t="s">
        <v>79</v>
      </c>
      <c r="E27" s="4" t="s">
        <v>80</v>
      </c>
    </row>
    <row r="28">
      <c r="A28" s="4" t="s">
        <v>24</v>
      </c>
      <c r="B28" s="8" t="s">
        <v>145</v>
      </c>
      <c r="C28" s="4" t="s">
        <v>122</v>
      </c>
      <c r="D28" s="8" t="s">
        <v>123</v>
      </c>
      <c r="E28" s="4" t="s">
        <v>124</v>
      </c>
    </row>
    <row r="29">
      <c r="A29" s="4" t="s">
        <v>146</v>
      </c>
      <c r="B29" s="8" t="s">
        <v>147</v>
      </c>
      <c r="C29" s="4" t="s">
        <v>78</v>
      </c>
      <c r="D29" s="8" t="s">
        <v>79</v>
      </c>
      <c r="E29" s="4" t="s">
        <v>80</v>
      </c>
    </row>
    <row r="30">
      <c r="A30" s="4" t="s">
        <v>148</v>
      </c>
      <c r="B30" s="8" t="s">
        <v>149</v>
      </c>
      <c r="C30" s="4" t="s">
        <v>93</v>
      </c>
      <c r="D30" s="8" t="s">
        <v>94</v>
      </c>
      <c r="E30" s="4" t="s">
        <v>95</v>
      </c>
      <c r="G30" s="4" t="s">
        <v>119</v>
      </c>
    </row>
    <row r="31">
      <c r="A31" s="4" t="s">
        <v>150</v>
      </c>
      <c r="B31" s="8" t="s">
        <v>151</v>
      </c>
      <c r="C31" s="4" t="s">
        <v>78</v>
      </c>
      <c r="D31" s="8" t="s">
        <v>79</v>
      </c>
      <c r="E31" s="4" t="s">
        <v>80</v>
      </c>
    </row>
    <row r="32">
      <c r="A32" s="4" t="s">
        <v>152</v>
      </c>
      <c r="B32" s="8" t="s">
        <v>153</v>
      </c>
      <c r="C32" s="4" t="s">
        <v>78</v>
      </c>
      <c r="D32" s="8" t="s">
        <v>79</v>
      </c>
      <c r="E32" s="4" t="s">
        <v>80</v>
      </c>
    </row>
    <row r="33">
      <c r="A33" s="4" t="s">
        <v>30</v>
      </c>
      <c r="B33" s="8" t="s">
        <v>154</v>
      </c>
      <c r="C33" s="4" t="s">
        <v>93</v>
      </c>
      <c r="D33" s="8" t="s">
        <v>94</v>
      </c>
      <c r="E33" s="4" t="s">
        <v>95</v>
      </c>
      <c r="G33" s="4" t="s">
        <v>119</v>
      </c>
    </row>
    <row r="34">
      <c r="A34" s="4" t="s">
        <v>155</v>
      </c>
      <c r="B34" s="8" t="s">
        <v>156</v>
      </c>
      <c r="C34" s="4" t="s">
        <v>134</v>
      </c>
      <c r="D34" s="8" t="s">
        <v>135</v>
      </c>
      <c r="E34" s="4" t="s">
        <v>136</v>
      </c>
    </row>
    <row r="35">
      <c r="A35" s="4" t="s">
        <v>157</v>
      </c>
      <c r="B35" s="8" t="s">
        <v>158</v>
      </c>
      <c r="C35" s="4" t="s">
        <v>78</v>
      </c>
      <c r="D35" s="8" t="s">
        <v>79</v>
      </c>
      <c r="E35" s="4" t="s">
        <v>80</v>
      </c>
    </row>
    <row r="36">
      <c r="A36" s="4" t="s">
        <v>159</v>
      </c>
      <c r="B36" s="8" t="s">
        <v>160</v>
      </c>
      <c r="C36" s="4" t="s">
        <v>78</v>
      </c>
      <c r="D36" s="8" t="s">
        <v>79</v>
      </c>
      <c r="E36" s="4" t="s">
        <v>80</v>
      </c>
    </row>
    <row r="37">
      <c r="A37" s="4" t="s">
        <v>38</v>
      </c>
      <c r="B37" s="8" t="s">
        <v>161</v>
      </c>
      <c r="C37" s="4" t="s">
        <v>93</v>
      </c>
      <c r="D37" s="8" t="s">
        <v>94</v>
      </c>
      <c r="E37" s="4" t="s">
        <v>95</v>
      </c>
      <c r="G37" s="4" t="s">
        <v>119</v>
      </c>
    </row>
    <row r="38">
      <c r="A38" s="4" t="s">
        <v>162</v>
      </c>
      <c r="B38" s="8" t="s">
        <v>163</v>
      </c>
      <c r="C38" s="4" t="s">
        <v>78</v>
      </c>
      <c r="D38" s="8" t="s">
        <v>79</v>
      </c>
      <c r="E38" s="4" t="s">
        <v>80</v>
      </c>
    </row>
    <row r="39">
      <c r="A39" s="4" t="s">
        <v>164</v>
      </c>
      <c r="B39" s="8" t="s">
        <v>165</v>
      </c>
      <c r="C39" s="4" t="s">
        <v>78</v>
      </c>
      <c r="D39" s="8" t="s">
        <v>79</v>
      </c>
      <c r="E39" s="4" t="s">
        <v>80</v>
      </c>
    </row>
    <row r="40">
      <c r="A40" s="4" t="s">
        <v>43</v>
      </c>
      <c r="B40" s="8" t="s">
        <v>166</v>
      </c>
      <c r="C40" s="4" t="s">
        <v>93</v>
      </c>
      <c r="D40" s="8" t="s">
        <v>94</v>
      </c>
      <c r="E40" s="4" t="s">
        <v>95</v>
      </c>
      <c r="G40" s="4" t="s">
        <v>119</v>
      </c>
    </row>
    <row r="41">
      <c r="A41" s="4" t="s">
        <v>167</v>
      </c>
      <c r="B41" s="8" t="s">
        <v>168</v>
      </c>
      <c r="C41" s="4" t="s">
        <v>78</v>
      </c>
      <c r="D41" s="8" t="s">
        <v>79</v>
      </c>
      <c r="E41" s="4" t="s">
        <v>80</v>
      </c>
    </row>
    <row r="42">
      <c r="A42" s="4" t="s">
        <v>41</v>
      </c>
      <c r="B42" s="8" t="s">
        <v>169</v>
      </c>
      <c r="C42" s="4" t="s">
        <v>93</v>
      </c>
      <c r="D42" s="8" t="s">
        <v>94</v>
      </c>
      <c r="E42" s="4" t="s">
        <v>95</v>
      </c>
      <c r="G42" s="4" t="s">
        <v>119</v>
      </c>
    </row>
    <row r="43">
      <c r="A43" s="4" t="s">
        <v>170</v>
      </c>
      <c r="B43" s="8" t="s">
        <v>171</v>
      </c>
      <c r="C43" s="4" t="s">
        <v>134</v>
      </c>
      <c r="D43" s="8" t="s">
        <v>135</v>
      </c>
      <c r="E43" s="4" t="s">
        <v>136</v>
      </c>
    </row>
    <row r="44">
      <c r="A44" s="4" t="s">
        <v>42</v>
      </c>
      <c r="B44" s="8" t="s">
        <v>172</v>
      </c>
      <c r="C44" s="4" t="s">
        <v>122</v>
      </c>
      <c r="D44" s="8" t="s">
        <v>123</v>
      </c>
      <c r="E44" s="4" t="s">
        <v>124</v>
      </c>
    </row>
    <row r="45">
      <c r="A45" s="4" t="s">
        <v>173</v>
      </c>
      <c r="B45" s="8" t="s">
        <v>174</v>
      </c>
      <c r="C45" s="4" t="s">
        <v>175</v>
      </c>
      <c r="D45" s="8" t="s">
        <v>176</v>
      </c>
      <c r="E45" s="4" t="s">
        <v>177</v>
      </c>
      <c r="G45" s="4" t="s">
        <v>178</v>
      </c>
    </row>
    <row r="46">
      <c r="A46" s="4" t="s">
        <v>173</v>
      </c>
      <c r="B46" s="8" t="s">
        <v>174</v>
      </c>
      <c r="C46" s="4" t="s">
        <v>78</v>
      </c>
      <c r="D46" s="8" t="s">
        <v>79</v>
      </c>
      <c r="E46" s="4" t="s">
        <v>80</v>
      </c>
    </row>
    <row r="47">
      <c r="A47" s="4" t="s">
        <v>179</v>
      </c>
      <c r="B47" s="8" t="s">
        <v>180</v>
      </c>
      <c r="C47" s="4" t="s">
        <v>181</v>
      </c>
      <c r="D47" s="8" t="s">
        <v>182</v>
      </c>
      <c r="E47" s="4" t="s">
        <v>183</v>
      </c>
    </row>
    <row r="48">
      <c r="A48" s="4" t="s">
        <v>184</v>
      </c>
      <c r="B48" s="8" t="s">
        <v>185</v>
      </c>
      <c r="C48" s="4" t="s">
        <v>78</v>
      </c>
      <c r="D48" s="8" t="s">
        <v>79</v>
      </c>
      <c r="E48" s="4" t="s">
        <v>80</v>
      </c>
    </row>
    <row r="49">
      <c r="A49" s="4" t="s">
        <v>51</v>
      </c>
      <c r="B49" s="8" t="s">
        <v>186</v>
      </c>
      <c r="C49" s="4" t="s">
        <v>140</v>
      </c>
      <c r="D49" s="8" t="s">
        <v>141</v>
      </c>
      <c r="E49" s="4" t="s">
        <v>142</v>
      </c>
    </row>
    <row r="50">
      <c r="A50" s="4" t="s">
        <v>187</v>
      </c>
      <c r="B50" s="8" t="s">
        <v>188</v>
      </c>
      <c r="C50" s="4" t="s">
        <v>78</v>
      </c>
      <c r="D50" s="8" t="s">
        <v>79</v>
      </c>
      <c r="E50" s="4" t="s">
        <v>80</v>
      </c>
    </row>
    <row r="51">
      <c r="A51" s="4" t="s">
        <v>189</v>
      </c>
      <c r="B51" s="8" t="s">
        <v>190</v>
      </c>
      <c r="C51" s="4" t="s">
        <v>78</v>
      </c>
      <c r="D51" s="8" t="s">
        <v>79</v>
      </c>
      <c r="E51" s="4" t="s">
        <v>80</v>
      </c>
    </row>
    <row r="52">
      <c r="A52" s="4" t="s">
        <v>53</v>
      </c>
      <c r="B52" s="8" t="s">
        <v>191</v>
      </c>
      <c r="C52" s="4" t="s">
        <v>93</v>
      </c>
      <c r="D52" s="8" t="s">
        <v>94</v>
      </c>
      <c r="E52" s="4" t="s">
        <v>95</v>
      </c>
    </row>
    <row r="53">
      <c r="A53" s="4" t="s">
        <v>192</v>
      </c>
      <c r="B53" s="8" t="s">
        <v>193</v>
      </c>
      <c r="C53" s="4" t="s">
        <v>78</v>
      </c>
      <c r="D53" s="8" t="s">
        <v>79</v>
      </c>
      <c r="E53" s="4" t="s">
        <v>80</v>
      </c>
    </row>
    <row r="54">
      <c r="A54" s="4" t="s">
        <v>54</v>
      </c>
      <c r="B54" s="8" t="s">
        <v>194</v>
      </c>
      <c r="C54" s="4" t="s">
        <v>93</v>
      </c>
      <c r="D54" s="8" t="s">
        <v>94</v>
      </c>
      <c r="E54" s="4" t="s">
        <v>95</v>
      </c>
    </row>
    <row r="55">
      <c r="A55" s="4" t="s">
        <v>195</v>
      </c>
      <c r="B55" s="8" t="s">
        <v>196</v>
      </c>
      <c r="C55" s="4" t="s">
        <v>197</v>
      </c>
      <c r="D55" s="8" t="s">
        <v>198</v>
      </c>
      <c r="E55" s="4" t="s">
        <v>199</v>
      </c>
    </row>
    <row r="56">
      <c r="A56" s="4" t="s">
        <v>200</v>
      </c>
      <c r="B56" s="8" t="s">
        <v>201</v>
      </c>
      <c r="C56" s="4" t="s">
        <v>78</v>
      </c>
      <c r="D56" s="8" t="s">
        <v>79</v>
      </c>
      <c r="E56" s="4" t="s">
        <v>80</v>
      </c>
    </row>
    <row r="57">
      <c r="A57" s="4" t="s">
        <v>202</v>
      </c>
      <c r="B57" s="8" t="s">
        <v>203</v>
      </c>
      <c r="C57" s="4" t="s">
        <v>140</v>
      </c>
      <c r="D57" s="8" t="s">
        <v>141</v>
      </c>
      <c r="E57" s="4" t="s">
        <v>142</v>
      </c>
    </row>
    <row r="58">
      <c r="A58" s="4" t="s">
        <v>138</v>
      </c>
      <c r="B58" s="8" t="s">
        <v>204</v>
      </c>
      <c r="C58" s="4" t="s">
        <v>93</v>
      </c>
      <c r="D58" s="8" t="s">
        <v>94</v>
      </c>
      <c r="E58" s="4" t="s">
        <v>95</v>
      </c>
    </row>
    <row r="59">
      <c r="A59" s="4" t="s">
        <v>205</v>
      </c>
      <c r="B59" s="8" t="s">
        <v>206</v>
      </c>
      <c r="C59" s="4" t="s">
        <v>207</v>
      </c>
      <c r="D59" s="8" t="s">
        <v>208</v>
      </c>
      <c r="E59" s="4" t="s">
        <v>209</v>
      </c>
    </row>
    <row r="60">
      <c r="A60" s="4" t="s">
        <v>210</v>
      </c>
      <c r="B60" s="8" t="s">
        <v>211</v>
      </c>
      <c r="C60" s="4" t="s">
        <v>78</v>
      </c>
      <c r="D60" s="8" t="s">
        <v>79</v>
      </c>
      <c r="E60" s="4" t="s">
        <v>80</v>
      </c>
    </row>
    <row r="61">
      <c r="A61" s="4" t="s">
        <v>212</v>
      </c>
      <c r="B61" s="8" t="s">
        <v>213</v>
      </c>
      <c r="C61" s="4" t="s">
        <v>78</v>
      </c>
      <c r="D61" s="8" t="s">
        <v>79</v>
      </c>
      <c r="E61" s="4" t="s">
        <v>80</v>
      </c>
    </row>
    <row r="62">
      <c r="A62" s="4" t="s">
        <v>214</v>
      </c>
      <c r="B62" s="8" t="s">
        <v>215</v>
      </c>
      <c r="C62" s="4" t="s">
        <v>78</v>
      </c>
      <c r="D62" s="8" t="s">
        <v>79</v>
      </c>
      <c r="E62" s="4" t="s">
        <v>80</v>
      </c>
    </row>
  </sheetData>
  <conditionalFormatting sqref="B2:B59">
    <cfRule type="containsText" dxfId="0" priority="1" operator="containsText" text="CHEBI">
      <formula>NOT(ISERROR(SEARCH(("CHEBI"),(B2))))</formula>
    </cfRule>
  </conditionalFormatting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location="FOBI:050221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location="Biogenic-Amine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</hyperlinks>
  <drawing r:id="rId123"/>
</worksheet>
</file>