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pandey\Documents\Ranorex\RanorexStudio Projects\testtooltip\translateFile\"/>
    </mc:Choice>
  </mc:AlternateContent>
  <bookViews>
    <workbookView xWindow="675" yWindow="60" windowWidth="11415" windowHeight="15480"/>
  </bookViews>
  <sheets>
    <sheet name="ddmst.xls" sheetId="1" r:id="rId1"/>
  </sheets>
  <calcPr calcId="152511"/>
</workbook>
</file>

<file path=xl/calcChain.xml><?xml version="1.0" encoding="utf-8"?>
<calcChain xmlns="http://schemas.openxmlformats.org/spreadsheetml/2006/main">
  <c r="C33" i="1" l="1"/>
  <c r="C34" i="1"/>
  <c r="C35" i="1"/>
  <c r="D39" i="1"/>
  <c r="D41" i="1"/>
  <c r="D42" i="1"/>
  <c r="E42" i="1" s="1"/>
  <c r="B53" i="1" l="1"/>
  <c r="C53" i="1" s="1"/>
  <c r="B49" i="1"/>
  <c r="C49" i="1" s="1"/>
  <c r="C48" i="1"/>
  <c r="B56" i="1"/>
  <c r="C56" i="1" s="1"/>
  <c r="B52" i="1"/>
  <c r="C52" i="1" s="1"/>
  <c r="B48" i="1"/>
  <c r="F44" i="1"/>
  <c r="B54" i="1"/>
  <c r="C54" i="1" s="1"/>
  <c r="B50" i="1"/>
  <c r="C50" i="1" s="1"/>
  <c r="B55" i="1"/>
  <c r="C55" i="1" s="1"/>
  <c r="B51" i="1"/>
  <c r="C51" i="1" s="1"/>
</calcChain>
</file>

<file path=xl/sharedStrings.xml><?xml version="1.0" encoding="utf-8"?>
<sst xmlns="http://schemas.openxmlformats.org/spreadsheetml/2006/main" count="42" uniqueCount="39">
  <si>
    <t>GORDON GROWTH MODEL</t>
  </si>
  <si>
    <t>This model is designed to value the equity in a stable firm paying</t>
  </si>
  <si>
    <t>dividends, which are roughly equal to Free Cashflows to</t>
  </si>
  <si>
    <t>Equity.</t>
  </si>
  <si>
    <t>Assumptions in the model:</t>
  </si>
  <si>
    <t>1. The firm is in steady state and will grow at a stable rate forever.</t>
  </si>
  <si>
    <t>2. The firm pays out what it can afford to in dividends, i.e., Dividends = FCFE.</t>
  </si>
  <si>
    <t>User defined inputs</t>
  </si>
  <si>
    <t>The user has to define the following inputs to the model:</t>
  </si>
  <si>
    <t>1. Current Earnings per share and Payout ratio (Dividends/Earnings)</t>
  </si>
  <si>
    <t>2. Cost of Equity or Inputs to the CAPM (Beta, Riskfree rate, Risk Premium)</t>
  </si>
  <si>
    <t>3. Expected Growth Rate in Earnings and dividends forever.</t>
  </si>
  <si>
    <t>Please enter inputs to the model:</t>
  </si>
  <si>
    <t>Current Earnings per share =</t>
  </si>
  <si>
    <t>(in currency)</t>
  </si>
  <si>
    <t>Current Payout Ratio =</t>
  </si>
  <si>
    <t>(in percent)</t>
  </si>
  <si>
    <t>Are you directly entering the cost of equity? (Yes or No)</t>
  </si>
  <si>
    <t>No</t>
  </si>
  <si>
    <t>If yes, enter cost of equity =</t>
  </si>
  <si>
    <t>If no, enter the inputs for the CAPM</t>
  </si>
  <si>
    <t>Beta of the stock =</t>
  </si>
  <si>
    <t>Riskfree rate =</t>
  </si>
  <si>
    <t>Risk Premium=</t>
  </si>
  <si>
    <t>Expected Growth Rate =</t>
  </si>
  <si>
    <t xml:space="preserve"> (in percent)</t>
  </si>
  <si>
    <t>The expected growth rate for a stable firm</t>
  </si>
  <si>
    <t>cannot be significantly higher than the nominal</t>
  </si>
  <si>
    <t>growth rate in the economy in which the firm</t>
  </si>
  <si>
    <t>operates. It can be lower.</t>
  </si>
  <si>
    <t>Warnings:</t>
  </si>
  <si>
    <t>This is the output from the Gordon Growth Model</t>
  </si>
  <si>
    <t>Firm Details: from inputs on prior page</t>
  </si>
  <si>
    <t>Current Dividends per share =</t>
  </si>
  <si>
    <t>Cost of Equity =</t>
  </si>
  <si>
    <t>Expected Growth rate =</t>
  </si>
  <si>
    <t>Gordon Growth Model Value =</t>
  </si>
  <si>
    <t>Growth rate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</si>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</sst>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8" formatCode="&quot;$&quot;#,##0.00_);[Red]\(&quot;$&quot;#,##0.00\)"/>
  </numFmts>
  <fonts count="11">
    <font>
      <sz val="12"/>
      <name val="Tms Rmn"/>
    </font>
    <font>
      <i/>
      <sz val="10"/>
      <name val="Geneva"/>
    </font>
    <font>
      <sz val="10"/>
      <name val="Geneva"/>
    </font>
    <font>
      <sz val="18"/>
      <name val="Tms Rmn"/>
    </font>
    <font>
      <b/>
      <i/>
      <sz val="18"/>
      <name val="Tms Rmn"/>
    </font>
    <font>
      <sz val="14"/>
      <name val="Tms Rmn"/>
    </font>
    <font>
      <i/>
      <sz val="14"/>
      <name val="Tms Rmn"/>
    </font>
    <font>
      <b/>
      <sz val="10"/>
      <name val="Tms Rmn"/>
    </font>
    <font>
      <sz val="10"/>
      <name val="Tms Rmn"/>
    </font>
    <font>
      <b/>
      <i/>
      <sz val="10"/>
      <name val="Tms Rmn"/>
    </font>
    <font>
      <i/>
      <sz val="10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8" fillId="0" borderId="0" xfId="0" applyFont="1" applyBorder="1" applyAlignment="1"/>
    <xf numFmtId="0" fontId="7" fillId="0" borderId="9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10" fillId="0" borderId="0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10" fillId="0" borderId="16" xfId="0" applyFont="1" applyBorder="1" applyAlignment="1"/>
    <xf numFmtId="0" fontId="9" fillId="0" borderId="16" xfId="0" applyFont="1" applyBorder="1"/>
    <xf numFmtId="0" fontId="8" fillId="0" borderId="16" xfId="0" applyFont="1" applyBorder="1"/>
    <xf numFmtId="0" fontId="8" fillId="0" borderId="17" xfId="0" applyFont="1" applyBorder="1"/>
    <xf numFmtId="0" fontId="10" fillId="0" borderId="0" xfId="0" applyFont="1"/>
    <xf numFmtId="7" fontId="7" fillId="0" borderId="0" xfId="0" applyNumberFormat="1" applyFont="1" applyProtection="1"/>
    <xf numFmtId="10" fontId="7" fillId="0" borderId="0" xfId="0" applyNumberFormat="1" applyFont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10" fontId="8" fillId="0" borderId="13" xfId="0" applyNumberFormat="1" applyFont="1" applyBorder="1" applyAlignment="1">
      <alignment horizontal="center"/>
    </xf>
    <xf numFmtId="8" fontId="8" fillId="0" borderId="21" xfId="0" applyNumberFormat="1" applyFont="1" applyBorder="1" applyAlignment="1">
      <alignment horizontal="center"/>
    </xf>
    <xf numFmtId="10" fontId="8" fillId="0" borderId="15" xfId="0" applyNumberFormat="1" applyFont="1" applyBorder="1" applyAlignment="1">
      <alignment horizontal="center"/>
    </xf>
    <xf numFmtId="8" fontId="8" fillId="0" borderId="22" xfId="0" applyNumberFormat="1" applyFont="1" applyBorder="1" applyAlignment="1">
      <alignment horizontal="center"/>
    </xf>
    <xf numFmtId="8" fontId="8" fillId="2" borderId="23" xfId="1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/>
    </xf>
    <xf numFmtId="9" fontId="8" fillId="2" borderId="23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r>
              <a:rPr lang="en-US"/>
              <a:t>Value vs. Expected Growth</a:t>
            </a:r>
          </a:p>
        </c:rich>
      </c:tx>
      <c:layout>
        <c:manualLayout>
          <c:xMode val="edge"/>
          <c:yMode val="edge"/>
          <c:x val="0.27475247524752477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742574257425743"/>
          <c:y val="0.24600677354790701"/>
          <c:w val="0.70544554455445541"/>
          <c:h val="0.428115683836617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ddmst.xls!$B$48:$B$56</c:f>
              <c:numCache>
                <c:formatCode>0.00%</c:formatCode>
                <c:ptCount val="9"/>
                <c:pt idx="0">
                  <c:v>0.08</c:v>
                </c:pt>
                <c:pt idx="1">
                  <c:v>6.9999999999999993E-2</c:v>
                </c:pt>
                <c:pt idx="2">
                  <c:v>0.06</c:v>
                </c:pt>
                <c:pt idx="3">
                  <c:v>4.9999999999999996E-2</c:v>
                </c:pt>
                <c:pt idx="4">
                  <c:v>3.9999999999999994E-2</c:v>
                </c:pt>
                <c:pt idx="5">
                  <c:v>0.03</c:v>
                </c:pt>
                <c:pt idx="6">
                  <c:v>1.9999999999999997E-2</c:v>
                </c:pt>
                <c:pt idx="7">
                  <c:v>9.999999999999995E-3</c:v>
                </c:pt>
                <c:pt idx="8">
                  <c:v>0</c:v>
                </c:pt>
              </c:numCache>
            </c:numRef>
          </c:cat>
          <c:val>
            <c:numRef>
              <c:f>ddmst.xls!$C$48:$C$56</c:f>
              <c:numCache>
                <c:formatCode>"$"#,##0.00_);[Red]\("$"#,##0.00\)</c:formatCode>
                <c:ptCount val="9"/>
                <c:pt idx="0">
                  <c:v>69.730934911242613</c:v>
                </c:pt>
                <c:pt idx="1">
                  <c:v>55.863215311004787</c:v>
                </c:pt>
                <c:pt idx="2">
                  <c:v>46.450987951807235</c:v>
                </c:pt>
                <c:pt idx="3">
                  <c:v>39.644221453287194</c:v>
                </c:pt>
                <c:pt idx="4">
                  <c:v>34.492595744680855</c:v>
                </c:pt>
                <c:pt idx="5">
                  <c:v>30.457853658536589</c:v>
                </c:pt>
                <c:pt idx="6">
                  <c:v>27.212303178484106</c:v>
                </c:pt>
                <c:pt idx="7">
                  <c:v>24.545024498886413</c:v>
                </c:pt>
                <c:pt idx="8">
                  <c:v>22.314110429447855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184"/>
        <c:axId val="7885576"/>
      </c:lineChart>
      <c:catAx>
        <c:axId val="78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ms Rmn"/>
                    <a:ea typeface="Tms Rmn"/>
                    <a:cs typeface="Tms Rmn"/>
                  </a:defRPr>
                </a:pPr>
                <a:r>
                  <a:rPr lang="en-US"/>
                  <a:t>Expected Growth Rate</a:t>
                </a:r>
              </a:p>
            </c:rich>
          </c:tx>
          <c:layout>
            <c:manualLayout>
              <c:xMode val="edge"/>
              <c:yMode val="edge"/>
              <c:x val="0.42326732673267325"/>
              <c:y val="0.872205833488033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endParaRPr lang="en-US"/>
          </a:p>
        </c:txPr>
        <c:crossAx val="7885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8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ms Rmn"/>
                    <a:ea typeface="Tms Rmn"/>
                    <a:cs typeface="Tms Rmn"/>
                  </a:defRPr>
                </a:pPr>
                <a:r>
                  <a:rPr lang="en-US"/>
                  <a:t>Value of Stock</a:t>
                </a:r>
              </a:p>
            </c:rich>
          </c:tx>
          <c:layout>
            <c:manualLayout>
              <c:xMode val="edge"/>
              <c:yMode val="edge"/>
              <c:x val="2.9702970297029702E-2"/>
              <c:y val="0.303514850481183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endParaRPr lang="en-US"/>
          </a:p>
        </c:txPr>
        <c:crossAx val="78851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ms Rmn"/>
          <a:ea typeface="Tms Rmn"/>
          <a:cs typeface="Tms Rmn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0.984251969" l="0.78740157499999996" r="0.78740157499999996" t="0.984251969" header="0.5" footer="0.5"/>
    <c:pageSetup paperSize="0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44</xdr:row>
      <xdr:rowOff>161925</xdr:rowOff>
    </xdr:from>
    <xdr:to>
      <xdr:col>8</xdr:col>
      <xdr:colOff>285750</xdr:colOff>
      <xdr:row>63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8"/>
  <sheetViews>
    <sheetView tabSelected="1" topLeftCell="A4" workbookViewId="0">
      <selection activeCell="D28" sqref="D28"/>
    </sheetView>
  </sheetViews>
  <sheetFormatPr defaultColWidth="11" defaultRowHeight="15.75"/>
  <cols>
    <col min="1" max="1" width="2.875" customWidth="1"/>
    <col min="2" max="3" width="12.875" customWidth="1"/>
  </cols>
  <sheetData>
    <row r="1" spans="2:8" s="2" customFormat="1" ht="23.25">
      <c r="B1" s="13" t="s">
        <v>0</v>
      </c>
      <c r="C1" s="14"/>
      <c r="D1" s="14"/>
      <c r="E1" s="14"/>
      <c r="F1" s="14"/>
      <c r="G1" s="14"/>
      <c r="H1" s="14"/>
    </row>
    <row r="2" spans="2:8" s="2" customFormat="1" ht="24" thickBot="1">
      <c r="B2" s="3"/>
    </row>
    <row r="3" spans="2:8" s="2" customFormat="1" ht="23.25">
      <c r="B3" s="4" t="s">
        <v>1</v>
      </c>
      <c r="C3" s="5"/>
      <c r="D3" s="6"/>
      <c r="E3" s="5"/>
      <c r="F3" s="5"/>
      <c r="G3" s="5"/>
      <c r="H3" s="15"/>
    </row>
    <row r="4" spans="2:8" s="2" customFormat="1" ht="23.25">
      <c r="B4" s="7" t="s">
        <v>2</v>
      </c>
      <c r="C4" s="8"/>
      <c r="D4" s="9"/>
      <c r="E4" s="8"/>
      <c r="F4" s="8"/>
      <c r="G4" s="8"/>
      <c r="H4" s="16"/>
    </row>
    <row r="5" spans="2:8" s="2" customFormat="1" ht="24" thickBot="1">
      <c r="B5" s="10" t="s">
        <v>3</v>
      </c>
      <c r="C5" s="11"/>
      <c r="D5" s="12"/>
      <c r="E5" s="11"/>
      <c r="F5" s="11"/>
      <c r="G5" s="11"/>
      <c r="H5" s="17"/>
    </row>
    <row r="6" spans="2:8" s="2" customFormat="1" ht="23.25">
      <c r="D6" s="3"/>
    </row>
    <row r="7" spans="2:8" s="21" customFormat="1" ht="15" customHeight="1">
      <c r="B7" s="20" t="s">
        <v>4</v>
      </c>
      <c r="D7" s="22"/>
    </row>
    <row r="8" spans="2:8" s="21" customFormat="1" ht="15" customHeight="1">
      <c r="B8" s="21" t="s">
        <v>5</v>
      </c>
      <c r="D8" s="22"/>
    </row>
    <row r="9" spans="2:8" s="21" customFormat="1" ht="15" customHeight="1">
      <c r="B9" s="21" t="s">
        <v>6</v>
      </c>
      <c r="D9" s="22"/>
    </row>
    <row r="10" spans="2:8" s="21" customFormat="1" ht="12.75">
      <c r="D10" s="22"/>
    </row>
    <row r="11" spans="2:8" s="21" customFormat="1" ht="12.75">
      <c r="B11" s="20" t="s">
        <v>7</v>
      </c>
      <c r="D11" s="22"/>
    </row>
    <row r="12" spans="2:8" s="23" customFormat="1" ht="18" customHeight="1">
      <c r="B12" s="23" t="s">
        <v>8</v>
      </c>
    </row>
    <row r="13" spans="2:8" s="23" customFormat="1" ht="18" customHeight="1">
      <c r="B13" s="23" t="s">
        <v>9</v>
      </c>
    </row>
    <row r="14" spans="2:8" s="23" customFormat="1" ht="18" customHeight="1">
      <c r="B14" s="23" t="s">
        <v>10</v>
      </c>
    </row>
    <row r="15" spans="2:8" s="23" customFormat="1" ht="18" customHeight="1">
      <c r="B15" s="23" t="s">
        <v>11</v>
      </c>
    </row>
    <row r="16" spans="2:8" s="23" customFormat="1" ht="18" customHeight="1"/>
    <row r="17" spans="2:6" s="23" customFormat="1" ht="18" customHeight="1">
      <c r="B17" s="24" t="s">
        <v>12</v>
      </c>
    </row>
    <row r="18" spans="2:6" s="23" customFormat="1" ht="18" customHeight="1">
      <c r="B18" s="23" t="s">
        <v>13</v>
      </c>
      <c r="D18" s="50">
        <v>4.33</v>
      </c>
      <c r="E18" s="25" t="s">
        <v>14</v>
      </c>
    </row>
    <row r="19" spans="2:6" s="23" customFormat="1" ht="18" customHeight="1">
      <c r="B19" s="23" t="s">
        <v>15</v>
      </c>
      <c r="D19" s="51">
        <v>0.63</v>
      </c>
      <c r="E19" s="25" t="s">
        <v>16</v>
      </c>
    </row>
    <row r="20" spans="2:6" s="23" customFormat="1" ht="18" customHeight="1"/>
    <row r="21" spans="2:6" s="23" customFormat="1" ht="18" customHeight="1">
      <c r="B21" s="23" t="s">
        <v>17</v>
      </c>
      <c r="F21" s="52" t="s">
        <v>18</v>
      </c>
    </row>
    <row r="22" spans="2:6" s="23" customFormat="1" ht="18" customHeight="1">
      <c r="B22" s="23" t="s">
        <v>19</v>
      </c>
      <c r="D22" s="53"/>
      <c r="E22" s="25" t="s">
        <v>16</v>
      </c>
      <c r="F22" s="25"/>
    </row>
    <row r="23" spans="2:6" s="23" customFormat="1" ht="18" customHeight="1">
      <c r="B23" s="26" t="s">
        <v>20</v>
      </c>
      <c r="D23" s="27"/>
      <c r="F23" s="25"/>
    </row>
    <row r="24" spans="2:6" s="23" customFormat="1" ht="18" customHeight="1">
      <c r="B24" s="23" t="s">
        <v>21</v>
      </c>
      <c r="D24" s="52">
        <v>0.95</v>
      </c>
    </row>
    <row r="25" spans="2:6" s="23" customFormat="1" ht="18" customHeight="1">
      <c r="B25" s="23" t="s">
        <v>22</v>
      </c>
      <c r="D25" s="53">
        <v>7.0000000000000007E-2</v>
      </c>
      <c r="E25" s="25" t="s">
        <v>16</v>
      </c>
    </row>
    <row r="26" spans="2:6" s="23" customFormat="1" ht="18" customHeight="1">
      <c r="B26" s="23" t="s">
        <v>23</v>
      </c>
      <c r="D26" s="53">
        <v>5.5E-2</v>
      </c>
      <c r="E26" s="25" t="s">
        <v>16</v>
      </c>
    </row>
    <row r="27" spans="2:6" s="23" customFormat="1" ht="18" customHeight="1"/>
    <row r="28" spans="2:6" s="23" customFormat="1" ht="18" customHeight="1">
      <c r="B28" s="23" t="s">
        <v>24</v>
      </c>
      <c r="D28" s="54">
        <v>0.06</v>
      </c>
      <c r="E28" s="25" t="s">
        <v>25</v>
      </c>
      <c r="F28" s="26" t="s">
        <v>26</v>
      </c>
    </row>
    <row r="29" spans="2:6" s="23" customFormat="1" ht="18" customHeight="1">
      <c r="F29" s="26" t="s">
        <v>27</v>
      </c>
    </row>
    <row r="30" spans="2:6" s="23" customFormat="1" ht="18" customHeight="1">
      <c r="F30" s="26" t="s">
        <v>28</v>
      </c>
    </row>
    <row r="31" spans="2:6" s="23" customFormat="1" ht="18" customHeight="1">
      <c r="F31" s="26" t="s">
        <v>29</v>
      </c>
    </row>
    <row r="32" spans="2:6" s="23" customFormat="1" ht="18" customHeight="1">
      <c r="F32" s="26"/>
    </row>
    <row r="33" spans="2:8" s="23" customFormat="1" ht="18" customHeight="1">
      <c r="B33" s="28" t="s">
        <v>30</v>
      </c>
      <c r="C33" s="29" t="str">
        <f>IF(D28&gt;10%,"This is high for a stable growth rate", "")</f>
        <v/>
      </c>
      <c r="D33" s="30"/>
      <c r="E33" s="30"/>
      <c r="F33" s="30"/>
      <c r="G33" s="31"/>
    </row>
    <row r="34" spans="2:8" s="23" customFormat="1" ht="18" customHeight="1">
      <c r="B34" s="32"/>
      <c r="C34" s="33" t="str">
        <f>IF(D24&gt;1.5,"This Beta is high for a stable firm"," ")</f>
        <v xml:space="preserve"> </v>
      </c>
      <c r="D34" s="27"/>
      <c r="E34" s="27"/>
      <c r="F34" s="27"/>
      <c r="G34" s="34"/>
    </row>
    <row r="35" spans="2:8" s="21" customFormat="1" ht="12.75">
      <c r="B35" s="35"/>
      <c r="C35" s="36" t="str">
        <f>IF(D19&lt;0.2,"Payout ratio is low for a stable firm"," ")</f>
        <v xml:space="preserve"> </v>
      </c>
      <c r="D35" s="37"/>
      <c r="E35" s="38"/>
      <c r="F35" s="38"/>
      <c r="G35" s="39"/>
    </row>
    <row r="36" spans="2:8" s="21" customFormat="1" ht="12.75">
      <c r="B36" s="23"/>
      <c r="C36" s="23"/>
      <c r="D36" s="22"/>
    </row>
    <row r="37" spans="2:8" s="21" customFormat="1" ht="20.100000000000001" customHeight="1">
      <c r="B37" s="20" t="s">
        <v>31</v>
      </c>
    </row>
    <row r="38" spans="2:8" s="21" customFormat="1" ht="20.100000000000001" customHeight="1">
      <c r="B38" s="40" t="s">
        <v>32</v>
      </c>
    </row>
    <row r="39" spans="2:8" s="21" customFormat="1" ht="20.100000000000001" customHeight="1">
      <c r="B39" s="21" t="s">
        <v>33</v>
      </c>
      <c r="D39" s="41">
        <f>D18*D19</f>
        <v>2.7279</v>
      </c>
      <c r="H39" s="42"/>
    </row>
    <row r="40" spans="2:8" s="21" customFormat="1" ht="20.100000000000001" customHeight="1">
      <c r="D40" s="42"/>
      <c r="H40" s="42"/>
    </row>
    <row r="41" spans="2:8" s="21" customFormat="1" ht="20.100000000000001" customHeight="1">
      <c r="B41" s="21" t="s">
        <v>34</v>
      </c>
      <c r="D41" s="42">
        <f>IF(F21="Yes",D22,D25+D24*D26)</f>
        <v>0.12225</v>
      </c>
    </row>
    <row r="42" spans="2:8" s="21" customFormat="1" ht="20.100000000000001" customHeight="1">
      <c r="B42" s="21" t="s">
        <v>35</v>
      </c>
      <c r="D42" s="42">
        <f>D28</f>
        <v>0.06</v>
      </c>
      <c r="E42" s="21" t="str">
        <f>IF(D42&gt;0.1,"This is high for an infinite growth rate. Check it"," ")</f>
        <v xml:space="preserve"> </v>
      </c>
    </row>
    <row r="43" spans="2:8" s="21" customFormat="1" ht="20.100000000000001" customHeight="1" thickBot="1"/>
    <row r="44" spans="2:8" s="21" customFormat="1" ht="20.100000000000001" customHeight="1" thickBot="1">
      <c r="C44" s="43" t="s">
        <v>36</v>
      </c>
      <c r="D44" s="44"/>
      <c r="E44" s="44"/>
      <c r="F44" s="45">
        <f>D39*(1+D42)/(D41-D42)</f>
        <v>46.450987951807235</v>
      </c>
    </row>
    <row r="45" spans="2:8" s="21" customFormat="1" ht="12.75"/>
    <row r="46" spans="2:8" s="1" customFormat="1" ht="12.75"/>
    <row r="47" spans="2:8" s="1" customFormat="1" ht="12.75">
      <c r="B47" s="18" t="s">
        <v>37</v>
      </c>
      <c r="C47" s="19" t="s">
        <v>38</v>
      </c>
    </row>
    <row r="48" spans="2:8" s="21" customFormat="1" ht="12.75">
      <c r="B48" s="46">
        <f>D42+2%</f>
        <v>0.08</v>
      </c>
      <c r="C48" s="47">
        <f t="shared" ref="C48:C56" si="0">$D$39*(1+B48)/($D$41-B48)</f>
        <v>69.730934911242613</v>
      </c>
    </row>
    <row r="49" spans="2:3" s="21" customFormat="1" ht="12.75">
      <c r="B49" s="46">
        <f>D42+1%</f>
        <v>6.9999999999999993E-2</v>
      </c>
      <c r="C49" s="47">
        <f t="shared" si="0"/>
        <v>55.863215311004787</v>
      </c>
    </row>
    <row r="50" spans="2:3" s="21" customFormat="1" ht="12.75">
      <c r="B50" s="46">
        <f>D42</f>
        <v>0.06</v>
      </c>
      <c r="C50" s="47">
        <f t="shared" si="0"/>
        <v>46.450987951807235</v>
      </c>
    </row>
    <row r="51" spans="2:3" s="21" customFormat="1" ht="12.75">
      <c r="B51" s="46">
        <f>D42-1%</f>
        <v>4.9999999999999996E-2</v>
      </c>
      <c r="C51" s="47">
        <f t="shared" si="0"/>
        <v>39.644221453287194</v>
      </c>
    </row>
    <row r="52" spans="2:3" s="21" customFormat="1" ht="12.75">
      <c r="B52" s="46">
        <f>D42-2%</f>
        <v>3.9999999999999994E-2</v>
      </c>
      <c r="C52" s="47">
        <f t="shared" si="0"/>
        <v>34.492595744680855</v>
      </c>
    </row>
    <row r="53" spans="2:3" s="21" customFormat="1" ht="12.75">
      <c r="B53" s="46">
        <f>D42-3%</f>
        <v>0.03</v>
      </c>
      <c r="C53" s="47">
        <f t="shared" si="0"/>
        <v>30.457853658536589</v>
      </c>
    </row>
    <row r="54" spans="2:3" s="21" customFormat="1" ht="12.75">
      <c r="B54" s="46">
        <f>D42-4%</f>
        <v>1.9999999999999997E-2</v>
      </c>
      <c r="C54" s="47">
        <f t="shared" si="0"/>
        <v>27.212303178484106</v>
      </c>
    </row>
    <row r="55" spans="2:3" s="21" customFormat="1" ht="12.75">
      <c r="B55" s="46">
        <f>D42-5%</f>
        <v>9.999999999999995E-3</v>
      </c>
      <c r="C55" s="47">
        <f t="shared" si="0"/>
        <v>24.545024498886413</v>
      </c>
    </row>
    <row r="56" spans="2:3" s="21" customFormat="1" ht="12.75">
      <c r="B56" s="48">
        <f>D42-6%</f>
        <v>0</v>
      </c>
      <c r="C56" s="49">
        <f t="shared" si="0"/>
        <v>22.314110429447855</v>
      </c>
    </row>
    <row r="57" spans="2:3" s="21" customFormat="1" ht="12.75"/>
    <row r="58" spans="2:3" s="21" customFormat="1" ht="12.75"/>
    <row r="59" spans="2:3" s="21" customFormat="1" ht="12.75"/>
    <row r="60" spans="2:3" s="21" customFormat="1" ht="12.75"/>
    <row r="61" spans="2:3" s="21" customFormat="1" ht="12.75"/>
    <row r="62" spans="2:3" s="21" customFormat="1" ht="12.75"/>
    <row r="63" spans="2:3" s="21" customFormat="1" ht="12.75"/>
    <row r="64" spans="2:3" s="21" customFormat="1" ht="12.75"/>
    <row r="65" s="21" customFormat="1" ht="12.75"/>
    <row r="66" s="21" customFormat="1" ht="12.75"/>
    <row r="67" s="21" customFormat="1" ht="12.75"/>
    <row r="68" s="21" customFormat="1" ht="12.75"/>
  </sheetData>
  <phoneticPr fontId="0" type="noConversion"/>
  <pageMargins left="0.78740157499999996" right="0.78740157499999996" top="0.984251969" bottom="0.984251969" header="0.5" footer="0.5"/>
  <pageSetup orientation="landscape" horizontalDpi="0" verticalDpi="0" copies="0"/>
  <headerFooter alignWithMargins="0">
    <oddHeader>&amp;CGordon Growth Model</oddHeader>
    <oddFooter>Page &amp;P</oddFooter>
  </headerFooter>
  <rowBreaks count="2" manualBreakCount="2">
    <brk id="15" max="65535" man="1"/>
    <brk id="36" max="6553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ddmst.xls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PANDEY Sujit</cp:lastModifiedBy>
  <dcterms:created xsi:type="dcterms:W3CDTF">2010-04-27T12:07:34Z</dcterms:created>
  <dcterms:modified xsi:type="dcterms:W3CDTF">2016-04-06T17:26:21Z</dcterms:modified>
</cp:coreProperties>
</file>