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sesorescolpatria-my.sharepoint.com/personal/lcperezh_axacolpatria_co/Documents/Local/1. Arquitectura de Procesos/Vendor Risk &amp; FullStep/Vendor Risk/Capacitación para implementación V1/Cuestionarios Red Médica/"/>
    </mc:Choice>
  </mc:AlternateContent>
  <xr:revisionPtr revIDLastSave="71" documentId="8_{36C5A4DD-BD0C-46B2-B1D5-2D9D4C7B6A97}" xr6:coauthVersionLast="47" xr6:coauthVersionMax="47" xr10:uidLastSave="{94DE9532-F429-4479-8A7D-824AA7D6D2C4}"/>
  <bookViews>
    <workbookView xWindow="-120" yWindow="-120" windowWidth="20730" windowHeight="11040" xr2:uid="{3BA499D5-2A18-4A82-891C-0DFB89299845}"/>
  </bookViews>
  <sheets>
    <sheet name="Presentación" sheetId="1" r:id="rId1"/>
    <sheet name="Seguridad de la Información" sheetId="7" r:id="rId2"/>
    <sheet name="Privacidad de Datos" sheetId="3" r:id="rId3"/>
    <sheet name="DPIA" sheetId="5" r:id="rId4"/>
    <sheet name="Control" sheetId="4" state="hidden" r:id="rId5"/>
  </sheets>
  <definedNames>
    <definedName name="_xlnm._FilterDatabase" localSheetId="1" hidden="1">'Seguridad de la Información'!$B$4:$F$20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5" l="1"/>
  <c r="B35" i="5"/>
  <c r="B34" i="5"/>
  <c r="B33" i="5"/>
  <c r="B32" i="5"/>
  <c r="B31" i="5"/>
  <c r="B30" i="5"/>
  <c r="B29" i="5"/>
  <c r="H33" i="1" l="1"/>
  <c r="B28" i="5"/>
  <c r="C28" i="5" s="1"/>
  <c r="G28" i="5" s="1"/>
  <c r="B14" i="5"/>
  <c r="C14" i="5" s="1"/>
  <c r="B13" i="5"/>
  <c r="B12" i="5"/>
  <c r="C11" i="5" l="1"/>
  <c r="C23" i="5" l="1"/>
  <c r="C22" i="5"/>
  <c r="C21" i="5"/>
  <c r="C18" i="5"/>
  <c r="C17" i="5"/>
  <c r="C25" i="5"/>
  <c r="C24" i="5"/>
  <c r="C19" i="5"/>
  <c r="C26" i="5"/>
  <c r="C16" i="5"/>
  <c r="C36" i="5"/>
  <c r="C35" i="5"/>
  <c r="C34" i="5"/>
  <c r="G34" i="5" s="1"/>
  <c r="C33" i="5"/>
  <c r="C32" i="5"/>
  <c r="G32" i="5" s="1"/>
  <c r="C31" i="5"/>
  <c r="C30" i="5"/>
  <c r="E26" i="5" l="1"/>
  <c r="F26" i="5" s="1"/>
  <c r="G26" i="5" s="1"/>
  <c r="D26" i="5"/>
  <c r="C29" i="5"/>
  <c r="B38" i="5"/>
  <c r="C38" i="5" s="1"/>
  <c r="D30" i="5"/>
  <c r="E30" i="5"/>
  <c r="F30" i="5" s="1"/>
  <c r="G30" i="5" s="1"/>
  <c r="E31" i="5"/>
  <c r="F31" i="5" s="1"/>
  <c r="G31" i="5" s="1"/>
  <c r="D31" i="5"/>
  <c r="E32" i="5"/>
  <c r="D32" i="5"/>
  <c r="F32" i="5"/>
  <c r="D33" i="5"/>
  <c r="E33" i="5"/>
  <c r="F33" i="5" s="1"/>
  <c r="G33" i="5" s="1"/>
  <c r="E36" i="5"/>
  <c r="F36" i="5" s="1"/>
  <c r="G36" i="5" s="1"/>
  <c r="D36" i="5"/>
  <c r="E35" i="5"/>
  <c r="F35" i="5" s="1"/>
  <c r="G35" i="5" s="1"/>
  <c r="F28" i="5"/>
  <c r="F34" i="5"/>
  <c r="D35" i="5"/>
  <c r="E34" i="5"/>
  <c r="D34" i="5"/>
  <c r="D28" i="5"/>
  <c r="E28" i="5"/>
  <c r="E29" i="5" l="1"/>
  <c r="D29" i="5"/>
  <c r="D22" i="5"/>
  <c r="E22" i="5"/>
  <c r="D21" i="5"/>
  <c r="E21" i="5"/>
  <c r="F21" i="5" s="1"/>
  <c r="G21" i="5" s="1"/>
  <c r="D16" i="5"/>
  <c r="D18" i="5"/>
  <c r="D17" i="5"/>
  <c r="D19" i="5"/>
  <c r="F22" i="5" l="1"/>
  <c r="G22" i="5" s="1"/>
  <c r="F29" i="5"/>
  <c r="G29" i="5" s="1"/>
  <c r="E24" i="5"/>
  <c r="F24" i="5" s="1"/>
  <c r="G24" i="5" s="1"/>
  <c r="D24" i="5"/>
  <c r="D25" i="5"/>
  <c r="E25" i="5"/>
  <c r="F25" i="5" s="1"/>
  <c r="G25" i="5" s="1"/>
  <c r="D23" i="5"/>
  <c r="E23" i="5"/>
  <c r="E17" i="5"/>
  <c r="F17" i="5" s="1"/>
  <c r="G17" i="5" s="1"/>
  <c r="E18" i="5"/>
  <c r="F18" i="5" s="1"/>
  <c r="G18" i="5" s="1"/>
  <c r="E16" i="5"/>
  <c r="E19" i="5"/>
  <c r="F19" i="5" s="1"/>
  <c r="G19" i="5" s="1"/>
  <c r="F23" i="5" l="1"/>
  <c r="G23" i="5" s="1"/>
  <c r="D11" i="5"/>
  <c r="E11" i="5"/>
  <c r="F16" i="5"/>
  <c r="G16" i="5" s="1"/>
  <c r="D38" i="5"/>
  <c r="E38" i="5"/>
  <c r="F11" i="5" l="1"/>
  <c r="G11" i="5" s="1"/>
  <c r="G38" i="5" s="1"/>
  <c r="F38" i="5"/>
  <c r="D63" i="3"/>
  <c r="D62" i="3"/>
  <c r="D61" i="3"/>
  <c r="D60" i="3"/>
  <c r="D59" i="3"/>
  <c r="D57" i="3"/>
  <c r="D56" i="3"/>
  <c r="D55" i="3"/>
  <c r="D53" i="3"/>
  <c r="D52" i="3"/>
  <c r="D51" i="3"/>
  <c r="D49" i="3"/>
  <c r="D48" i="3"/>
  <c r="D46" i="3"/>
  <c r="D45" i="3"/>
  <c r="D44" i="3"/>
  <c r="D42" i="3"/>
  <c r="D41" i="3"/>
  <c r="D40" i="3"/>
  <c r="D39" i="3"/>
  <c r="D38" i="3"/>
  <c r="D36" i="3"/>
  <c r="D35" i="3"/>
  <c r="D34" i="3"/>
  <c r="D32" i="3"/>
  <c r="D31" i="3"/>
  <c r="D29" i="3"/>
  <c r="D28" i="3"/>
  <c r="D26" i="3"/>
  <c r="D16" i="3" l="1"/>
  <c r="D25" i="3"/>
  <c r="D24" i="3"/>
  <c r="D23" i="3"/>
  <c r="D22" i="3"/>
  <c r="D21" i="3"/>
  <c r="D20" i="3"/>
  <c r="D19" i="3"/>
  <c r="D18" i="3"/>
  <c r="D17" i="3"/>
  <c r="D15" i="3"/>
  <c r="D13" i="3" l="1"/>
  <c r="D12" i="3"/>
  <c r="D11" i="3"/>
  <c r="D10" i="3"/>
  <c r="D9" i="3"/>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tc={E559F8F4-6EC0-4646-A275-296EFAB90D37}</author>
  </authors>
  <commentList>
    <comment ref="C13" authorId="0" shapeId="0" xr:uid="{E559F8F4-6EC0-4646-A275-296EFAB90D37}">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Incluir el volumen de usuarios por zona en salud y arl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tc={9D6F0F72-11D4-41D3-B45F-AB945437D7DF}</author>
    <author>tc={1546C2C5-0821-4A94-83A8-C15A9193D24B}</author>
    <author>tc={96A9C605-B934-49B4-BBFE-AFB0F373A95D}</author>
    <author>tc={6AE625B9-94A7-4648-B871-D9A456284429}</author>
    <author>tc={8CC937FB-40EF-4797-B268-DD75D1C710B7}</author>
    <author>tc={A4F2E8B5-C12A-4845-A425-EE9C035A0DC8}</author>
    <author>tc={017AAB74-8BBD-489A-A3C6-656F012A4119}</author>
    <author>tc={D9A9E2E5-ED8C-4EA2-9B1E-E8CB9E2A91E7}</author>
    <author>tc={C3BC5614-DAF7-4638-945B-3372C6432BFA}</author>
    <author>tc={6850D3EC-2F8E-40D4-B6C0-F02C266FEB9F}</author>
    <author>tc={6646F28C-E47E-48D7-9DEE-D9B803B32170}</author>
    <author>tc={2E769AC6-54AB-4AA9-97CB-441420B4E5B8}</author>
    <author>tc={49A3E437-D7D9-4C2C-B644-F870C257577C}</author>
    <author>tc={EFA67730-61AE-469C-A48D-22AA1206C554}</author>
    <author>tc={ADA92A1F-C548-4684-9980-90E368918B73}</author>
    <author>tc={3B5E0BC9-3DBD-4EA6-80F1-309BA426BD00}</author>
  </authors>
  <commentList>
    <comment ref="D5" authorId="0" shapeId="0" xr:uid="{9D6F0F72-11D4-41D3-B45F-AB945437D7DF}">
      <text>
        <t>[Comentario encadenado]
Su versión de Excel le permite leer este comentario encadenado; sin embargo, las ediciones que se apliquen se quitarán si el archivo se abre en una versión más reciente de Excel. Más información: https://go.microsoft.com/fwlink/?linkid=870924
Comentario:
    A.5.1.1</t>
      </text>
    </comment>
    <comment ref="D6" authorId="1" shapeId="0" xr:uid="{1546C2C5-0821-4A94-83A8-C15A9193D24B}">
      <text>
        <t>[Comentario encadenado]
Su versión de Excel le permite leer este comentario encadenado; sin embargo, las ediciones que se apliquen se quitarán si el archivo se abre en una versión más reciente de Excel. Más información: https://go.microsoft.com/fwlink/?linkid=870924
Comentario:
    A.6.2.2</t>
      </text>
    </comment>
    <comment ref="D7" authorId="2" shapeId="0" xr:uid="{96A9C605-B934-49B4-BBFE-AFB0F373A95D}">
      <text>
        <t>[Comentario encadenado]
Su versión de Excel le permite leer este comentario encadenado; sin embargo, las ediciones que se apliquen se quitarán si el archivo se abre en una versión más reciente de Excel. Más información: https://go.microsoft.com/fwlink/?linkid=870924
Comentario:
    A.7.1.1</t>
      </text>
    </comment>
    <comment ref="D8" authorId="3" shapeId="0" xr:uid="{6AE625B9-94A7-4648-B871-D9A456284429}">
      <text>
        <t>[Comentario encadenado]
Su versión de Excel le permite leer este comentario encadenado; sin embargo, las ediciones que se apliquen se quitarán si el archivo se abre en una versión más reciente de Excel. Más información: https://go.microsoft.com/fwlink/?linkid=870924
Comentario:
    A.7.1.2</t>
      </text>
    </comment>
    <comment ref="D9" authorId="4" shapeId="0" xr:uid="{8CC937FB-40EF-4797-B268-DD75D1C710B7}">
      <text>
        <t>[Comentario encadenado]
Su versión de Excel le permite leer este comentario encadenado; sin embargo, las ediciones que se apliquen se quitarán si el archivo se abre en una versión más reciente de Excel. Más información: https://go.microsoft.com/fwlink/?linkid=870924
Comentario:
    A.18.1.4</t>
      </text>
    </comment>
    <comment ref="D10" authorId="5" shapeId="0" xr:uid="{A4F2E8B5-C12A-4845-A425-EE9C035A0DC8}">
      <text>
        <t>[Comentario encadenado]
Su versión de Excel le permite leer este comentario encadenado; sin embargo, las ediciones que se apliquen se quitarán si el archivo se abre en una versión más reciente de Excel. Más información: https://go.microsoft.com/fwlink/?linkid=870924
Comentario:
    A.8.3.1</t>
      </text>
    </comment>
    <comment ref="D11" authorId="6" shapeId="0" xr:uid="{017AAB74-8BBD-489A-A3C6-656F012A4119}">
      <text>
        <t>[Comentario encadenado]
Su versión de Excel le permite leer este comentario encadenado; sin embargo, las ediciones que se apliquen se quitarán si el archivo se abre en una versión más reciente de Excel. Más información: https://go.microsoft.com/fwlink/?linkid=870924
Comentario:
    A.8.3.2</t>
      </text>
    </comment>
    <comment ref="D12" authorId="7" shapeId="0" xr:uid="{D9A9E2E5-ED8C-4EA2-9B1E-E8CB9E2A91E7}">
      <text>
        <t>[Comentario encadenado]
Su versión de Excel le permite leer este comentario encadenado; sin embargo, las ediciones que se apliquen se quitarán si el archivo se abre en una versión más reciente de Excel. Más información: https://go.microsoft.com/fwlink/?linkid=870924
Comentario:
    A.12.5.1</t>
      </text>
    </comment>
    <comment ref="D13" authorId="8" shapeId="0" xr:uid="{C3BC5614-DAF7-4638-945B-3372C6432BFA}">
      <text>
        <t>[Comentario encadenado]
Su versión de Excel le permite leer este comentario encadenado; sin embargo, las ediciones que se apliquen se quitarán si el archivo se abre en una versión más reciente de Excel. Más información: https://go.microsoft.com/fwlink/?linkid=870924
Comentario:
    A.9.1.1</t>
      </text>
    </comment>
    <comment ref="D14" authorId="9" shapeId="0" xr:uid="{6850D3EC-2F8E-40D4-B6C0-F02C266FEB9F}">
      <text>
        <t>[Comentario encadenado]
Su versión de Excel le permite leer este comentario encadenado; sin embargo, las ediciones que se apliquen se quitarán si el archivo se abre en una versión más reciente de Excel. Más información: https://go.microsoft.com/fwlink/?linkid=870924
Comentario:
    A.8.1.1</t>
      </text>
    </comment>
    <comment ref="D15" authorId="10" shapeId="0" xr:uid="{6646F28C-E47E-48D7-9DEE-D9B803B32170}">
      <text>
        <t>[Comentario encadenado]
Su versión de Excel le permite leer este comentario encadenado; sin embargo, las ediciones que se apliquen se quitarán si el archivo se abre en una versión más reciente de Excel. Más información: https://go.microsoft.com/fwlink/?linkid=870924
Comentario:
    A.9.2.3</t>
      </text>
    </comment>
    <comment ref="D16" authorId="11" shapeId="0" xr:uid="{2E769AC6-54AB-4AA9-97CB-441420B4E5B8}">
      <text>
        <t>[Comentario encadenado]
Su versión de Excel le permite leer este comentario encadenado; sin embargo, las ediciones que se apliquen se quitarán si el archivo se abre en una versión más reciente de Excel. Más información: https://go.microsoft.com/fwlink/?linkid=870924
Comentario:
    A.9.3.1</t>
      </text>
    </comment>
    <comment ref="D17" authorId="12" shapeId="0" xr:uid="{49A3E437-D7D9-4C2C-B644-F870C257577C}">
      <text>
        <t>[Comentario encadenado]
Su versión de Excel le permite leer este comentario encadenado; sin embargo, las ediciones que se apliquen se quitarán si el archivo se abre en una versión más reciente de Excel. Más información: https://go.microsoft.com/fwlink/?linkid=870924
Comentario:
    A.6.1.2</t>
      </text>
    </comment>
    <comment ref="D18" authorId="13" shapeId="0" xr:uid="{EFA67730-61AE-469C-A48D-22AA1206C554}">
      <text>
        <t>[Comentario encadenado]
Su versión de Excel le permite leer este comentario encadenado; sin embargo, las ediciones que se apliquen se quitarán si el archivo se abre en una versión más reciente de Excel. Más información: https://go.microsoft.com/fwlink/?linkid=870924
Comentario:
    A.9.4.2</t>
      </text>
    </comment>
    <comment ref="D19" authorId="14" shapeId="0" xr:uid="{ADA92A1F-C548-4684-9980-90E368918B73}">
      <text>
        <t>[Comentario encadenado]
Su versión de Excel le permite leer este comentario encadenado; sin embargo, las ediciones que se apliquen se quitarán si el archivo se abre en una versión más reciente de Excel. Más información: https://go.microsoft.com/fwlink/?linkid=870924
Comentario:
    A.8.2.1</t>
      </text>
    </comment>
    <comment ref="D20" authorId="15" shapeId="0" xr:uid="{3B5E0BC9-3DBD-4EA6-80F1-309BA426BD00}">
      <text>
        <t>[Comentario encadenado]
Su versión de Excel le permite leer este comentario encadenado; sin embargo, las ediciones que se apliquen se quitarán si el archivo se abre en una versión más reciente de Excel. Más información: https://go.microsoft.com/fwlink/?linkid=870924
Comentario:
    A.8.2.3</t>
      </text>
    </comment>
  </commentList>
</comments>
</file>

<file path=xl/sharedStrings.xml><?xml version="1.0" encoding="utf-8"?>
<sst xmlns="http://schemas.openxmlformats.org/spreadsheetml/2006/main" count="398" uniqueCount="285">
  <si>
    <t>AXA COLPATRIA</t>
  </si>
  <si>
    <t>VENDOR RISK FRAMEWORK 6.0</t>
  </si>
  <si>
    <t>DEBIDA DILIGENCIA SOBRE PRIVACIDAD DE DATOS - DDIL-4</t>
  </si>
  <si>
    <t>CUESTIONARIO DE PRIVACIDAD DE DATOS PARA PROVEEDORES DE SERVICIOS - DATA PRIVACY SERVICE PROVIDER QUESTIONNAIRE</t>
  </si>
  <si>
    <t>INSTRUCCIONES:</t>
  </si>
  <si>
    <t>Apreciados señores, agradecemos el diligenciamiento de este cuestionaro en las celdas con fondo color gris con el fin de identificar las medidas de control que deberían ser tomadas para asegurar el adecuado tratamiento de los datos personales, las cuales podrá ver en la columna que dice "Comentario AXA".</t>
  </si>
  <si>
    <t>A. SOBRE LA GENERALIDAD</t>
  </si>
  <si>
    <t>1. ¿Cual(es) es(son) el objeto y finalidad(es) del tratamiento de los datos personales durante la prestación del servicio?</t>
  </si>
  <si>
    <t>B. SOBRE LOS DEBERES COMO ENCARGADO DE TRATAMIENTO (L1581/12 Art.18)</t>
  </si>
  <si>
    <t>PREGUNTA</t>
  </si>
  <si>
    <t>SI/NO</t>
  </si>
  <si>
    <t>COMENTARIO AXA</t>
  </si>
  <si>
    <t>COMENTARIO DEL TERCERO</t>
  </si>
  <si>
    <t>2. ¿Tiene adoptado un manual interno de políticas y procedimientos para garantizar los derechos de los titulares en especifico la atencion de consultas y reclamos?</t>
  </si>
  <si>
    <t>3. ¿Garantiza usted la capacitacion a todos los empleados que tengan acceso a la información personal sobre su manual  interno de políticas y procedimientos en protección de datos personales?</t>
  </si>
  <si>
    <t>4. ¿Tiene usted asignado una persona o área como oficial de protección de datos?</t>
  </si>
  <si>
    <t>5. Tiene usted asignado una persona o área que garantice:
- El pleno y efectivo ejercicio del derecho de hábeas data
- La capacidad de tramitar las consultas y los reclamos de los titulores
- La capacidad de realizar oportunamente la actualización, rectificación o supresión de los datos</t>
  </si>
  <si>
    <t>6. Tiene la capacidad de gestionar: 
- La actualización de la información reportada por los Responsables del Tratamiento dentro de los cinco (5) días hábiles contados a partir de su recibo
- El registro en la base de datos la leyenda "reclamo en trámite"
- El registro en la base de datos la leyenda "información en discusión judicial" una vez notificado por parte de la autoridad competente sobre procesos judiciales relacionados con la calidad del dato personal</t>
  </si>
  <si>
    <t>7. ¿Tiene la capacidad de abstenerse de circular información que esté siendo controvertida por el Titular y cuyo bloqueo haya sido ordenado por la Superintendencia de Industria y Comercio?</t>
  </si>
  <si>
    <t>C. SOBRE LAS MEDIDAS DE SEGURIDAD EN GENERAL</t>
  </si>
  <si>
    <t>8. ¿Cuenta con medidas de seguridad técnicas, humanas y administrativas para conservar la información bajo las condiciones de seguridad necesarias para impedir su adulteración, pérdida, consulta, uso o acceso no autorizado o fraudulento?</t>
  </si>
  <si>
    <t>9. ¿Dentro de las póliticas de seguridad de la información usted incluye políticas especificas de privacidad de datos?</t>
  </si>
  <si>
    <t>10. ¿Tiene procedimientos de asignación de responsabilidades y autorizaciones en el tratamiento de la información personal?</t>
  </si>
  <si>
    <t>11. ¿Tiene implementado un sistema de gestión de seguridad de la información o un programa integral de gestión de datos personales?</t>
  </si>
  <si>
    <t>12. ¿Tiene implementadas herramientas de gestión de riesgos en el tratamiento de datos personales?</t>
  </si>
  <si>
    <t>13. ¿Ha implementado una política de protección para el acceso remoto a la información personal?</t>
  </si>
  <si>
    <t>14. Garantiza que tiene implementado:
- Procedimiento con definición de especificaciones y requisitos de seguridad de los sistemas de información personal
- Controles de seguridad de la información durante el mantenimiento (Control de cambios) de los sistemas de información personal
- Auditoría de los sistemas de información que contengan datos personales
-Monitoreo de consulta para las bases de datos con información personal</t>
  </si>
  <si>
    <t>15. ¿Garantiza que tiene una política implementada para el correcto tratamiento de la información personal en las diferentes etapas del ciclo de vida del dato (recolección, almacenamiento, uso, circulación y disposición final)?</t>
  </si>
  <si>
    <t>16. ¿Garantiza que tiene un procedimiento implementado para la validación de datos de entrada y procesamiento de la información personal, para garantizar que los datos recolectados y procesados sean correctos y apropiados, como confirmación de tipos, formatos, longitudes, pertinencia, cantidad, uso, etc.?</t>
  </si>
  <si>
    <t>17. ¿Garantiza que tiene un control de seguridad de información para la validación previo al envío de la información?</t>
  </si>
  <si>
    <t>18. ¿Garantiza que tiene una política implementada para el Intercambio físico o electrónico de datos (como por ejemplo durante el comercio electrónico para la compra y venta de productos o servicios), transporte y/o almacenamiento de información personal?</t>
  </si>
  <si>
    <t>19. ¿Garantiza que tiene un procedimiento o control implementado para la disposición final de la información personal (supresión, archivo, destrucción, etc.)?</t>
  </si>
  <si>
    <t>D. TRATAMIENTOS ESPECIALES DE ALTO RIESGO</t>
  </si>
  <si>
    <t xml:space="preserve"> - CONTESTAR SI APLICA INVESTIGACIONES Y/O SANCIONES POR LA AUTORIDAD DE PRIVACIDAD</t>
  </si>
  <si>
    <t>20. ¿Ha recibido usted alguna sanción, o se encuentra actualmente en algún proceso de investigación administrativa por parte de alguna Autoridad de Protección de Datos (Superintendencia de Industria y Comercio - SIC en Colombia) por incumplimiento o presunto incumplimiento a las disposiciones de la Ley de Protección de Datos Personales?</t>
  </si>
  <si>
    <t>21. ¿En caso positivo, ha subsanado las causas de las sanción a las disposiciones de la Ley de Protección de Datos Personales?</t>
  </si>
  <si>
    <t xml:space="preserve"> - CONTESTAR SI APLICA TRATAMIENTO DE DATOS SENSIBLES O DE DATOS DE NIÑOS, NIÑAS Y ADOLESCENTES</t>
  </si>
  <si>
    <t>22. ¿El proveedor hará tratamiento de datos personales categorizados como sensibles, es decir, aquellos que afectan la intimidad del Titular o cuyo uso indebido puede generar su discriminación, especialmente tales como los datos relativos a la salud, datos de niños, niñas y adolescentes y datos financieros.</t>
  </si>
  <si>
    <t>23. ¿Ha implementado una política específica para el acceso a la información personal de las bases de datos con información personal sensible?</t>
  </si>
  <si>
    <t xml:space="preserve"> - CONTESTAR SI APLICA TRATAMIENTO CON HERRAMIENTAS DE BIOMETRÍA</t>
  </si>
  <si>
    <t>24. ¿El proveedor utilizará alguna herramienta de biometria para verificac ión de identidad tales como: (reconocimiento facial, huella dactilar, reconocimiento de voz…)?</t>
  </si>
  <si>
    <t xml:space="preserve">25. ¿Tiene usted politicas o procedimientos establecidos para el adecuado tratamiento de datos o información Biométrica para verificación de identidad? </t>
  </si>
  <si>
    <t>26. ¿Garantiza la intervención humana en aquellos casos en los que en el proceso de validación de los datos biométricos que constituyan garantía adicional para la resolución de problemas con relación a la operación biométrica, así como para la identificación inmediata de sesgos, y siempre que del tratamiento puedan derivarse consecuencias perjudiciales para los derechos y libertades del titular?</t>
  </si>
  <si>
    <t xml:space="preserve"> - CONTESTAR SI APLICA TRATAMIENTO A TRAVES DE INTERNET</t>
  </si>
  <si>
    <t>27. ¿El proveedor realizará tratamiento de datos personales a través de internet?</t>
  </si>
  <si>
    <t>28. ¿El acceso a los datos personales que serán tratados a través de internet, se encuntra tecnicamente controlados para terceros no autorizados?</t>
  </si>
  <si>
    <t>29. ¿El proveedor o tercero, utilizará cookies?</t>
  </si>
  <si>
    <t>31. ¿Cuenta con una política de uso de cookies?</t>
  </si>
  <si>
    <t xml:space="preserve"> - CONTESTAR SI APLICA TRANSMISIONES INTERNACIONALES DE DATOS</t>
  </si>
  <si>
    <t>32. ¿En el tratamiento de los datos personales se llevará a cabo transmisión internacional de datos?</t>
  </si>
  <si>
    <t>33. ¿El o Los país(es) hacia el(los) cual(es) se hará la transmisión internacional de datos están considerados como que ofrecen una protección adecuada de datos según la Superintendencia de Industrial y Comercio - SIC y el reglamento general de datos personales de la Unión Europea?</t>
  </si>
  <si>
    <t>34. ¿Garantiza suscribir contratos de transmisión de datos personales con terceros a los cuales les comparte o transmite información personal?</t>
  </si>
  <si>
    <t xml:space="preserve"> - CONTESTAR SI APLICA SUBCONTRATACIÓN DE ACTIVIDADES DE PROCESAMIENTO</t>
  </si>
  <si>
    <t>35. ¿El posible proveedor subcontratará alguna actividad de procesamiento de datos?</t>
  </si>
  <si>
    <t>36. ¿Tiene un contrato por escrito con el tercero subcontratado que contemplen los estándares AXA y la implementación de políticas respecto a la actividad de procesamiento de datos?</t>
  </si>
  <si>
    <t xml:space="preserve"> - CONTESTAR SI APLICA TRATAMIENTO PARA ACTIVIDADES DE MARKETING, MERCADEO Y PUBLICIDAD</t>
  </si>
  <si>
    <t>37. ¿El proveedor realizará actividades de marketing, mercadeo y publicidad de productos o servicios de la compañía?</t>
  </si>
  <si>
    <t>39. Garantiza que tiene implementada un política o procedimiento que protejan el tratamiento de datos durante las actividades de marketing, mercadeo y publicidad, respetando el derecho a la intimidad personal, familiar del consumidor (dentro del horario de lunes a viernes de 7:00 a.m. a 7:00 p.m. y sábados de 8:00 a 3:00 p.m.)</t>
  </si>
  <si>
    <t xml:space="preserve"> - CONTESTAR SI APLICA TRATAMIENTO POR MEDIO DE APLICACIONES DE MENSAJERÍA INSTANTÁNEA</t>
  </si>
  <si>
    <t>40. ¿El proveedor realizará tratamiento de datos a través de aplicaciones de mensajería instantanea como por ejemplo: WhatsApp, Telegram; Facebook Messenger; Instagram; line entre otras más?</t>
  </si>
  <si>
    <t>41. ¿Cuentan estas aplicaciones de mensajería instantánea con la opción para que los titulares puedan ejercer sus derechos y presentar consultas o reclamos en relación con los datos personales?</t>
  </si>
  <si>
    <t>42. ¿Cuenta con una política interna para asegurarse de realizar las actividades de tratamiento a través de aplicaciones de mensajería instantánea de manera respetuosa y sin afectar la intimidad personal ni familiar del consumidor, dentro del horario de lunes a viernes de 7:00 a.m. a 7:00 p.m. y sábados de 8:00 a 3:00 p.m. excluyendo cualquier tipo de contacto con el consumidor los domingos y dias festivos?</t>
  </si>
  <si>
    <t xml:space="preserve"> - CONTESTAR SI APLICA TRATAMIENTO CON INTELIGENCIA ARTIFICIAL</t>
  </si>
  <si>
    <t>43. ¿El proveedor utilizará herramientas que involucre el procesamiento de datos por medio de Inteligencia Artificial?</t>
  </si>
  <si>
    <t>44. ¿ Emplea su organización una política, procedimiento o manual que dé lineamientos sobre el tratamiento de datos personales e información, cuando se utiliza Inteligencia Artificial?</t>
  </si>
  <si>
    <t>45. ¿Tiene medidas para evitar que los datos personales  tratados bajo herramientas de IA se asocien a sesgos (que tengan que ver con la raza, el género, la religión, la orientación sexual, la edad, la discapacidad, etc) y/o que de ello se derive en un trato injusto para el titular?</t>
  </si>
  <si>
    <t>46. ¿Dispone la solución IA empleada por su organización de algún tipo de sistema de alertas que facilite la identificación y el control de los posibles riesgos asociados a la discriminación algorítmica?</t>
  </si>
  <si>
    <t>47. ¿Se garantiza la intervención humana en aquellos casos en los que a causa del uso de la solución IA empleada por su organización se infieran consecuencias perjudiciales para los derechos y libertades del titular de datos?</t>
  </si>
  <si>
    <t>PRIVACIDAD DE DATOS - RESPUESTA CUESTIONARIO</t>
  </si>
  <si>
    <t>SI</t>
  </si>
  <si>
    <t>NO</t>
  </si>
  <si>
    <t>PRIVACIDAD DE DATOS - COMENTARIO AXA</t>
  </si>
  <si>
    <t>2.</t>
  </si>
  <si>
    <t>Ok</t>
  </si>
  <si>
    <t>Debe adoptar un manual interno de políticas y procedimientos para garantizar los derechos de los titulares en especifico la atencion de consultas y reclamos</t>
  </si>
  <si>
    <t>3.</t>
  </si>
  <si>
    <t>Debe garantiza la capacitacion a todos los empleados que tengan acceso a la información personal sobre su manual  interno de políticas y procedimientos en protección de datos personales</t>
  </si>
  <si>
    <t>4.</t>
  </si>
  <si>
    <t xml:space="preserve">Indique el nombre, cargo, fecha de designación y datos de contacto </t>
  </si>
  <si>
    <t>Debe asignar una persona o área como oficial de protección de datos que asuma la función de protección de datos personales, que de trámite a las solicitudes y reclamos de los titulares, para el ejercicio de los derechos a los que se refiere la Ley de Protección de Datos Personales</t>
  </si>
  <si>
    <t>5.</t>
  </si>
  <si>
    <t>Debe tomar las medidas necesarias para garantizar al titular el pleno y efectivo ejercicio del derecho de hábeas data, tramitar las consultas y reclamos de los titulares, realizar oportunamente la actualización, rectificación o supresión de los datos</t>
  </si>
  <si>
    <t>6.</t>
  </si>
  <si>
    <t>Debe tomar las medidas necesarias para garantizar la actualización de la información reportada por los Responsables del Tratamiento dentro de los cinco (5) días hábiles contados a partir de su recibo, el registro en la base de datos la leyenda "reclamo en trámite", el registro en la base de datos la leyenda "información en discusión judicial" una vez notificado por parte de la autoridad competente sobre procesos judiciales relacionados con la calidad del dato personal</t>
  </si>
  <si>
    <t>7.</t>
  </si>
  <si>
    <t>Debe tener la capacidad de abstenerse de circular información que esté siendo controvertida por el Titular y cuyo bloqueo haya sido ordenado por la Superintendencia de Industria y Comercio</t>
  </si>
  <si>
    <t>8.</t>
  </si>
  <si>
    <t>Debe tomar las medidas de seguridad técnicas, humanas y administrativas para conservar la información bajo las condiciones de seguridad necesarias para impedir su adulteración, pérdida, consulta, uso o acceso no autorizado o fraudulento</t>
  </si>
  <si>
    <t>9.</t>
  </si>
  <si>
    <t>Debe incluir políticas especificas de privacidad de datos dentro de las póliticas de seguridad de la información</t>
  </si>
  <si>
    <t>10.</t>
  </si>
  <si>
    <t>Debe incluir procedimientos de asignación de responsabilidades y autorizaciones en el tratamiento de la información personal?</t>
  </si>
  <si>
    <t>11.</t>
  </si>
  <si>
    <t>12.</t>
  </si>
  <si>
    <t>Debe adoptar un sistema de gestión de seguridad de la información o un programa integral de gestión de datos personales</t>
  </si>
  <si>
    <t>Indique cuáles herramientas</t>
  </si>
  <si>
    <t>Debe implementar herramientas de gestión de riesgos en el tratamiento de datos personales</t>
  </si>
  <si>
    <t>13.</t>
  </si>
  <si>
    <t>Debe implementar una política de protección para el acceso remoto a la información personal</t>
  </si>
  <si>
    <t>14.</t>
  </si>
  <si>
    <t>Debe tomar las medidas necesarias para garantizar que tiene implementado un procedimiento con definición de especificaciones y requisitos de seguridad de los sistemas de información personal, controles de seguridad de la información durante el mantenimiento (Control de cambios) de los sistemas de información personal, auditoría de los sistemas de información que contengan datos personales, monitoreo de consulta para las bases de datos con información personal</t>
  </si>
  <si>
    <t>15.</t>
  </si>
  <si>
    <t>Debe implementar una política para el correcto tratamiento de la información personal en las diferentes etapas del ciclo de vida del dato (recolección, almacenamiento, uso, circulación y disposición final)</t>
  </si>
  <si>
    <t>16.</t>
  </si>
  <si>
    <t>Debe implementar un procedimiento para la validación de datos de entrada y procesamiento de la información personal, para garantizar que los datos recolectados y procesados sean correctos y apropiados, como confirmación de tipos, formatos, longitudes, pertinencia, cantidad, uso, etc.</t>
  </si>
  <si>
    <t>Debe implementar un control de seguridad de información para la validación previo al envío de la información</t>
  </si>
  <si>
    <t>17.</t>
  </si>
  <si>
    <t>18.</t>
  </si>
  <si>
    <t>19.</t>
  </si>
  <si>
    <t>Debe implementar un procedimiento o control implementado para la disposición final de la información personal (supresión, archivo, destrucción, etc.)</t>
  </si>
  <si>
    <t>20.</t>
  </si>
  <si>
    <t>Indique los motivos de la sanción, el nombre de la autoridad sancionadora, el país y la fecha</t>
  </si>
  <si>
    <t>21.</t>
  </si>
  <si>
    <t>Explique las soluciones dadas a las causas de las saciones</t>
  </si>
  <si>
    <t>Explique las razones por las cuales no se ha dado soluciones a las causas de las saciones</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</si>
  <si>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</si>
  <si>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</si>
  <si>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</si>
  <si>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</si>
  <si>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</si>
  <si>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</si>
  <si>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</si>
  <si>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</si>
  <si>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</si>
  <si>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</si>
  <si>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</si>
  <si>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</si>
  <si>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</si>
  <si>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</si>
  <si>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</si>
  <si>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</si>
  <si>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</si>
  <si>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</si>
  <si>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</si>
  <si>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</si>
  <si>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</si>
  <si>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</si>
  <si>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</si>
  <si>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</si>
  <si>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</si>
  <si>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</si>
  <si>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Por favor responder la siguiente pregunta</t>
  </si>
  <si>
    <t>Indique el numeral de la política(s) especifica(s) para el acceso a la información personal de las bases de datos con información personal sensible dentro del manual de políticas y procedimientos de protección de datos</t>
  </si>
  <si>
    <t>Debe implementar una política para el Intercambio físico o electrónico de datos (como por ejemplo durante el comercio electrónico para la compra y venta de productos o servicios), transporte y/o almacenamiento de información personal</t>
  </si>
  <si>
    <t>Debe implementar una políticaespecifica para el acceso a la información personal de las bases de datos con información personal sensible</t>
  </si>
  <si>
    <t>Por favor responder las siguientes dos (2) preguntas</t>
  </si>
  <si>
    <t>Indique el numeral de la política(s) o procedimiento (s) establecidos para el adecuado tratamiento de datos o información biométrica para verificación de identidad dentro del manual de políticas y procedimientos de protección de datos</t>
  </si>
  <si>
    <t>Debe implementar una política o procedimiento para el adecuado tratamiento de datos o información biométrica para verificación de identidad</t>
  </si>
  <si>
    <t>Debe tomar las medidas necesarias para garantizar la intervención humana en aquellos casos en los que en el proceso de validación de los datos biométricos que constituyan garantía adicional para la resolución de problemas con relación a la operación biométrica, así como para la identificación inmediata de sesgos, y siempre que del tratamiento puedan derivarse consecuencias perjudiciales para los derechos y libertades del titular</t>
  </si>
  <si>
    <t>Por favor responder las siguientes cuatro (4) preguntas</t>
  </si>
  <si>
    <t>Indique cuáles son esas medidas de control</t>
  </si>
  <si>
    <t>Indique cómo obtiene una autorización del titular</t>
  </si>
  <si>
    <t>30. ¿Obtiene una autorización del titular de manera previa, expresa e informada para poder hacer uso de cookies en la(s) página(s) web?</t>
  </si>
  <si>
    <t>Debe tomar las medidas necesarias para obtener autorización del titular de manera previa, expresa e informada para poder hacer uso de cookies en la(s) página(s) web</t>
  </si>
  <si>
    <t>Indique el numeral de la política(s) especifica(s) política de uso de cookies dentro del manual de políticas y procedimientos de protección de datos</t>
  </si>
  <si>
    <t>Debe implementar una política de uso de cookies</t>
  </si>
  <si>
    <t>Indicar hacia qué país (es) se hará la transmisión internacional de datos</t>
  </si>
  <si>
    <t>Indicar hacia qué país (es) se hará la transmisión internacional de datos. Se debe requerir una declaración de conformidad ante la SIC</t>
  </si>
  <si>
    <t>Debe garantizar la suscripción de contratos de transmisión de datos personales con terceros a los cuales les comparte o transmite información personal</t>
  </si>
  <si>
    <t>Ok, no se requiere contestar la siguiente pregunta</t>
  </si>
  <si>
    <t>Debe garantizar un contrato por escrito con el tercero subcontratado que contemplen los estándares AXA y la implementación de políticas respecto a la actividad de procesamiento de datos</t>
  </si>
  <si>
    <t>Ok, no se requiere contestar las siguientes dos (2) preguntas</t>
  </si>
  <si>
    <t>Ok, no se requiere contestar las siguientes cuatro (4) preguntas</t>
  </si>
  <si>
    <t>38. ¿Los canales cuentan con la opción para que el titular pueda ejercer sus derechos y presentar consultas o reclamos en relación con los datos personales?</t>
  </si>
  <si>
    <t>Indique cómo el titular puede ejercer sus derechos y presentar consultas o reclamos en relación con los datos personales</t>
  </si>
  <si>
    <t>Debe garantizar que el titular pueda ejercer sus derechos y presentar consultas o reclamos en relación con los datos personales</t>
  </si>
  <si>
    <t>Debe garantizar que tiene implementada un política o procedimiento que protejan el tratamiento de datos durante las actividades de marketing, mercadeo y publicidad, respetando el derecho a la intimidad personal, familiar del consumidor (dentro del horario de lunes a viernes de 7:00 a.m. a 7:00 p.m. y sábados de 8:00 a 3:00 p.m.)</t>
  </si>
  <si>
    <t>Indique cómo las aplicaciones de mensajería instantánea tienen la opción para que los titulares puedan ejercer sus derechos y presentar consultas o reclamos en relación con los datos personales</t>
  </si>
  <si>
    <t>Debe garantizar que las aplicaciones de mensajería instantánea tengan la opción para que los titulares puedan ejercer sus derechos y presentar consultas o reclamos en relación con los datos personales</t>
  </si>
  <si>
    <t>Debe garantizar que tiene implementada un política interna para asegurarse de realizar las actividades de tratamiento a través de aplicaciones de mensajería instantánea de manera respetuosa y sin afectar la intimidad personal ni familiar del consumidor, dentro del horario de lunes a viernes de 7:00 a.m. a 7:00 p.m. y sábados de 8:00 a 3:00 p.m. excluyendo cualquier tipo de contacto con el consumidor los domingos y dias festivos</t>
  </si>
  <si>
    <t>Debe desarrollar una política, procedimiento o manual que dé lineamientos sobre el tratamiento de datos personales e información, cuando se utiliza Inteligencia Artificial</t>
  </si>
  <si>
    <t>Indique cuáles medidas</t>
  </si>
  <si>
    <t>Debe implementar las medidas necesarias para evitar que los datos personales  tratados bajo herramientas de IA se asocien a sesgos (que tengan que ver con la raza, el género, la religión, la orientación sexual, la edad, la discapacidad, etc) y/o que de ello se derive en un trato injusto para el titular</t>
  </si>
  <si>
    <t>Describa brevemente el sistema de alertas</t>
  </si>
  <si>
    <t>Debe desarrollar y disponer un sistema de alertas que facilite la identificación y el control de los posibles riesgos asociados a la discriminación algorítmica</t>
  </si>
  <si>
    <t>Describa brevemente cómo se garantiza</t>
  </si>
  <si>
    <t>Debe desarrollar y garantizar la intervención humana en aquellos casos en los que a causa del uso de la solución IA empleada por su organización se infieran consecuencias perjudiciales para los derechos y libertades del titular de datos</t>
  </si>
  <si>
    <t>#</t>
  </si>
  <si>
    <t>¿El proveedor recolectará, almacenará, circulará, usará y/o eliminará datos personales?</t>
  </si>
  <si>
    <t>¿El proveedor tratará datos personales de más de 300 mil personas?</t>
  </si>
  <si>
    <t>¿El proveedor recolectará, almacenará, circulará, usará y/o eliminará datos personales categorizados como sensibles como (información relacionada a datos de salud, de niños, niñas y adolescentes y datos financieros)?</t>
  </si>
  <si>
    <t>¿El proveedor utilizará alguna herramienta de biometria para verificación de identidad tales como: (reconocimiento facial, huella dactilar, reconocimiento de voz…)?</t>
  </si>
  <si>
    <t>¿El proveedor o tercero, tratará datos personales a través de internet y/o utilizará cookies?</t>
  </si>
  <si>
    <t>¿El proveedor recolectará, almacenará, circulará, usará y/o eliminará datos personales fuera del territorio Colombiano? Ó ¿Se hará transmisión internacional de datos?</t>
  </si>
  <si>
    <t>¿El proveedor recolectará, almacenará, circulará, usará y/o eliminará datos personales con algún tercero, partner o subcontratista?</t>
  </si>
  <si>
    <t>¿El proveedor realizará actividades de marketing, mercadeo o publicidad de productos o servicios de la compañía?</t>
  </si>
  <si>
    <t>¿El proveedor realizará tratamiento de datos por medio de aplicaciones de mensajería instantanea como por ejemplo: WhatsApp, Telegram; Facebook Messenger; Instagram; line entre otras más?</t>
  </si>
  <si>
    <t>¿El proveedor utilizará herramientas que involucre el procesamiento de datos por medio de Inteligencia Artificial?</t>
  </si>
  <si>
    <t>HERRAMIENTA DE INFORMACIÓN GENERAL Y NIVEL DE RIESGO DE SEGURIDAD DE LA INFORMACIÓN Y PRIVACIDAD DE DATOS DEL TERCERO A VINCULAR - TRIAGE</t>
  </si>
  <si>
    <t>INFORMACIÓN GENERAL:</t>
  </si>
  <si>
    <t>NIVEL DE RIESGO DE PRIVACIDAD DE DATOS</t>
  </si>
  <si>
    <t>RESULTADO:</t>
  </si>
  <si>
    <t>El servicio prestado se ofrece en nube</t>
  </si>
  <si>
    <t>Acceso a datos que tiene el proveedor</t>
  </si>
  <si>
    <t>Permisos a sistemas o redes de Axa que tiene el proveedor</t>
  </si>
  <si>
    <t>Acceso a instalaciones físicas que tiene el proveedor</t>
  </si>
  <si>
    <t>El proveedor necesita manejar datos de salud para la prestación del servicio</t>
  </si>
  <si>
    <t>RTO</t>
  </si>
  <si>
    <t xml:space="preserve">NIVEL DE RIESGO DE SEGURIDAD DE LA INFORMACIÓN </t>
  </si>
  <si>
    <t>Razón social</t>
  </si>
  <si>
    <t>NIT</t>
  </si>
  <si>
    <t>Domicilio</t>
  </si>
  <si>
    <t>Datos de Contacto (Teléfono, email, web)</t>
  </si>
  <si>
    <t>Nombre de quien tendrá el contacto con AXA</t>
  </si>
  <si>
    <t>Servicio a prestar</t>
  </si>
  <si>
    <t>Información diligenciada por</t>
  </si>
  <si>
    <t>Fecha de diligenciamiento</t>
  </si>
  <si>
    <t>¿Sobre qué volumen de titulares de AXA se estima realizar tratamiento de datos personales?</t>
  </si>
  <si>
    <t>EVALUACION DEL IMPACTO EN LA PRIVACIDAD DE LOS DATOS (EIPD)  - DATA PRIVACY IMPACT ASSESSMENT (DPIA)</t>
  </si>
  <si>
    <t>POLITICA:</t>
  </si>
  <si>
    <t>La compañía sólo podrá vincular al proveedor hasta el momento en que éste ofrezca las garantías suficientes para aplicar las medidas técnicas y organizativas apropiadas que aseguren que el tratamiento cumplirá los requisitos de esta Política y salvaguarda la protección de los derechos del interesado. (GDP Policy #20)</t>
  </si>
  <si>
    <t>OBJETIVO:</t>
  </si>
  <si>
    <t>Identificar los posibles riesgos inherentes a que se ven expuestos los datos personales que serán puestos en manos del tercero, definir las medidas de control a implementar a partir de las respuestas dadas por el tercero y establecer el riesgo residual teniendo en cuenta las medidas de control que manifiesta el tercero tener.</t>
  </si>
  <si>
    <t>DATA PRIVACY IMPACT ASSESSMENT - DPIA</t>
  </si>
  <si>
    <t>VALOR</t>
  </si>
  <si>
    <t>RIESGO INHERENTE</t>
  </si>
  <si>
    <t>CONTROLES REQUERIDOS</t>
  </si>
  <si>
    <t>CONTROLES EXISTENTES</t>
  </si>
  <si>
    <t>% CUMPLIMIENTO</t>
  </si>
  <si>
    <t>RIESGO RESIDUAL</t>
  </si>
  <si>
    <t>A. SOBRE EL VOLUMEN DE DATOS PERSONALES</t>
  </si>
  <si>
    <t>B. SOBRE LOS DEBERES COMO ENCARGADO DE TRATAMIENTO</t>
  </si>
  <si>
    <t>Sobre el Manual de Protección de Datos Personales</t>
  </si>
  <si>
    <t>-</t>
  </si>
  <si>
    <t>Sobre la Capacitación en Protección de Datos Personales</t>
  </si>
  <si>
    <t>Sobre la Función de Protección de Datos Personales</t>
  </si>
  <si>
    <t>Declaraciones sobre las Garantías sobre los Titulares</t>
  </si>
  <si>
    <t>Sobre Investigaciones y Sanciones por la Autoridad de Privacidad</t>
  </si>
  <si>
    <t>Tratamiento de Datos Sensibles o de Datos de NNA</t>
  </si>
  <si>
    <t>Tratamiento con Herramientas de Biometría</t>
  </si>
  <si>
    <t>Tratamiento a través de internet</t>
  </si>
  <si>
    <t>Transmisiones Internacionales de Datos</t>
  </si>
  <si>
    <t>Subcontratación de Actividades de Procesamiento</t>
  </si>
  <si>
    <t>Tratamiento para actividades de Marketing, Mercadeo y Publicidad</t>
  </si>
  <si>
    <t>Tratamiento por medio de aplicaciones de Mensajería Instantánea</t>
  </si>
  <si>
    <t>Tratamiento con Inteligencia Artificial</t>
  </si>
  <si>
    <t>EVALUACIÓN GENERAL DE PROTECCIÓN DE DATOS PERSONALES</t>
  </si>
  <si>
    <t>RIESGO INHERENTE TOTAL</t>
  </si>
  <si>
    <t>CONTROLES REQUERIDOS TOTALES</t>
  </si>
  <si>
    <t>CONTROLES EXISTENTES TOTALES</t>
  </si>
  <si>
    <t>% CUMPLIMIENTO TOTAL</t>
  </si>
  <si>
    <t>RIESGO RESIDUAL TOTAL</t>
  </si>
  <si>
    <t>Declaración General</t>
  </si>
  <si>
    <t>Medidas de Seguridad de la Información Personal</t>
  </si>
  <si>
    <t>Sistema de Gestión de Seguridad de la Información</t>
  </si>
  <si>
    <t>Control de Acceso a la Información Personal</t>
  </si>
  <si>
    <t>Seguridad en los Sistemas de Información Personal</t>
  </si>
  <si>
    <t>Procesamiento de Información Personal</t>
  </si>
  <si>
    <t>El tercero procesará datos personales</t>
  </si>
  <si>
    <t>Más de 300K - Según AXA</t>
  </si>
  <si>
    <t>Volumen de Datos Personales a Tratar - Según el Tercero</t>
  </si>
  <si>
    <r>
      <t xml:space="preserve">Apreciados Funcionarios AXA Colpatria, por favor responder el bloque de "INFORMACIÓN GENERAL", en el espacio gris.
 Los bloques de "NIVEL DE RIESGO DE SEGURIDAD DE LA INFORMACIÓN" y "NIVEL DE RIESGO DE PRIVACIDAD DE DATOS", </t>
    </r>
    <r>
      <rPr>
        <u/>
        <sz val="9"/>
        <rFont val="Verdana"/>
        <family val="2"/>
      </rPr>
      <t>NO</t>
    </r>
    <r>
      <rPr>
        <sz val="9"/>
        <rFont val="Verdana"/>
        <family val="2"/>
      </rPr>
      <t xml:space="preserve"> deben ser modificados, teniendo en cuenta que estan previamente diligenciados respecto al tipo de proveedor a contratar. 
(Validar el nombre del cuestionario para garantizar que esté aplicando el cuestionario correcto)</t>
    </r>
  </si>
  <si>
    <t>No</t>
  </si>
  <si>
    <t>Confidencial</t>
  </si>
  <si>
    <t>Semipúblico público / zona pública / sin acceso</t>
  </si>
  <si>
    <t>Si</t>
  </si>
  <si>
    <t>Acceso limitado</t>
  </si>
  <si>
    <t>RTO &gt; 2 semanas y &lt;= 1 mes</t>
  </si>
  <si>
    <t>IPS</t>
  </si>
  <si>
    <t>No.</t>
  </si>
  <si>
    <t>Super Salud</t>
  </si>
  <si>
    <t>Requerimiento</t>
  </si>
  <si>
    <t>Respuesta</t>
  </si>
  <si>
    <t>Comentarios y/o Evidencias</t>
  </si>
  <si>
    <t>Re. 3100 De 2019</t>
  </si>
  <si>
    <t>¿Tiene políticas y procedimientos de seguridad de la información, en esta se describe la necesidad de proteger los datos de salud?</t>
  </si>
  <si>
    <t>¿Tiene una política de seguridad que cubra los riesgos del trabajo remoto y/o telemedicina?.</t>
  </si>
  <si>
    <t>¿Dentro del proceso de selección de personal de la compañía ¿Verifica los antecedentes del personal nuevo?.</t>
  </si>
  <si>
    <t>¿Los contratos de trabajo incluyen capítulos que establezcan las responsabilidades de los empleados y de los contratistas referente a protección de datos personales y registros protegidos legalmente por reserva (Historia Clínica)?.</t>
  </si>
  <si>
    <t>¿Tiene un acuerdo de confidencialidad que es firmado por todo el personal que accede a la información sensible de la compañía?.</t>
  </si>
  <si>
    <t>¿Tiene controles implementados para evitar la divulgación, modificación, eliminación o destrucción no autorizada de información almacenada en medios extraíbles (USB, CD, Discos Externos, Cintas, entre otros)?.</t>
  </si>
  <si>
    <t>¿Se tienen controles implementados para asegurar que todos los dispositivos (Computadores, servidores, dispositivos móviles, entre otros) se ejecutan procedimientos que garanticen la eliminación de forma segura antes de su reutilización?. ¿Cuáles son los procedimientos actuales que se ejecutan para el borrado seguro?</t>
  </si>
  <si>
    <t>¿Restringe y controla la instalación de software dentro de su organización?</t>
  </si>
  <si>
    <t>¿Tiene implementada una política de control de acceso y ciclo de vida a los usuarios (creación, modificación y eliminación) de los sistemas de información?.</t>
  </si>
  <si>
    <t>¿Aplica controles para garantizar la custodia y confidencialidad de los documentos o registros protegidos legalmente por reserva (Historia Clínica)?</t>
  </si>
  <si>
    <t>¿Tiene un procedimiento formal de autorización para restringir y controlar los derechos de acceso privilegiado?.</t>
  </si>
  <si>
    <t>¿Se asigna la responsabilidad a los usuarios finales de proteger y salvaguardar su información de autenticación de forma secreta?.</t>
  </si>
  <si>
    <t>¿Las políticas de control de acceso restringen el acceso a la información y a las funciones de las aplicaciones (roles y responsabilidades)?.</t>
  </si>
  <si>
    <t>¿Maneja política para garantizar el uso de contraseñas fuertes en los sistemas de información?.</t>
  </si>
  <si>
    <t>Re. 1995 De 1999</t>
  </si>
  <si>
    <t>¿Tiene un esquema para la clasificación de información basado en la criticidad de la misma?.</t>
  </si>
  <si>
    <t>¿Tiene procedimientos implementados para el manejo o tratamiento de la información de acuerdo con la criticidad de la información (historias clínicas, datos personales, etc)?</t>
  </si>
  <si>
    <t>RECORDAR:
-  Si el % Cumplimiento total (F38) es igual al 100% usted puede CONTINUAR el proceso de contratación SIN necesidad de realizar ningun escalamiento, pero garantizando que el cuestionario y los documentos mínimos requeridos relacionados en el comentario AXA por privacidad de datos se encuentren en la carpeta del proveedor
- Si el % Cumplimiento total (F38) NO cumple con el 100% es necesario que el proveedor tome todas las medidas necesarias para lograr el % de cumplimiento y así continuar el proceso; solo si es un proveedor es ESCENCIAL y ÚNICO debera ser presentado al comité Vendor Risk.</t>
  </si>
  <si>
    <t>Ok, indique nombre y fecha del documento que la contiene y adjúntela</t>
  </si>
  <si>
    <t xml:space="preserve">Los datos personales son usados exclusivamente para i) Prestación de servicios de salud ii) Gestión administrativa de la atención en salud iii) Cumplimiento de las obligaciones legales y las exigencias de las entidades que regulan y vigilan el Sector Salud y demás autoridades competentes.
(Escribir adicional en caso de que se requiera)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</si>
</sst>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theme="1"/>
      <name val="Verdana"/>
      <family val="2"/>
    </font>
    <font>
      <sz val="9"/>
      <name val="Verdana"/>
      <family val="2"/>
    </font>
    <font>
      <b/>
      <sz val="9"/>
      <color theme="0"/>
      <name val="Verdana"/>
      <family val="2"/>
    </font>
    <font>
      <b/>
      <sz val="9"/>
      <name val="Verdana"/>
      <family val="2"/>
    </font>
    <font>
      <b/>
      <sz val="9"/>
      <color theme="1"/>
      <name val="Verdana"/>
      <family val="2"/>
    </font>
    <font>
      <u/>
      <sz val="9"/>
      <name val="Verdana"/>
      <family val="2"/>
    </font>
    <font>
      <sz val="11"/>
      <color theme="1"/>
      <name val="Calibri"/>
      <family val="2"/>
      <scheme val="minor"/>
    </font>
    <font>
      <sz val="9"/>
      <color rgb="FF002060"/>
      <name val="Verdana"/>
      <family val="2"/>
    </font>
    <font>
      <sz val="10"/>
      <color theme="1"/>
      <name val="Calibri"/>
      <family val="2"/>
      <scheme val="minor"/>
    </font>
    <font>
      <b/>
      <sz val="14"/>
      <color theme="0"/>
      <name val="Calibri"/>
      <family val="2"/>
      <scheme val="minor"/>
    </font>
    <font>
      <sz val="10"/>
      <name val="Arial"/>
      <family val="2"/>
    </font>
  </fonts>
  <fills count="9">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theme="8"/>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112">
    <xf numFmtId="0" fontId="0" fillId="0" borderId="0" xfId="0"/>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2" fillId="0" borderId="0" xfId="0" applyFont="1" applyAlignment="1">
      <alignment vertical="top" wrapText="1"/>
    </xf>
    <xf numFmtId="0" fontId="4" fillId="2" borderId="7" xfId="0" applyFont="1" applyFill="1" applyBorder="1" applyAlignment="1">
      <alignment vertical="top"/>
    </xf>
    <xf numFmtId="0" fontId="4" fillId="2" borderId="8" xfId="0" applyFont="1" applyFill="1" applyBorder="1" applyAlignment="1">
      <alignment vertical="top" wrapText="1"/>
    </xf>
    <xf numFmtId="0" fontId="4" fillId="2" borderId="9" xfId="0" applyFont="1" applyFill="1" applyBorder="1" applyAlignment="1">
      <alignment vertical="top" wrapText="1"/>
    </xf>
    <xf numFmtId="0" fontId="3" fillId="0" borderId="10" xfId="0" applyFont="1" applyBorder="1" applyAlignment="1">
      <alignment vertical="top" wrapText="1"/>
    </xf>
    <xf numFmtId="0" fontId="5" fillId="3" borderId="10" xfId="0" applyFont="1" applyFill="1" applyBorder="1" applyAlignment="1">
      <alignment vertical="top" wrapText="1"/>
    </xf>
    <xf numFmtId="0" fontId="3" fillId="4" borderId="10" xfId="0" applyFont="1" applyFill="1" applyBorder="1" applyAlignment="1" applyProtection="1">
      <alignment vertical="top" wrapText="1"/>
      <protection locked="0"/>
    </xf>
    <xf numFmtId="0" fontId="3" fillId="4" borderId="11" xfId="0" applyFont="1" applyFill="1" applyBorder="1" applyAlignment="1" applyProtection="1">
      <alignment horizontal="left" vertical="top" wrapText="1"/>
      <protection locked="0"/>
    </xf>
    <xf numFmtId="0" fontId="5" fillId="3" borderId="9" xfId="0" applyFont="1" applyFill="1" applyBorder="1" applyAlignment="1">
      <alignment vertical="top" wrapText="1"/>
    </xf>
    <xf numFmtId="0" fontId="3" fillId="0" borderId="9" xfId="0" applyFont="1" applyBorder="1" applyAlignment="1">
      <alignment vertical="top" wrapText="1"/>
    </xf>
    <xf numFmtId="0" fontId="3" fillId="0" borderId="9" xfId="0" applyFont="1" applyBorder="1" applyAlignment="1">
      <alignment horizontal="left" wrapText="1"/>
    </xf>
    <xf numFmtId="0" fontId="3" fillId="0" borderId="9" xfId="0" applyFont="1" applyBorder="1" applyAlignment="1">
      <alignment wrapText="1"/>
    </xf>
    <xf numFmtId="0" fontId="4" fillId="2" borderId="13"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0" fillId="0" borderId="0" xfId="0" applyAlignment="1">
      <alignment horizontal="center"/>
    </xf>
    <xf numFmtId="0" fontId="4" fillId="2" borderId="7" xfId="0" applyFont="1" applyFill="1" applyBorder="1" applyAlignment="1">
      <alignment horizontal="center" vertical="center"/>
    </xf>
    <xf numFmtId="0" fontId="3" fillId="0" borderId="10" xfId="0" applyFont="1" applyBorder="1" applyAlignment="1">
      <alignment horizontal="center" vertical="center"/>
    </xf>
    <xf numFmtId="0" fontId="2" fillId="0" borderId="0" xfId="0" applyFont="1" applyAlignment="1">
      <alignment vertical="center"/>
    </xf>
    <xf numFmtId="0" fontId="6" fillId="0" borderId="10" xfId="0" applyFont="1" applyBorder="1" applyAlignment="1">
      <alignment horizontal="center" vertical="center"/>
    </xf>
    <xf numFmtId="0" fontId="1" fillId="2" borderId="1" xfId="0" applyFont="1" applyFill="1" applyBorder="1" applyAlignment="1">
      <alignment vertical="top"/>
    </xf>
    <xf numFmtId="0" fontId="1" fillId="2" borderId="3" xfId="0" applyFont="1" applyFill="1" applyBorder="1" applyAlignment="1">
      <alignment vertical="top"/>
    </xf>
    <xf numFmtId="0" fontId="4" fillId="2" borderId="10" xfId="0" applyFont="1" applyFill="1" applyBorder="1" applyAlignment="1">
      <alignment horizontal="center" vertical="top" wrapText="1"/>
    </xf>
    <xf numFmtId="0" fontId="4" fillId="2" borderId="10" xfId="0" applyFont="1" applyFill="1" applyBorder="1" applyAlignment="1">
      <alignment horizontal="center" vertical="center" wrapText="1"/>
    </xf>
    <xf numFmtId="0" fontId="3" fillId="3" borderId="10" xfId="0" applyFont="1" applyFill="1" applyBorder="1" applyAlignment="1">
      <alignment horizontal="center" vertical="top" wrapText="1"/>
    </xf>
    <xf numFmtId="0" fontId="2" fillId="0" borderId="10" xfId="0" applyFont="1" applyBorder="1" applyAlignment="1">
      <alignment horizontal="center" vertical="top" wrapText="1"/>
    </xf>
    <xf numFmtId="9" fontId="2" fillId="0" borderId="10" xfId="1" applyFont="1" applyFill="1" applyBorder="1" applyAlignment="1">
      <alignment horizontal="center" vertical="top"/>
    </xf>
    <xf numFmtId="0" fontId="2" fillId="0" borderId="10" xfId="0" applyFont="1" applyBorder="1" applyAlignment="1">
      <alignment horizontal="center" vertical="top"/>
    </xf>
    <xf numFmtId="0" fontId="2" fillId="0" borderId="10" xfId="0" applyFont="1" applyBorder="1" applyAlignment="1">
      <alignment vertical="top" wrapText="1"/>
    </xf>
    <xf numFmtId="0" fontId="2" fillId="0" borderId="10" xfId="0" applyFont="1" applyBorder="1" applyAlignment="1">
      <alignment horizontal="center" vertical="center" wrapText="1"/>
    </xf>
    <xf numFmtId="0" fontId="2" fillId="2" borderId="10" xfId="0" applyFont="1" applyFill="1" applyBorder="1" applyAlignment="1">
      <alignment horizontal="center" vertical="top"/>
    </xf>
    <xf numFmtId="0" fontId="9" fillId="2" borderId="10" xfId="0" applyFont="1" applyFill="1" applyBorder="1" applyAlignment="1">
      <alignment horizontal="center" vertical="top" wrapText="1"/>
    </xf>
    <xf numFmtId="0" fontId="0" fillId="0" borderId="10" xfId="0" applyBorder="1"/>
    <xf numFmtId="0" fontId="0" fillId="0" borderId="10" xfId="0" applyBorder="1" applyAlignment="1">
      <alignment horizontal="center" vertical="top"/>
    </xf>
    <xf numFmtId="0" fontId="4" fillId="7" borderId="10" xfId="0" applyFont="1" applyFill="1" applyBorder="1" applyAlignment="1">
      <alignment horizontal="center" vertical="center"/>
    </xf>
    <xf numFmtId="0" fontId="0" fillId="4" borderId="0" xfId="0" applyFill="1"/>
    <xf numFmtId="0" fontId="11" fillId="8" borderId="21"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0" fillId="6" borderId="24" xfId="0" applyFont="1" applyFill="1" applyBorder="1" applyAlignment="1">
      <alignment horizontal="center" vertical="center"/>
    </xf>
    <xf numFmtId="0" fontId="10" fillId="6" borderId="24" xfId="0" applyFont="1" applyFill="1" applyBorder="1" applyAlignment="1">
      <alignment horizontal="center" vertical="center" wrapText="1"/>
    </xf>
    <xf numFmtId="0" fontId="12" fillId="6" borderId="24" xfId="0" applyFont="1" applyFill="1" applyBorder="1" applyAlignment="1">
      <alignment horizontal="left" vertical="center" wrapText="1"/>
    </xf>
    <xf numFmtId="0" fontId="10" fillId="6" borderId="10" xfId="0" applyFont="1" applyFill="1" applyBorder="1" applyAlignment="1">
      <alignment horizontal="left" vertical="center" wrapText="1"/>
    </xf>
    <xf numFmtId="0" fontId="10" fillId="6" borderId="24" xfId="0" applyFont="1" applyFill="1" applyBorder="1" applyAlignment="1">
      <alignment horizontal="left" vertical="center" wrapText="1"/>
    </xf>
    <xf numFmtId="0" fontId="10" fillId="6" borderId="10" xfId="0" applyFont="1" applyFill="1" applyBorder="1" applyAlignment="1">
      <alignment horizontal="center" vertical="center"/>
    </xf>
    <xf numFmtId="0" fontId="10" fillId="6" borderId="10" xfId="0" applyFont="1" applyFill="1" applyBorder="1" applyAlignment="1">
      <alignment horizontal="center" vertical="center" wrapText="1"/>
    </xf>
    <xf numFmtId="0" fontId="12" fillId="6" borderId="10" xfId="0" applyFont="1" applyFill="1" applyBorder="1" applyAlignment="1">
      <alignment horizontal="left" vertical="center" wrapText="1"/>
    </xf>
    <xf numFmtId="0" fontId="3" fillId="0" borderId="10" xfId="0" applyFont="1" applyBorder="1" applyAlignment="1">
      <alignment vertical="center" wrapText="1"/>
    </xf>
    <xf numFmtId="0" fontId="5" fillId="3" borderId="10" xfId="0" applyFont="1" applyFill="1" applyBorder="1" applyAlignment="1">
      <alignment horizontal="center" vertical="center" wrapText="1"/>
    </xf>
    <xf numFmtId="0" fontId="2" fillId="0" borderId="7"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wrapText="1"/>
    </xf>
    <xf numFmtId="0" fontId="5" fillId="0" borderId="10" xfId="0" applyFont="1" applyBorder="1" applyAlignment="1">
      <alignment horizontal="center" vertical="center" wrapText="1"/>
    </xf>
    <xf numFmtId="0" fontId="3" fillId="0" borderId="10" xfId="0" applyFont="1" applyBorder="1" applyAlignment="1">
      <alignment horizontal="left" vertical="center" wrapText="1"/>
    </xf>
    <xf numFmtId="0" fontId="2" fillId="0" borderId="10" xfId="0" applyFont="1" applyBorder="1" applyAlignment="1">
      <alignment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7" xfId="0" applyFont="1" applyFill="1" applyBorder="1" applyAlignment="1">
      <alignment horizontal="left" vertical="center"/>
    </xf>
    <xf numFmtId="0" fontId="2" fillId="5" borderId="8" xfId="0" applyFont="1" applyFill="1" applyBorder="1" applyAlignment="1">
      <alignment horizontal="left" vertical="center"/>
    </xf>
    <xf numFmtId="0" fontId="2" fillId="5" borderId="9" xfId="0" applyFont="1" applyFill="1" applyBorder="1" applyAlignment="1">
      <alignment horizontal="lef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6" xfId="0" applyFont="1" applyFill="1" applyBorder="1" applyAlignment="1">
      <alignment vertical="center"/>
    </xf>
    <xf numFmtId="0" fontId="4" fillId="2" borderId="3" xfId="0" applyFont="1" applyFill="1" applyBorder="1" applyAlignment="1">
      <alignment vertical="center"/>
    </xf>
    <xf numFmtId="0" fontId="4" fillId="2" borderId="0" xfId="0" applyFont="1" applyFill="1" applyAlignment="1">
      <alignment vertical="center"/>
    </xf>
    <xf numFmtId="0" fontId="4" fillId="2" borderId="12" xfId="0" applyFont="1" applyFill="1" applyBorder="1" applyAlignment="1">
      <alignment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17" xfId="0" applyFont="1" applyFill="1" applyBorder="1" applyAlignment="1">
      <alignment horizontal="left" vertical="center"/>
    </xf>
    <xf numFmtId="0" fontId="5" fillId="3" borderId="6"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2" fillId="0" borderId="8" xfId="0" applyFont="1" applyBorder="1" applyAlignment="1">
      <alignment horizontal="left" vertical="center"/>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0" fillId="6" borderId="18" xfId="0" applyFill="1" applyBorder="1" applyAlignment="1">
      <alignment horizontal="center" vertical="top"/>
    </xf>
    <xf numFmtId="0" fontId="0" fillId="6" borderId="19" xfId="0" applyFill="1" applyBorder="1" applyAlignment="1">
      <alignment horizontal="center" vertical="top"/>
    </xf>
    <xf numFmtId="0" fontId="0" fillId="6" borderId="20" xfId="0" applyFill="1" applyBorder="1" applyAlignment="1">
      <alignment horizontal="center" vertical="top"/>
    </xf>
    <xf numFmtId="0" fontId="2" fillId="0" borderId="3" xfId="0" applyFont="1" applyBorder="1" applyAlignment="1">
      <alignment horizontal="center" vertical="top" wrapText="1"/>
    </xf>
    <xf numFmtId="0" fontId="2" fillId="0" borderId="0" xfId="0" applyFont="1" applyAlignment="1">
      <alignment horizontal="center" vertical="top" wrapText="1"/>
    </xf>
    <xf numFmtId="0" fontId="2" fillId="0" borderId="12" xfId="0" applyFont="1" applyBorder="1" applyAlignment="1">
      <alignment horizontal="center" vertical="top"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4" borderId="1"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0" fontId="3" fillId="4" borderId="6" xfId="0" applyFont="1" applyFill="1" applyBorder="1" applyAlignment="1" applyProtection="1">
      <alignment horizontal="center" vertical="center" wrapText="1"/>
      <protection locked="0"/>
    </xf>
    <xf numFmtId="0" fontId="5" fillId="5" borderId="3" xfId="0" applyFont="1" applyFill="1" applyBorder="1" applyAlignment="1">
      <alignment horizontal="center" vertical="top" wrapText="1"/>
    </xf>
    <xf numFmtId="0" fontId="5" fillId="5" borderId="0" xfId="0" applyFont="1" applyFill="1" applyAlignment="1">
      <alignment horizontal="center"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6"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17" xfId="0" applyFont="1" applyBorder="1" applyAlignment="1">
      <alignment vertical="top" wrapText="1"/>
    </xf>
    <xf numFmtId="0" fontId="4" fillId="2" borderId="10" xfId="0" applyFont="1" applyFill="1" applyBorder="1" applyAlignment="1">
      <alignment horizontal="center" vertical="center" wrapText="1"/>
    </xf>
  </cellXfs>
  <cellStyles count="2">
    <cellStyle name="Normal" xfId="0" builtinId="0"/>
    <cellStyle name="Porcentaje" xfId="1" builtinId="5"/>
  </cellStyles>
  <dxfs count="3">
    <dxf>
      <fill>
        <patternFill>
          <bgColor rgb="FF92D050"/>
        </patternFill>
      </fill>
    </dxf>
    <dxf>
      <fill>
        <patternFill>
          <bgColor rgb="FFFFFF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0</xdr:row>
      <xdr:rowOff>68037</xdr:rowOff>
    </xdr:from>
    <xdr:to>
      <xdr:col>7</xdr:col>
      <xdr:colOff>1251535</xdr:colOff>
      <xdr:row>2</xdr:row>
      <xdr:rowOff>162318</xdr:rowOff>
    </xdr:to>
    <xdr:pic>
      <xdr:nvPicPr>
        <xdr:cNvPr id="3" name="Imagen 2">
          <a:extLst>
            <a:ext uri="{FF2B5EF4-FFF2-40B4-BE49-F238E27FC236}">
              <a16:creationId xmlns:a16="http://schemas.microsoft.com/office/drawing/2014/main" id="{D83BBC61-EC57-4D32-8C0B-0B4FEA517CD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00" t="28800" r="9600" b="29200"/>
        <a:stretch/>
      </xdr:blipFill>
      <xdr:spPr>
        <a:xfrm>
          <a:off x="10896600" y="68037"/>
          <a:ext cx="937210" cy="475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1</xdr:row>
      <xdr:rowOff>85725</xdr:rowOff>
    </xdr:from>
    <xdr:to>
      <xdr:col>3</xdr:col>
      <xdr:colOff>1371600</xdr:colOff>
      <xdr:row>1</xdr:row>
      <xdr:rowOff>940758</xdr:rowOff>
    </xdr:to>
    <xdr:pic>
      <xdr:nvPicPr>
        <xdr:cNvPr id="2" name="Imagen 1">
          <a:extLst>
            <a:ext uri="{FF2B5EF4-FFF2-40B4-BE49-F238E27FC236}">
              <a16:creationId xmlns:a16="http://schemas.microsoft.com/office/drawing/2014/main" id="{69CAF903-F22F-4F5F-B0BD-76FE4BA2246E}"/>
            </a:ext>
          </a:extLst>
        </xdr:cNvPr>
        <xdr:cNvPicPr>
          <a:picLocks noChangeAspect="1"/>
        </xdr:cNvPicPr>
      </xdr:nvPicPr>
      <xdr:blipFill>
        <a:blip xmlns:r="http://schemas.openxmlformats.org/officeDocument/2006/relationships" r:embed="rId1"/>
        <a:stretch>
          <a:fillRect/>
        </a:stretch>
      </xdr:blipFill>
      <xdr:spPr>
        <a:xfrm>
          <a:off x="1428750" y="400050"/>
          <a:ext cx="1352550" cy="855033"/>
        </a:xfrm>
        <a:prstGeom prst="rect">
          <a:avLst/>
        </a:prstGeom>
      </xdr:spPr>
    </xdr:pic>
    <xdr:clientData/>
  </xdr:twoCellAnchor>
  <xdr:twoCellAnchor>
    <xdr:from>
      <xdr:col>3</xdr:col>
      <xdr:colOff>2790825</xdr:colOff>
      <xdr:row>1</xdr:row>
      <xdr:rowOff>142875</xdr:rowOff>
    </xdr:from>
    <xdr:to>
      <xdr:col>5</xdr:col>
      <xdr:colOff>2581274</xdr:colOff>
      <xdr:row>1</xdr:row>
      <xdr:rowOff>895350</xdr:rowOff>
    </xdr:to>
    <xdr:sp macro="" textlink="">
      <xdr:nvSpPr>
        <xdr:cNvPr id="3" name="CuadroTexto 2">
          <a:extLst>
            <a:ext uri="{FF2B5EF4-FFF2-40B4-BE49-F238E27FC236}">
              <a16:creationId xmlns:a16="http://schemas.microsoft.com/office/drawing/2014/main" id="{931D471C-7C94-43B2-A18F-5D11F466A720}"/>
            </a:ext>
          </a:extLst>
        </xdr:cNvPr>
        <xdr:cNvSpPr txBox="1"/>
      </xdr:nvSpPr>
      <xdr:spPr>
        <a:xfrm>
          <a:off x="4200525" y="457200"/>
          <a:ext cx="6086474"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accent1">
                  <a:lumMod val="75000"/>
                </a:schemeClr>
              </a:solidFill>
              <a:effectLst/>
              <a:latin typeface="+mn-lt"/>
              <a:ea typeface="+mn-ea"/>
              <a:cs typeface="+mn-cs"/>
            </a:rPr>
            <a:t>Checklist</a:t>
          </a:r>
          <a:r>
            <a:rPr lang="en-US" sz="1800" b="1" i="0" u="none" strike="noStrike" baseline="0">
              <a:solidFill>
                <a:schemeClr val="accent1">
                  <a:lumMod val="75000"/>
                </a:schemeClr>
              </a:solidFill>
              <a:effectLst/>
              <a:latin typeface="+mn-lt"/>
              <a:ea typeface="+mn-ea"/>
              <a:cs typeface="+mn-cs"/>
            </a:rPr>
            <a:t> Seguridad</a:t>
          </a:r>
          <a:r>
            <a:rPr lang="en-US" sz="1800" b="1" i="0" u="none" strike="noStrike">
              <a:solidFill>
                <a:schemeClr val="accent1">
                  <a:lumMod val="75000"/>
                </a:schemeClr>
              </a:solidFill>
              <a:effectLst/>
              <a:latin typeface="+mn-lt"/>
              <a:ea typeface="+mn-ea"/>
              <a:cs typeface="+mn-cs"/>
            </a:rPr>
            <a:t> de la</a:t>
          </a:r>
          <a:r>
            <a:rPr lang="en-US" sz="1800" b="1" i="0" u="none" strike="noStrike" baseline="0">
              <a:solidFill>
                <a:schemeClr val="accent1">
                  <a:lumMod val="75000"/>
                </a:schemeClr>
              </a:solidFill>
              <a:effectLst/>
              <a:latin typeface="+mn-lt"/>
              <a:ea typeface="+mn-ea"/>
              <a:cs typeface="+mn-cs"/>
            </a:rPr>
            <a:t> Información Servicios de Salud</a:t>
          </a:r>
          <a:endParaRPr lang="es-CO" sz="1800" b="1">
            <a:solidFill>
              <a:schemeClr val="accent1">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949324</xdr:colOff>
      <xdr:row>0</xdr:row>
      <xdr:rowOff>57150</xdr:rowOff>
    </xdr:from>
    <xdr:to>
      <xdr:col>4</xdr:col>
      <xdr:colOff>2238375</xdr:colOff>
      <xdr:row>3</xdr:row>
      <xdr:rowOff>152400</xdr:rowOff>
    </xdr:to>
    <xdr:pic>
      <xdr:nvPicPr>
        <xdr:cNvPr id="3" name="Imagen 2">
          <a:extLst>
            <a:ext uri="{FF2B5EF4-FFF2-40B4-BE49-F238E27FC236}">
              <a16:creationId xmlns:a16="http://schemas.microsoft.com/office/drawing/2014/main" id="{C07C7D23-8674-4D9D-87D2-C3F9A11857F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00" t="28800" r="9600" b="29200"/>
        <a:stretch/>
      </xdr:blipFill>
      <xdr:spPr>
        <a:xfrm>
          <a:off x="8731249" y="57150"/>
          <a:ext cx="1289051"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520699</xdr:colOff>
      <xdr:row>0</xdr:row>
      <xdr:rowOff>47625</xdr:rowOff>
    </xdr:from>
    <xdr:to>
      <xdr:col>6</xdr:col>
      <xdr:colOff>695325</xdr:colOff>
      <xdr:row>3</xdr:row>
      <xdr:rowOff>142875</xdr:rowOff>
    </xdr:to>
    <xdr:pic>
      <xdr:nvPicPr>
        <xdr:cNvPr id="3" name="Imagen 2">
          <a:extLst>
            <a:ext uri="{FF2B5EF4-FFF2-40B4-BE49-F238E27FC236}">
              <a16:creationId xmlns:a16="http://schemas.microsoft.com/office/drawing/2014/main" id="{1EAA4A8A-A54A-461C-9425-ABDC2CBC308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00" t="28800" r="9600" b="29200"/>
        <a:stretch/>
      </xdr:blipFill>
      <xdr:spPr>
        <a:xfrm>
          <a:off x="8188324" y="47625"/>
          <a:ext cx="1289051" cy="666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aura Camila PEREZ HUYO" id="{E3D72C74-5D72-4E70-A879-37356A35A473}" userId="S::lcperezh@axacolpatria.co::eabc3cff-98da-4440-8cb4-029ca0604f3d" providerId="AD"/>
  <person displayName="Jhonattan Wadin FORERO GANDUR" id="{6AD36319-9BA9-4964-9029-6D59BF5F0B61}" userId="S::jwforerog@axacolpatria.co::7f7a13e3-62bf-4b6d-b3d6-1d44ee80ded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 dT="2024-02-05T19:54:05.63" personId="{E3D72C74-5D72-4E70-A879-37356A35A473}" id="{E559F8F4-6EC0-4646-A275-296EFAB90D37}">
    <text>Incluir el volumen de usuarios por zona en salud y arl</text>
  </threadedComment>
</ThreadedComments>
</file>

<file path=xl/threadedComments/threadedComment2.xml><?xml version="1.0" encoding="utf-8"?>
<ThreadedComments xmlns="http://schemas.microsoft.com/office/spreadsheetml/2018/threadedcomments" xmlns:x="http://schemas.openxmlformats.org/spreadsheetml/2006/main">
  <threadedComment ref="D5" dT="2022-05-26T18:49:50.71" personId="{6AD36319-9BA9-4964-9029-6D59BF5F0B61}" id="{9D6F0F72-11D4-41D3-B45F-AB945437D7DF}">
    <text>A.5.1.1</text>
  </threadedComment>
  <threadedComment ref="D6" dT="2022-05-26T18:50:16.06" personId="{6AD36319-9BA9-4964-9029-6D59BF5F0B61}" id="{1546C2C5-0821-4A94-83A8-C15A9193D24B}">
    <text>A.6.2.2</text>
  </threadedComment>
  <threadedComment ref="D7" dT="2022-05-26T18:50:51.31" personId="{6AD36319-9BA9-4964-9029-6D59BF5F0B61}" id="{96A9C605-B934-49B4-BBFE-AFB0F373A95D}">
    <text>A.7.1.1</text>
  </threadedComment>
  <threadedComment ref="D8" dT="2022-05-26T18:51:14.95" personId="{6AD36319-9BA9-4964-9029-6D59BF5F0B61}" id="{6AE625B9-94A7-4648-B871-D9A456284429}">
    <text>A.7.1.2</text>
  </threadedComment>
  <threadedComment ref="D9" dT="2022-05-26T18:51:54.94" personId="{6AD36319-9BA9-4964-9029-6D59BF5F0B61}" id="{8CC937FB-40EF-4797-B268-DD75D1C710B7}">
    <text>A.18.1.4</text>
  </threadedComment>
  <threadedComment ref="D10" dT="2022-05-26T18:54:37.23" personId="{6AD36319-9BA9-4964-9029-6D59BF5F0B61}" id="{A4F2E8B5-C12A-4845-A425-EE9C035A0DC8}">
    <text>A.8.3.1</text>
  </threadedComment>
  <threadedComment ref="D11" dT="2022-05-26T18:54:54.24" personId="{6AD36319-9BA9-4964-9029-6D59BF5F0B61}" id="{017AAB74-8BBD-489A-A3C6-656F012A4119}">
    <text>A.8.3.2</text>
  </threadedComment>
  <threadedComment ref="D12" dT="2022-05-26T18:55:31.06" personId="{6AD36319-9BA9-4964-9029-6D59BF5F0B61}" id="{D9A9E2E5-ED8C-4EA2-9B1E-E8CB9E2A91E7}">
    <text>A.12.5.1</text>
  </threadedComment>
  <threadedComment ref="D13" dT="2022-05-26T18:56:15.38" personId="{6AD36319-9BA9-4964-9029-6D59BF5F0B61}" id="{C3BC5614-DAF7-4638-945B-3372C6432BFA}">
    <text>A.9.1.1</text>
  </threadedComment>
  <threadedComment ref="D14" dT="2022-05-26T18:57:08.31" personId="{6AD36319-9BA9-4964-9029-6D59BF5F0B61}" id="{6850D3EC-2F8E-40D4-B6C0-F02C266FEB9F}">
    <text>A.8.1.1</text>
  </threadedComment>
  <threadedComment ref="D15" dT="2022-05-26T18:57:57.04" personId="{6AD36319-9BA9-4964-9029-6D59BF5F0B61}" id="{6646F28C-E47E-48D7-9DEE-D9B803B32170}">
    <text>A.9.2.3</text>
  </threadedComment>
  <threadedComment ref="D16" dT="2022-05-26T18:58:37.18" personId="{6AD36319-9BA9-4964-9029-6D59BF5F0B61}" id="{2E769AC6-54AB-4AA9-97CB-441420B4E5B8}">
    <text>A.9.3.1</text>
  </threadedComment>
  <threadedComment ref="D17" dT="2022-05-26T18:59:22.34" personId="{6AD36319-9BA9-4964-9029-6D59BF5F0B61}" id="{49A3E437-D7D9-4C2C-B644-F870C257577C}">
    <text>A.6.1.2</text>
  </threadedComment>
  <threadedComment ref="D18" dT="2022-05-26T18:59:49.02" personId="{6AD36319-9BA9-4964-9029-6D59BF5F0B61}" id="{EFA67730-61AE-469C-A48D-22AA1206C554}">
    <text>A.9.4.2</text>
  </threadedComment>
  <threadedComment ref="D19" dT="2022-05-26T19:00:40.52" personId="{6AD36319-9BA9-4964-9029-6D59BF5F0B61}" id="{ADA92A1F-C548-4684-9980-90E368918B73}">
    <text>A.8.2.1</text>
  </threadedComment>
  <threadedComment ref="D20" dT="2022-05-26T19:00:58.70" personId="{6AD36319-9BA9-4964-9029-6D59BF5F0B61}" id="{3B5E0BC9-3DBD-4EA6-80F1-309BA426BD00}">
    <text>A.8.2.3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371E-54F8-4DD9-B043-FE7D5B66F6C2}">
  <dimension ref="A1:H33"/>
  <sheetViews>
    <sheetView tabSelected="1" zoomScaleNormal="100" workbookViewId="0">
      <selection activeCell="E9" sqref="E9:H9"/>
    </sheetView>
  </sheetViews>
  <sheetFormatPr baseColWidth="10" defaultColWidth="11.42578125" defaultRowHeight="15" x14ac:dyDescent="0.25"/>
  <cols>
    <col min="1" max="1" width="21.5703125" customWidth="1"/>
    <col min="2" max="2" width="4.7109375" customWidth="1"/>
    <col min="3" max="3" width="36.5703125" customWidth="1"/>
    <col min="4" max="4" width="17.140625" customWidth="1"/>
    <col min="5" max="5" width="36.85546875" customWidth="1"/>
    <col min="6" max="6" width="6.7109375" customWidth="1"/>
    <col min="7" max="7" width="35.140625" customWidth="1"/>
    <col min="8" max="8" width="19.85546875" customWidth="1"/>
  </cols>
  <sheetData>
    <row r="1" spans="1:8" s="21" customFormat="1" ht="15" customHeight="1" x14ac:dyDescent="0.25">
      <c r="A1" s="70" t="s">
        <v>0</v>
      </c>
      <c r="B1" s="71"/>
      <c r="C1" s="71"/>
      <c r="D1" s="71"/>
      <c r="E1" s="71"/>
      <c r="F1" s="71"/>
      <c r="G1" s="71"/>
      <c r="H1" s="72"/>
    </row>
    <row r="2" spans="1:8" s="21" customFormat="1" ht="15" customHeight="1" x14ac:dyDescent="0.25">
      <c r="A2" s="73" t="s">
        <v>1</v>
      </c>
      <c r="B2" s="74"/>
      <c r="C2" s="74"/>
      <c r="D2" s="74"/>
      <c r="E2" s="74"/>
      <c r="F2" s="74"/>
      <c r="G2" s="74"/>
      <c r="H2" s="75"/>
    </row>
    <row r="3" spans="1:8" s="21" customFormat="1" ht="15" customHeight="1" x14ac:dyDescent="0.25">
      <c r="A3" s="76" t="s">
        <v>188</v>
      </c>
      <c r="B3" s="77"/>
      <c r="C3" s="77"/>
      <c r="D3" s="77"/>
      <c r="E3" s="77"/>
      <c r="F3" s="77"/>
      <c r="G3" s="77"/>
      <c r="H3" s="78"/>
    </row>
    <row r="4" spans="1:8" s="21" customFormat="1" ht="62.25" customHeight="1" x14ac:dyDescent="0.25">
      <c r="A4" s="17" t="s">
        <v>4</v>
      </c>
      <c r="B4" s="82" t="s">
        <v>251</v>
      </c>
      <c r="C4" s="83"/>
      <c r="D4" s="83"/>
      <c r="E4" s="83"/>
      <c r="F4" s="83"/>
      <c r="G4" s="83"/>
      <c r="H4" s="84"/>
    </row>
    <row r="5" spans="1:8" s="21" customFormat="1" ht="15" customHeight="1" x14ac:dyDescent="0.25">
      <c r="A5" s="79" t="s">
        <v>189</v>
      </c>
      <c r="B5" s="22">
        <v>1</v>
      </c>
      <c r="C5" s="52" t="s">
        <v>199</v>
      </c>
      <c r="D5" s="53"/>
      <c r="E5" s="64"/>
      <c r="F5" s="65"/>
      <c r="G5" s="65"/>
      <c r="H5" s="66"/>
    </row>
    <row r="6" spans="1:8" s="21" customFormat="1" ht="15" customHeight="1" x14ac:dyDescent="0.25">
      <c r="A6" s="80"/>
      <c r="B6" s="22">
        <v>2</v>
      </c>
      <c r="C6" s="52" t="s">
        <v>200</v>
      </c>
      <c r="D6" s="53"/>
      <c r="E6" s="64"/>
      <c r="F6" s="65"/>
      <c r="G6" s="65"/>
      <c r="H6" s="66"/>
    </row>
    <row r="7" spans="1:8" s="21" customFormat="1" ht="15" customHeight="1" x14ac:dyDescent="0.25">
      <c r="A7" s="80"/>
      <c r="B7" s="22">
        <v>3</v>
      </c>
      <c r="C7" s="52" t="s">
        <v>201</v>
      </c>
      <c r="D7" s="53"/>
      <c r="E7" s="64"/>
      <c r="F7" s="65"/>
      <c r="G7" s="65"/>
      <c r="H7" s="66"/>
    </row>
    <row r="8" spans="1:8" s="21" customFormat="1" ht="15" customHeight="1" x14ac:dyDescent="0.25">
      <c r="A8" s="80"/>
      <c r="B8" s="22">
        <v>5</v>
      </c>
      <c r="C8" s="52" t="s">
        <v>202</v>
      </c>
      <c r="D8" s="53"/>
      <c r="E8" s="64"/>
      <c r="F8" s="65"/>
      <c r="G8" s="65"/>
      <c r="H8" s="66"/>
    </row>
    <row r="9" spans="1:8" s="21" customFormat="1" ht="15" customHeight="1" x14ac:dyDescent="0.25">
      <c r="A9" s="80"/>
      <c r="B9" s="22">
        <v>4</v>
      </c>
      <c r="C9" s="52" t="s">
        <v>203</v>
      </c>
      <c r="D9" s="53"/>
      <c r="E9" s="64"/>
      <c r="F9" s="65"/>
      <c r="G9" s="65"/>
      <c r="H9" s="66"/>
    </row>
    <row r="10" spans="1:8" s="21" customFormat="1" ht="15" customHeight="1" x14ac:dyDescent="0.25">
      <c r="A10" s="80"/>
      <c r="B10" s="22">
        <v>5</v>
      </c>
      <c r="C10" s="52" t="s">
        <v>204</v>
      </c>
      <c r="D10" s="85"/>
      <c r="E10" s="64"/>
      <c r="F10" s="65"/>
      <c r="G10" s="65"/>
      <c r="H10" s="66"/>
    </row>
    <row r="11" spans="1:8" s="21" customFormat="1" ht="15" customHeight="1" x14ac:dyDescent="0.25">
      <c r="A11" s="80"/>
      <c r="B11" s="22">
        <v>6</v>
      </c>
      <c r="C11" s="52" t="s">
        <v>205</v>
      </c>
      <c r="D11" s="53"/>
      <c r="E11" s="64"/>
      <c r="F11" s="65"/>
      <c r="G11" s="65"/>
      <c r="H11" s="66"/>
    </row>
    <row r="12" spans="1:8" s="21" customFormat="1" ht="15" customHeight="1" x14ac:dyDescent="0.25">
      <c r="A12" s="80"/>
      <c r="B12" s="22">
        <v>7</v>
      </c>
      <c r="C12" s="52" t="s">
        <v>206</v>
      </c>
      <c r="D12" s="53"/>
      <c r="E12" s="64"/>
      <c r="F12" s="65"/>
      <c r="G12" s="65"/>
      <c r="H12" s="66"/>
    </row>
    <row r="13" spans="1:8" s="21" customFormat="1" ht="30.75" customHeight="1" x14ac:dyDescent="0.25">
      <c r="A13" s="81"/>
      <c r="B13" s="22">
        <v>8</v>
      </c>
      <c r="C13" s="86" t="s">
        <v>207</v>
      </c>
      <c r="D13" s="87"/>
      <c r="E13" s="67"/>
      <c r="F13" s="68"/>
      <c r="G13" s="68"/>
      <c r="H13" s="69"/>
    </row>
    <row r="14" spans="1:8" s="21" customFormat="1" ht="15" customHeight="1" x14ac:dyDescent="0.25">
      <c r="A14" s="51" t="s">
        <v>198</v>
      </c>
      <c r="B14" s="19" t="s">
        <v>177</v>
      </c>
      <c r="C14" s="61" t="s">
        <v>9</v>
      </c>
      <c r="D14" s="62"/>
      <c r="E14" s="62"/>
      <c r="F14" s="62"/>
      <c r="G14" s="63"/>
      <c r="H14" s="19" t="s">
        <v>10</v>
      </c>
    </row>
    <row r="15" spans="1:8" s="21" customFormat="1" ht="15" customHeight="1" x14ac:dyDescent="0.25">
      <c r="A15" s="51"/>
      <c r="B15" s="22">
        <v>1</v>
      </c>
      <c r="C15" s="54" t="s">
        <v>192</v>
      </c>
      <c r="D15" s="54"/>
      <c r="E15" s="54"/>
      <c r="F15" s="54"/>
      <c r="G15" s="54"/>
      <c r="H15" s="35" t="s">
        <v>252</v>
      </c>
    </row>
    <row r="16" spans="1:8" s="21" customFormat="1" ht="15" customHeight="1" x14ac:dyDescent="0.25">
      <c r="A16" s="51"/>
      <c r="B16" s="22">
        <v>2</v>
      </c>
      <c r="C16" s="54" t="s">
        <v>193</v>
      </c>
      <c r="D16" s="54"/>
      <c r="E16" s="54"/>
      <c r="F16" s="54"/>
      <c r="G16" s="54"/>
      <c r="H16" s="35" t="s">
        <v>253</v>
      </c>
    </row>
    <row r="17" spans="1:8" s="21" customFormat="1" ht="15" customHeight="1" x14ac:dyDescent="0.25">
      <c r="A17" s="51"/>
      <c r="B17" s="22">
        <v>3</v>
      </c>
      <c r="C17" s="54" t="s">
        <v>194</v>
      </c>
      <c r="D17" s="54"/>
      <c r="E17" s="54"/>
      <c r="F17" s="54"/>
      <c r="G17" s="54"/>
      <c r="H17" s="35" t="s">
        <v>256</v>
      </c>
    </row>
    <row r="18" spans="1:8" s="21" customFormat="1" ht="15" customHeight="1" x14ac:dyDescent="0.25">
      <c r="A18" s="51"/>
      <c r="B18" s="22">
        <v>4</v>
      </c>
      <c r="C18" s="54" t="s">
        <v>195</v>
      </c>
      <c r="D18" s="54"/>
      <c r="E18" s="54"/>
      <c r="F18" s="54"/>
      <c r="G18" s="54"/>
      <c r="H18" s="35" t="s">
        <v>254</v>
      </c>
    </row>
    <row r="19" spans="1:8" s="21" customFormat="1" ht="15" customHeight="1" x14ac:dyDescent="0.25">
      <c r="A19" s="51"/>
      <c r="B19" s="22">
        <v>5</v>
      </c>
      <c r="C19" s="54" t="s">
        <v>196</v>
      </c>
      <c r="D19" s="54"/>
      <c r="E19" s="54"/>
      <c r="F19" s="54"/>
      <c r="G19" s="54"/>
      <c r="H19" s="35" t="s">
        <v>255</v>
      </c>
    </row>
    <row r="20" spans="1:8" s="21" customFormat="1" ht="15" customHeight="1" x14ac:dyDescent="0.25">
      <c r="A20" s="51"/>
      <c r="B20" s="22">
        <v>6</v>
      </c>
      <c r="C20" s="57" t="s">
        <v>197</v>
      </c>
      <c r="D20" s="57"/>
      <c r="E20" s="57"/>
      <c r="F20" s="57"/>
      <c r="G20" s="57"/>
      <c r="H20" s="35" t="s">
        <v>257</v>
      </c>
    </row>
    <row r="21" spans="1:8" s="21" customFormat="1" ht="15" customHeight="1" x14ac:dyDescent="0.25">
      <c r="A21" s="51"/>
      <c r="B21" s="58" t="s">
        <v>191</v>
      </c>
      <c r="C21" s="59"/>
      <c r="D21" s="59"/>
      <c r="E21" s="59"/>
      <c r="F21" s="59"/>
      <c r="G21" s="60"/>
      <c r="H21" s="37" t="s">
        <v>258</v>
      </c>
    </row>
    <row r="22" spans="1:8" s="21" customFormat="1" ht="15" customHeight="1" x14ac:dyDescent="0.25">
      <c r="A22" s="51" t="s">
        <v>190</v>
      </c>
      <c r="B22" s="19" t="s">
        <v>177</v>
      </c>
      <c r="C22" s="61" t="s">
        <v>9</v>
      </c>
      <c r="D22" s="62"/>
      <c r="E22" s="62"/>
      <c r="F22" s="62"/>
      <c r="G22" s="63"/>
      <c r="H22" s="19" t="s">
        <v>10</v>
      </c>
    </row>
    <row r="23" spans="1:8" s="21" customFormat="1" ht="15" customHeight="1" x14ac:dyDescent="0.25">
      <c r="A23" s="51"/>
      <c r="B23" s="22">
        <v>1</v>
      </c>
      <c r="C23" s="54" t="s">
        <v>178</v>
      </c>
      <c r="D23" s="54"/>
      <c r="E23" s="54"/>
      <c r="F23" s="54"/>
      <c r="G23" s="54"/>
      <c r="H23" s="36" t="s">
        <v>69</v>
      </c>
    </row>
    <row r="24" spans="1:8" s="21" customFormat="1" ht="15" customHeight="1" x14ac:dyDescent="0.25">
      <c r="A24" s="51"/>
      <c r="B24" s="22">
        <v>2</v>
      </c>
      <c r="C24" s="54" t="s">
        <v>179</v>
      </c>
      <c r="D24" s="54"/>
      <c r="E24" s="54"/>
      <c r="F24" s="54"/>
      <c r="G24" s="54"/>
      <c r="H24" s="36" t="s">
        <v>70</v>
      </c>
    </row>
    <row r="25" spans="1:8" s="21" customFormat="1" ht="22.5" customHeight="1" x14ac:dyDescent="0.25">
      <c r="A25" s="51"/>
      <c r="B25" s="22">
        <v>3</v>
      </c>
      <c r="C25" s="56" t="s">
        <v>180</v>
      </c>
      <c r="D25" s="56"/>
      <c r="E25" s="56"/>
      <c r="F25" s="56"/>
      <c r="G25" s="56"/>
      <c r="H25" s="36" t="s">
        <v>69</v>
      </c>
    </row>
    <row r="26" spans="1:8" s="21" customFormat="1" ht="22.5" customHeight="1" x14ac:dyDescent="0.25">
      <c r="A26" s="51"/>
      <c r="B26" s="22">
        <v>4</v>
      </c>
      <c r="C26" s="56" t="s">
        <v>181</v>
      </c>
      <c r="D26" s="56"/>
      <c r="E26" s="56"/>
      <c r="F26" s="56"/>
      <c r="G26" s="56"/>
      <c r="H26" s="36" t="s">
        <v>69</v>
      </c>
    </row>
    <row r="27" spans="1:8" s="21" customFormat="1" ht="15" customHeight="1" x14ac:dyDescent="0.25">
      <c r="A27" s="51"/>
      <c r="B27" s="22">
        <v>5</v>
      </c>
      <c r="C27" s="56" t="s">
        <v>182</v>
      </c>
      <c r="D27" s="56"/>
      <c r="E27" s="56"/>
      <c r="F27" s="56"/>
      <c r="G27" s="56"/>
      <c r="H27" s="36" t="s">
        <v>69</v>
      </c>
    </row>
    <row r="28" spans="1:8" s="21" customFormat="1" ht="20.25" customHeight="1" x14ac:dyDescent="0.25">
      <c r="A28" s="51"/>
      <c r="B28" s="22">
        <v>6</v>
      </c>
      <c r="C28" s="56" t="s">
        <v>183</v>
      </c>
      <c r="D28" s="56"/>
      <c r="E28" s="56"/>
      <c r="F28" s="56"/>
      <c r="G28" s="56"/>
      <c r="H28" s="36" t="s">
        <v>70</v>
      </c>
    </row>
    <row r="29" spans="1:8" s="21" customFormat="1" ht="15" customHeight="1" x14ac:dyDescent="0.25">
      <c r="A29" s="51"/>
      <c r="B29" s="22">
        <v>7</v>
      </c>
      <c r="C29" s="54" t="s">
        <v>184</v>
      </c>
      <c r="D29" s="54"/>
      <c r="E29" s="54"/>
      <c r="F29" s="54"/>
      <c r="G29" s="54"/>
      <c r="H29" s="36" t="s">
        <v>69</v>
      </c>
    </row>
    <row r="30" spans="1:8" s="21" customFormat="1" ht="15" customHeight="1" x14ac:dyDescent="0.25">
      <c r="A30" s="51"/>
      <c r="B30" s="22">
        <v>8</v>
      </c>
      <c r="C30" s="54" t="s">
        <v>185</v>
      </c>
      <c r="D30" s="54"/>
      <c r="E30" s="54"/>
      <c r="F30" s="54"/>
      <c r="G30" s="54"/>
      <c r="H30" s="36" t="s">
        <v>70</v>
      </c>
    </row>
    <row r="31" spans="1:8" s="21" customFormat="1" ht="22.5" customHeight="1" x14ac:dyDescent="0.25">
      <c r="A31" s="51"/>
      <c r="B31" s="22">
        <v>9</v>
      </c>
      <c r="C31" s="54" t="s">
        <v>186</v>
      </c>
      <c r="D31" s="54"/>
      <c r="E31" s="54"/>
      <c r="F31" s="54"/>
      <c r="G31" s="54"/>
      <c r="H31" s="36" t="s">
        <v>69</v>
      </c>
    </row>
    <row r="32" spans="1:8" s="21" customFormat="1" ht="15" customHeight="1" x14ac:dyDescent="0.25">
      <c r="A32" s="51"/>
      <c r="B32" s="22">
        <v>10</v>
      </c>
      <c r="C32" s="54" t="s">
        <v>187</v>
      </c>
      <c r="D32" s="54"/>
      <c r="E32" s="54"/>
      <c r="F32" s="54"/>
      <c r="G32" s="54"/>
      <c r="H32" s="36" t="s">
        <v>69</v>
      </c>
    </row>
    <row r="33" spans="1:8" s="21" customFormat="1" ht="15" customHeight="1" x14ac:dyDescent="0.25">
      <c r="A33" s="51"/>
      <c r="B33" s="55" t="s">
        <v>191</v>
      </c>
      <c r="C33" s="55"/>
      <c r="D33" s="55"/>
      <c r="E33" s="55"/>
      <c r="F33" s="55"/>
      <c r="G33" s="55"/>
      <c r="H33" s="20" t="str">
        <f>IF(H23="","",IF(OR(H25="SI",H28="SI",H29="SI",H24="SI",H32="SI",H30="SI",H31="SI",H27="SI",H26="SI",),"ALTO",IF(H23="SI","MEDIO","BAJO")))</f>
        <v>ALTO</v>
      </c>
    </row>
  </sheetData>
  <mergeCells count="45">
    <mergeCell ref="C13:D13"/>
    <mergeCell ref="A14:A21"/>
    <mergeCell ref="C14:G14"/>
    <mergeCell ref="C15:G15"/>
    <mergeCell ref="C16:G16"/>
    <mergeCell ref="C17:G17"/>
    <mergeCell ref="C18:G18"/>
    <mergeCell ref="C19:G19"/>
    <mergeCell ref="E10:H10"/>
    <mergeCell ref="E11:H11"/>
    <mergeCell ref="E13:H13"/>
    <mergeCell ref="E12:H12"/>
    <mergeCell ref="A1:H1"/>
    <mergeCell ref="A2:H2"/>
    <mergeCell ref="A3:H3"/>
    <mergeCell ref="A5:A13"/>
    <mergeCell ref="C5:D5"/>
    <mergeCell ref="C6:D6"/>
    <mergeCell ref="C7:D7"/>
    <mergeCell ref="B4:H4"/>
    <mergeCell ref="C8:D8"/>
    <mergeCell ref="C9:D9"/>
    <mergeCell ref="C10:D10"/>
    <mergeCell ref="C11:D11"/>
    <mergeCell ref="E5:H5"/>
    <mergeCell ref="E6:H6"/>
    <mergeCell ref="E7:H7"/>
    <mergeCell ref="E8:H8"/>
    <mergeCell ref="E9:H9"/>
    <mergeCell ref="A22:A33"/>
    <mergeCell ref="C12:D12"/>
    <mergeCell ref="C32:G32"/>
    <mergeCell ref="B33:G33"/>
    <mergeCell ref="C27:G27"/>
    <mergeCell ref="C28:G28"/>
    <mergeCell ref="C29:G29"/>
    <mergeCell ref="C30:G30"/>
    <mergeCell ref="C31:G31"/>
    <mergeCell ref="C23:G23"/>
    <mergeCell ref="C24:G24"/>
    <mergeCell ref="C25:G25"/>
    <mergeCell ref="C26:G26"/>
    <mergeCell ref="C20:G20"/>
    <mergeCell ref="B21:G21"/>
    <mergeCell ref="C22:G22"/>
  </mergeCells>
  <conditionalFormatting sqref="H33">
    <cfRule type="cellIs" dxfId="2" priority="5" operator="equal">
      <formula>"ALTO"</formula>
    </cfRule>
    <cfRule type="cellIs" dxfId="1" priority="6" operator="equal">
      <formula>"MEDIO"</formula>
    </cfRule>
    <cfRule type="cellIs" dxfId="0" priority="7" operator="equal">
      <formula>"BAJO"</formula>
    </cfRule>
  </conditionalFormatting>
  <dataValidations count="1">
    <dataValidation type="list" allowBlank="1" showInputMessage="1" showErrorMessage="1" sqref="H23:H32" xr:uid="{1E405B77-E0FE-461E-B6E3-AB9DF5938E03}">
      <formula1>#REF!</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0405-83E8-40D8-92C9-2F02D0C82F7E}">
  <dimension ref="A1:G21"/>
  <sheetViews>
    <sheetView workbookViewId="0">
      <selection activeCell="F5" sqref="F5"/>
    </sheetView>
  </sheetViews>
  <sheetFormatPr baseColWidth="10" defaultColWidth="0" defaultRowHeight="15" customHeight="1" zeroHeight="1" x14ac:dyDescent="0.25"/>
  <cols>
    <col min="1" max="1" width="7" customWidth="1"/>
    <col min="2" max="2" width="5.28515625" customWidth="1"/>
    <col min="3" max="3" width="8.85546875" customWidth="1"/>
    <col min="4" max="4" width="81.28515625" customWidth="1"/>
    <col min="5" max="5" width="13.140625" bestFit="1" customWidth="1"/>
    <col min="6" max="6" width="59.140625" customWidth="1"/>
    <col min="7" max="7" width="8.140625" customWidth="1"/>
    <col min="8" max="16384" width="11.42578125" hidden="1"/>
  </cols>
  <sheetData>
    <row r="1" spans="1:7" ht="24.75" customHeight="1" thickBot="1" x14ac:dyDescent="0.3">
      <c r="A1" s="38"/>
      <c r="B1" s="38"/>
      <c r="C1" s="38"/>
      <c r="D1" s="38"/>
      <c r="E1" s="38"/>
      <c r="F1" s="38"/>
      <c r="G1" s="38"/>
    </row>
    <row r="2" spans="1:7" ht="82.5" customHeight="1" thickBot="1" x14ac:dyDescent="0.3">
      <c r="A2" s="38"/>
      <c r="B2" s="88"/>
      <c r="C2" s="89"/>
      <c r="D2" s="89"/>
      <c r="E2" s="89"/>
      <c r="F2" s="90"/>
      <c r="G2" s="38"/>
    </row>
    <row r="3" spans="1:7" ht="15.75" thickBot="1" x14ac:dyDescent="0.3">
      <c r="A3" s="38"/>
      <c r="B3" s="38"/>
      <c r="C3" s="38"/>
      <c r="D3" s="38"/>
      <c r="E3" s="38"/>
      <c r="F3" s="38"/>
      <c r="G3" s="38"/>
    </row>
    <row r="4" spans="1:7" ht="38.25" thickBot="1" x14ac:dyDescent="0.3">
      <c r="A4" s="38"/>
      <c r="B4" s="39" t="s">
        <v>259</v>
      </c>
      <c r="C4" s="40" t="s">
        <v>260</v>
      </c>
      <c r="D4" s="40" t="s">
        <v>261</v>
      </c>
      <c r="E4" s="40" t="s">
        <v>262</v>
      </c>
      <c r="F4" s="41" t="s">
        <v>263</v>
      </c>
      <c r="G4" s="38"/>
    </row>
    <row r="5" spans="1:7" ht="25.5" x14ac:dyDescent="0.25">
      <c r="A5" s="38"/>
      <c r="B5" s="42">
        <v>1</v>
      </c>
      <c r="C5" s="43" t="s">
        <v>264</v>
      </c>
      <c r="D5" s="44" t="s">
        <v>265</v>
      </c>
      <c r="E5" s="45"/>
      <c r="F5" s="46"/>
      <c r="G5" s="38"/>
    </row>
    <row r="6" spans="1:7" ht="51" customHeight="1" x14ac:dyDescent="0.25">
      <c r="A6" s="38"/>
      <c r="B6" s="47">
        <v>2</v>
      </c>
      <c r="C6" s="48" t="s">
        <v>264</v>
      </c>
      <c r="D6" s="49" t="s">
        <v>266</v>
      </c>
      <c r="E6" s="45"/>
      <c r="F6" s="45"/>
      <c r="G6" s="38"/>
    </row>
    <row r="7" spans="1:7" ht="51" customHeight="1" x14ac:dyDescent="0.25">
      <c r="A7" s="38"/>
      <c r="B7" s="47">
        <v>3</v>
      </c>
      <c r="C7" s="48" t="s">
        <v>264</v>
      </c>
      <c r="D7" s="49" t="s">
        <v>267</v>
      </c>
      <c r="E7" s="45"/>
      <c r="F7" s="45"/>
      <c r="G7" s="38"/>
    </row>
    <row r="8" spans="1:7" ht="51" customHeight="1" x14ac:dyDescent="0.25">
      <c r="A8" s="38"/>
      <c r="B8" s="47">
        <v>4</v>
      </c>
      <c r="C8" s="48" t="s">
        <v>264</v>
      </c>
      <c r="D8" s="49" t="s">
        <v>268</v>
      </c>
      <c r="E8" s="45"/>
      <c r="F8" s="45"/>
      <c r="G8" s="38"/>
    </row>
    <row r="9" spans="1:7" ht="51" customHeight="1" x14ac:dyDescent="0.25">
      <c r="A9" s="38"/>
      <c r="B9" s="47">
        <v>8</v>
      </c>
      <c r="C9" s="48" t="s">
        <v>264</v>
      </c>
      <c r="D9" s="49" t="s">
        <v>269</v>
      </c>
      <c r="E9" s="45"/>
      <c r="F9" s="45"/>
      <c r="G9" s="38"/>
    </row>
    <row r="10" spans="1:7" ht="51" customHeight="1" x14ac:dyDescent="0.25">
      <c r="A10" s="38"/>
      <c r="B10" s="47">
        <v>5</v>
      </c>
      <c r="C10" s="48" t="s">
        <v>264</v>
      </c>
      <c r="D10" s="49" t="s">
        <v>270</v>
      </c>
      <c r="E10" s="45"/>
      <c r="F10" s="45"/>
      <c r="G10" s="38"/>
    </row>
    <row r="11" spans="1:7" ht="51" customHeight="1" x14ac:dyDescent="0.25">
      <c r="A11" s="38"/>
      <c r="B11" s="47">
        <v>7</v>
      </c>
      <c r="C11" s="48" t="s">
        <v>264</v>
      </c>
      <c r="D11" s="49" t="s">
        <v>271</v>
      </c>
      <c r="E11" s="45"/>
      <c r="F11" s="45"/>
      <c r="G11" s="38"/>
    </row>
    <row r="12" spans="1:7" ht="51" customHeight="1" x14ac:dyDescent="0.25">
      <c r="A12" s="38"/>
      <c r="B12" s="47">
        <v>6</v>
      </c>
      <c r="C12" s="48" t="s">
        <v>264</v>
      </c>
      <c r="D12" s="49" t="s">
        <v>272</v>
      </c>
      <c r="E12" s="45"/>
      <c r="F12" s="45"/>
      <c r="G12" s="38"/>
    </row>
    <row r="13" spans="1:7" ht="51" customHeight="1" x14ac:dyDescent="0.25">
      <c r="A13" s="38"/>
      <c r="B13" s="47">
        <v>10</v>
      </c>
      <c r="C13" s="48" t="s">
        <v>264</v>
      </c>
      <c r="D13" s="49" t="s">
        <v>273</v>
      </c>
      <c r="E13" s="45"/>
      <c r="F13" s="45"/>
      <c r="G13" s="38"/>
    </row>
    <row r="14" spans="1:7" ht="51" customHeight="1" x14ac:dyDescent="0.25">
      <c r="A14" s="38"/>
      <c r="B14" s="47">
        <v>9</v>
      </c>
      <c r="C14" s="48" t="s">
        <v>264</v>
      </c>
      <c r="D14" s="49" t="s">
        <v>274</v>
      </c>
      <c r="E14" s="45"/>
      <c r="F14" s="45"/>
      <c r="G14" s="38"/>
    </row>
    <row r="15" spans="1:7" ht="51" customHeight="1" x14ac:dyDescent="0.25">
      <c r="A15" s="38"/>
      <c r="B15" s="47">
        <v>11</v>
      </c>
      <c r="C15" s="48" t="s">
        <v>264</v>
      </c>
      <c r="D15" s="49" t="s">
        <v>275</v>
      </c>
      <c r="E15" s="45"/>
      <c r="F15" s="45"/>
      <c r="G15" s="38"/>
    </row>
    <row r="16" spans="1:7" ht="51" customHeight="1" x14ac:dyDescent="0.25">
      <c r="A16" s="38"/>
      <c r="B16" s="47">
        <v>12</v>
      </c>
      <c r="C16" s="48" t="s">
        <v>264</v>
      </c>
      <c r="D16" s="49" t="s">
        <v>276</v>
      </c>
      <c r="E16" s="45"/>
      <c r="F16" s="45"/>
      <c r="G16" s="38"/>
    </row>
    <row r="17" spans="1:7" ht="51" customHeight="1" x14ac:dyDescent="0.25">
      <c r="A17" s="38"/>
      <c r="B17" s="47">
        <v>13</v>
      </c>
      <c r="C17" s="48" t="s">
        <v>264</v>
      </c>
      <c r="D17" s="49" t="s">
        <v>277</v>
      </c>
      <c r="E17" s="45"/>
      <c r="F17" s="45"/>
      <c r="G17" s="38"/>
    </row>
    <row r="18" spans="1:7" ht="51" customHeight="1" x14ac:dyDescent="0.25">
      <c r="A18" s="38"/>
      <c r="B18" s="47">
        <v>14</v>
      </c>
      <c r="C18" s="48" t="s">
        <v>264</v>
      </c>
      <c r="D18" s="49" t="s">
        <v>278</v>
      </c>
      <c r="E18" s="45"/>
      <c r="F18" s="45"/>
      <c r="G18" s="38"/>
    </row>
    <row r="19" spans="1:7" ht="51" customHeight="1" x14ac:dyDescent="0.25">
      <c r="A19" s="38"/>
      <c r="B19" s="47">
        <v>15</v>
      </c>
      <c r="C19" s="48" t="s">
        <v>279</v>
      </c>
      <c r="D19" s="49" t="s">
        <v>280</v>
      </c>
      <c r="E19" s="45"/>
      <c r="F19" s="45"/>
      <c r="G19" s="38"/>
    </row>
    <row r="20" spans="1:7" ht="51" customHeight="1" x14ac:dyDescent="0.25">
      <c r="A20" s="38"/>
      <c r="B20" s="47">
        <v>16</v>
      </c>
      <c r="C20" s="48" t="s">
        <v>279</v>
      </c>
      <c r="D20" s="49" t="s">
        <v>281</v>
      </c>
      <c r="E20" s="45"/>
      <c r="F20" s="45"/>
      <c r="G20" s="38"/>
    </row>
    <row r="21" spans="1:7" ht="30" customHeight="1" x14ac:dyDescent="0.25">
      <c r="A21" s="38"/>
      <c r="B21" s="38"/>
      <c r="C21" s="38"/>
      <c r="D21" s="38"/>
      <c r="E21" s="38"/>
      <c r="F21" s="38"/>
      <c r="G21" s="38"/>
    </row>
  </sheetData>
  <mergeCells count="1">
    <mergeCell ref="B2:F2"/>
  </mergeCells>
  <dataValidations count="1">
    <dataValidation type="list" allowBlank="1" showInputMessage="1" showErrorMessage="1" sqref="E5:E20" xr:uid="{97A08A16-AFAC-43A4-BFBB-A3C89C085A1C}">
      <formula1>"Cumple,Cumple Parcialmente, No Cumple"</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392B-4CD4-4E8D-A1E1-655513EE081A}">
  <dimension ref="A1:E64"/>
  <sheetViews>
    <sheetView zoomScaleNormal="100" workbookViewId="0">
      <selection activeCell="C8" sqref="C8"/>
    </sheetView>
  </sheetViews>
  <sheetFormatPr baseColWidth="10" defaultColWidth="11.42578125" defaultRowHeight="15" x14ac:dyDescent="0.25"/>
  <cols>
    <col min="1" max="1" width="18.85546875" customWidth="1"/>
    <col min="2" max="2" width="60.140625" style="4" customWidth="1"/>
    <col min="3" max="3" width="7.5703125" style="4" bestFit="1" customWidth="1"/>
    <col min="4" max="4" width="52.7109375" style="4" customWidth="1"/>
    <col min="5" max="5" width="34.28515625" style="4" customWidth="1"/>
  </cols>
  <sheetData>
    <row r="1" spans="1:5" x14ac:dyDescent="0.25">
      <c r="A1" s="2" t="s">
        <v>0</v>
      </c>
      <c r="B1" s="2"/>
      <c r="C1" s="1"/>
      <c r="D1" s="1"/>
      <c r="E1" s="1"/>
    </row>
    <row r="2" spans="1:5" x14ac:dyDescent="0.25">
      <c r="A2" s="2" t="s">
        <v>1</v>
      </c>
      <c r="B2" s="2"/>
      <c r="C2" s="2"/>
      <c r="D2" s="2"/>
      <c r="E2" s="2"/>
    </row>
    <row r="3" spans="1:5" x14ac:dyDescent="0.25">
      <c r="A3" s="2" t="s">
        <v>2</v>
      </c>
      <c r="B3" s="2"/>
      <c r="C3" s="2"/>
      <c r="D3" s="2"/>
      <c r="E3" s="2"/>
    </row>
    <row r="4" spans="1:5" x14ac:dyDescent="0.25">
      <c r="A4" s="2" t="s">
        <v>3</v>
      </c>
      <c r="B4" s="2"/>
      <c r="C4" s="3"/>
      <c r="D4" s="3"/>
      <c r="E4" s="3"/>
    </row>
    <row r="5" spans="1:5" ht="26.25" customHeight="1" thickBot="1" x14ac:dyDescent="0.3">
      <c r="A5" s="17" t="s">
        <v>4</v>
      </c>
      <c r="B5" s="91" t="s">
        <v>5</v>
      </c>
      <c r="C5" s="92"/>
      <c r="D5" s="92"/>
      <c r="E5" s="93"/>
    </row>
    <row r="6" spans="1:5" ht="55.5" customHeight="1" thickBot="1" x14ac:dyDescent="0.3">
      <c r="A6" s="16" t="s">
        <v>6</v>
      </c>
      <c r="B6" s="50" t="s">
        <v>7</v>
      </c>
      <c r="C6" s="100" t="s">
        <v>284</v>
      </c>
      <c r="D6" s="101"/>
      <c r="E6" s="102"/>
    </row>
    <row r="7" spans="1:5" ht="15" customHeight="1" x14ac:dyDescent="0.25">
      <c r="A7" s="94" t="s">
        <v>8</v>
      </c>
      <c r="B7" s="12" t="s">
        <v>9</v>
      </c>
      <c r="C7" s="9" t="s">
        <v>10</v>
      </c>
      <c r="D7" s="9" t="s">
        <v>11</v>
      </c>
      <c r="E7" s="9" t="s">
        <v>12</v>
      </c>
    </row>
    <row r="8" spans="1:5" ht="48.75" customHeight="1" x14ac:dyDescent="0.25">
      <c r="A8" s="95"/>
      <c r="B8" s="13" t="s">
        <v>13</v>
      </c>
      <c r="C8" s="10"/>
      <c r="D8" s="8" t="str">
        <f>IF(C8="SI",Control!B8,(IF(C8="NO",Control!C8,"")))</f>
        <v/>
      </c>
      <c r="E8" s="10"/>
    </row>
    <row r="9" spans="1:5" ht="45" x14ac:dyDescent="0.25">
      <c r="A9" s="95"/>
      <c r="B9" s="13" t="s">
        <v>14</v>
      </c>
      <c r="C9" s="10"/>
      <c r="D9" s="8" t="str">
        <f>IF(C9="SI",Control!B9,(IF(C9="NO",Control!C9,"")))</f>
        <v/>
      </c>
      <c r="E9" s="10"/>
    </row>
    <row r="10" spans="1:5" ht="30" customHeight="1" x14ac:dyDescent="0.25">
      <c r="A10" s="95"/>
      <c r="B10" s="13" t="s">
        <v>15</v>
      </c>
      <c r="C10" s="10"/>
      <c r="D10" s="8" t="str">
        <f>IF(C10="SI",Control!B10,(IF(C10="NO",Control!C10,"")))</f>
        <v/>
      </c>
      <c r="E10" s="10"/>
    </row>
    <row r="11" spans="1:5" ht="67.5" x14ac:dyDescent="0.25">
      <c r="A11" s="95"/>
      <c r="B11" s="13" t="s">
        <v>16</v>
      </c>
      <c r="C11" s="10"/>
      <c r="D11" s="8" t="str">
        <f>IF(C11="SI",Control!B11,(IF(C11="NO",Control!C11,"")))</f>
        <v/>
      </c>
      <c r="E11" s="11"/>
    </row>
    <row r="12" spans="1:5" ht="112.5" x14ac:dyDescent="0.25">
      <c r="A12" s="95"/>
      <c r="B12" s="13" t="s">
        <v>17</v>
      </c>
      <c r="C12" s="10"/>
      <c r="D12" s="8" t="str">
        <f>IF(C12="SI",Control!B12,(IF(C12="NO",Control!C12,"")))</f>
        <v/>
      </c>
      <c r="E12" s="11"/>
    </row>
    <row r="13" spans="1:5" ht="45.75" thickBot="1" x14ac:dyDescent="0.3">
      <c r="A13" s="96"/>
      <c r="B13" s="13" t="s">
        <v>18</v>
      </c>
      <c r="C13" s="10"/>
      <c r="D13" s="8" t="str">
        <f>IF(C13="SI",Control!B13,(IF(C13="NO",Control!C13,"")))</f>
        <v/>
      </c>
      <c r="E13" s="10"/>
    </row>
    <row r="14" spans="1:5" x14ac:dyDescent="0.25">
      <c r="A14" s="94" t="s">
        <v>19</v>
      </c>
      <c r="B14" s="12" t="s">
        <v>9</v>
      </c>
      <c r="C14" s="9" t="s">
        <v>10</v>
      </c>
      <c r="D14" s="9" t="s">
        <v>11</v>
      </c>
      <c r="E14" s="9" t="s">
        <v>12</v>
      </c>
    </row>
    <row r="15" spans="1:5" ht="56.25" x14ac:dyDescent="0.25">
      <c r="A15" s="95"/>
      <c r="B15" s="13" t="s">
        <v>20</v>
      </c>
      <c r="C15" s="10"/>
      <c r="D15" s="8" t="str">
        <f>IF(C15="SI",Control!B14,(IF(C15="NO",Control!C14,"")))</f>
        <v/>
      </c>
      <c r="E15" s="10"/>
    </row>
    <row r="16" spans="1:5" ht="22.5" x14ac:dyDescent="0.25">
      <c r="A16" s="95"/>
      <c r="B16" s="13" t="s">
        <v>21</v>
      </c>
      <c r="C16" s="10"/>
      <c r="D16" s="8" t="str">
        <f>IF(C16="SI",Control!B15,(IF(C16="NO",Control!C15,"")))</f>
        <v/>
      </c>
      <c r="E16" s="10"/>
    </row>
    <row r="17" spans="1:5" ht="22.5" x14ac:dyDescent="0.25">
      <c r="A17" s="95"/>
      <c r="B17" s="13" t="s">
        <v>22</v>
      </c>
      <c r="C17" s="10"/>
      <c r="D17" s="8" t="str">
        <f>IF(C17="SI",Control!B16,(IF(C17="NO",Control!C16,"")))</f>
        <v/>
      </c>
      <c r="E17" s="10"/>
    </row>
    <row r="18" spans="1:5" ht="33.75" x14ac:dyDescent="0.25">
      <c r="A18" s="95"/>
      <c r="B18" s="13" t="s">
        <v>23</v>
      </c>
      <c r="C18" s="10"/>
      <c r="D18" s="8" t="str">
        <f>IF(C18="SI",Control!B17,(IF(C18="NO",Control!C17,"")))</f>
        <v/>
      </c>
      <c r="E18" s="10"/>
    </row>
    <row r="19" spans="1:5" ht="22.5" x14ac:dyDescent="0.25">
      <c r="A19" s="95"/>
      <c r="B19" s="13" t="s">
        <v>24</v>
      </c>
      <c r="C19" s="10"/>
      <c r="D19" s="8" t="str">
        <f>IF(C19="SI",Control!B18,(IF(C19="NO",Control!C18,"")))</f>
        <v/>
      </c>
      <c r="E19" s="10"/>
    </row>
    <row r="20" spans="1:5" ht="22.5" x14ac:dyDescent="0.25">
      <c r="A20" s="95"/>
      <c r="B20" s="13" t="s">
        <v>25</v>
      </c>
      <c r="C20" s="10"/>
      <c r="D20" s="8" t="str">
        <f>IF(C20="SI",Control!B19,(IF(C20="NO",Control!C19,"")))</f>
        <v/>
      </c>
      <c r="E20" s="10"/>
    </row>
    <row r="21" spans="1:5" ht="112.5" x14ac:dyDescent="0.25">
      <c r="A21" s="95"/>
      <c r="B21" s="13" t="s">
        <v>26</v>
      </c>
      <c r="C21" s="10"/>
      <c r="D21" s="8" t="str">
        <f>IF(C21="SI",Control!B20,(IF(C21="NO",Control!C20,"")))</f>
        <v/>
      </c>
      <c r="E21" s="10"/>
    </row>
    <row r="22" spans="1:5" ht="45" x14ac:dyDescent="0.25">
      <c r="A22" s="95"/>
      <c r="B22" s="13" t="s">
        <v>27</v>
      </c>
      <c r="C22" s="10"/>
      <c r="D22" s="8" t="str">
        <f>IF(C22="SI",Control!B21,(IF(C22="NO",Control!C21,"")))</f>
        <v/>
      </c>
      <c r="E22" s="10"/>
    </row>
    <row r="23" spans="1:5" ht="67.5" x14ac:dyDescent="0.25">
      <c r="A23" s="95"/>
      <c r="B23" s="13" t="s">
        <v>28</v>
      </c>
      <c r="C23" s="10"/>
      <c r="D23" s="8" t="str">
        <f>IF(C23="SI",Control!B22,(IF(C23="NO",Control!C22,"")))</f>
        <v/>
      </c>
      <c r="E23" s="10"/>
    </row>
    <row r="24" spans="1:5" ht="22.5" x14ac:dyDescent="0.25">
      <c r="A24" s="95"/>
      <c r="B24" s="13" t="s">
        <v>29</v>
      </c>
      <c r="C24" s="10"/>
      <c r="D24" s="8" t="str">
        <f>IF(C24="SI",Control!B23,(IF(C24="NO",Control!C23,"")))</f>
        <v/>
      </c>
      <c r="E24" s="10"/>
    </row>
    <row r="25" spans="1:5" ht="56.25" x14ac:dyDescent="0.25">
      <c r="A25" s="95"/>
      <c r="B25" s="13" t="s">
        <v>30</v>
      </c>
      <c r="C25" s="10"/>
      <c r="D25" s="8" t="str">
        <f>IF(C25="SI",Control!B24,(IF(C25="NO",Control!C24,"")))</f>
        <v/>
      </c>
      <c r="E25" s="10"/>
    </row>
    <row r="26" spans="1:5" ht="34.5" thickBot="1" x14ac:dyDescent="0.3">
      <c r="A26" s="96"/>
      <c r="B26" s="13" t="s">
        <v>31</v>
      </c>
      <c r="C26" s="10"/>
      <c r="D26" s="8" t="str">
        <f>IF(C26="SI",Control!B25,(IF(C26="NO",Control!C25,"")))</f>
        <v/>
      </c>
      <c r="E26" s="10"/>
    </row>
    <row r="27" spans="1:5" ht="22.5" customHeight="1" x14ac:dyDescent="0.25">
      <c r="A27" s="97" t="s">
        <v>32</v>
      </c>
      <c r="B27" s="12" t="s">
        <v>33</v>
      </c>
      <c r="C27" s="9" t="s">
        <v>10</v>
      </c>
      <c r="D27" s="9" t="s">
        <v>11</v>
      </c>
      <c r="E27" s="9" t="s">
        <v>12</v>
      </c>
    </row>
    <row r="28" spans="1:5" ht="67.5" x14ac:dyDescent="0.25">
      <c r="A28" s="98"/>
      <c r="B28" s="13" t="s">
        <v>34</v>
      </c>
      <c r="C28" s="10"/>
      <c r="D28" s="8" t="str">
        <f>IF(C28="SI",Control!B26,(IF(C28="NO",Control!C26,"")))</f>
        <v/>
      </c>
      <c r="E28" s="10"/>
    </row>
    <row r="29" spans="1:5" ht="26.25" customHeight="1" x14ac:dyDescent="0.25">
      <c r="A29" s="98"/>
      <c r="B29" s="13" t="s">
        <v>35</v>
      </c>
      <c r="C29" s="10"/>
      <c r="D29" s="8" t="str">
        <f>IF(C29="SI",Control!B27,(IF(C29="NO",Control!C27,"")))</f>
        <v/>
      </c>
      <c r="E29" s="10"/>
    </row>
    <row r="30" spans="1:5" ht="23.25" customHeight="1" x14ac:dyDescent="0.25">
      <c r="A30" s="98"/>
      <c r="B30" s="12" t="s">
        <v>36</v>
      </c>
      <c r="C30" s="9" t="s">
        <v>10</v>
      </c>
      <c r="D30" s="9" t="s">
        <v>11</v>
      </c>
      <c r="E30" s="9" t="s">
        <v>12</v>
      </c>
    </row>
    <row r="31" spans="1:5" ht="56.25" x14ac:dyDescent="0.25">
      <c r="A31" s="98"/>
      <c r="B31" s="13" t="s">
        <v>37</v>
      </c>
      <c r="C31" s="10"/>
      <c r="D31" s="8" t="str">
        <f>IF(C31="SI",Control!B28,(IF(C31="NO",Control!C28,"")))</f>
        <v/>
      </c>
      <c r="E31" s="10"/>
    </row>
    <row r="32" spans="1:5" ht="33.75" x14ac:dyDescent="0.25">
      <c r="A32" s="98"/>
      <c r="B32" s="13" t="s">
        <v>38</v>
      </c>
      <c r="C32" s="10"/>
      <c r="D32" s="8" t="str">
        <f>IF(C32="SI",Control!B29,(IF(C32="NO",Control!C29,"")))</f>
        <v/>
      </c>
      <c r="E32" s="10"/>
    </row>
    <row r="33" spans="1:5" ht="22.5" x14ac:dyDescent="0.25">
      <c r="A33" s="98"/>
      <c r="B33" s="12" t="s">
        <v>39</v>
      </c>
      <c r="C33" s="9" t="s">
        <v>10</v>
      </c>
      <c r="D33" s="9" t="s">
        <v>11</v>
      </c>
      <c r="E33" s="9" t="s">
        <v>12</v>
      </c>
    </row>
    <row r="34" spans="1:5" ht="33.75" x14ac:dyDescent="0.25">
      <c r="A34" s="98"/>
      <c r="B34" s="13" t="s">
        <v>40</v>
      </c>
      <c r="C34" s="10"/>
      <c r="D34" s="8" t="str">
        <f>IF(C34="SI",Control!B30,(IF(C34="NO",Control!C30,"")))</f>
        <v/>
      </c>
      <c r="E34" s="10"/>
    </row>
    <row r="35" spans="1:5" ht="35.25" x14ac:dyDescent="0.25">
      <c r="A35" s="98"/>
      <c r="B35" s="14" t="s">
        <v>41</v>
      </c>
      <c r="C35" s="10"/>
      <c r="D35" s="8" t="str">
        <f>IF(C35="SI",Control!B31,(IF(C35="NO",Control!C31,"")))</f>
        <v/>
      </c>
      <c r="E35" s="10"/>
    </row>
    <row r="36" spans="1:5" ht="80.25" x14ac:dyDescent="0.25">
      <c r="A36" s="98"/>
      <c r="B36" s="15" t="s">
        <v>42</v>
      </c>
      <c r="C36" s="10"/>
      <c r="D36" s="8" t="str">
        <f>IF(C36="SI",Control!B32,(IF(C36="NO",Control!C32,"")))</f>
        <v/>
      </c>
      <c r="E36" s="10"/>
    </row>
    <row r="37" spans="1:5" ht="22.5" x14ac:dyDescent="0.25">
      <c r="A37" s="98"/>
      <c r="B37" s="12" t="s">
        <v>43</v>
      </c>
      <c r="C37" s="9" t="s">
        <v>10</v>
      </c>
      <c r="D37" s="9" t="s">
        <v>11</v>
      </c>
      <c r="E37" s="9" t="s">
        <v>12</v>
      </c>
    </row>
    <row r="38" spans="1:5" ht="22.5" x14ac:dyDescent="0.25">
      <c r="A38" s="98"/>
      <c r="B38" s="13" t="s">
        <v>44</v>
      </c>
      <c r="C38" s="10"/>
      <c r="D38" s="8" t="str">
        <f>IF(C38="SI",Control!B33,(IF(C38="NO",Control!C33,"")))</f>
        <v/>
      </c>
      <c r="E38" s="10"/>
    </row>
    <row r="39" spans="1:5" ht="33.75" x14ac:dyDescent="0.25">
      <c r="A39" s="98"/>
      <c r="B39" s="13" t="s">
        <v>45</v>
      </c>
      <c r="C39" s="10"/>
      <c r="D39" s="8" t="str">
        <f>IF(C39="SI",Control!B34,(IF(C39="NO",Control!C34,"")))</f>
        <v/>
      </c>
      <c r="E39" s="10"/>
    </row>
    <row r="40" spans="1:5" x14ac:dyDescent="0.25">
      <c r="A40" s="98"/>
      <c r="B40" s="13" t="s">
        <v>46</v>
      </c>
      <c r="C40" s="10"/>
      <c r="D40" s="8" t="str">
        <f>IF(C40="SI",Control!B35,(IF(C40="NO",Control!C35,"")))</f>
        <v/>
      </c>
      <c r="E40" s="10"/>
    </row>
    <row r="41" spans="1:5" ht="33.75" x14ac:dyDescent="0.25">
      <c r="A41" s="98"/>
      <c r="B41" s="13" t="s">
        <v>152</v>
      </c>
      <c r="C41" s="10"/>
      <c r="D41" s="8" t="str">
        <f>IF(C41="SI",Control!B36,(IF(C41="NO",Control!C36,"")))</f>
        <v/>
      </c>
      <c r="E41" s="10"/>
    </row>
    <row r="42" spans="1:5" x14ac:dyDescent="0.25">
      <c r="A42" s="98"/>
      <c r="B42" s="13" t="s">
        <v>47</v>
      </c>
      <c r="C42" s="10"/>
      <c r="D42" s="8" t="str">
        <f>IF(C42="SI",Control!B37,(IF(C42="NO",Control!C37,"")))</f>
        <v/>
      </c>
      <c r="E42" s="10"/>
    </row>
    <row r="43" spans="1:5" ht="22.5" hidden="1" x14ac:dyDescent="0.25">
      <c r="A43" s="98"/>
      <c r="B43" s="12" t="s">
        <v>48</v>
      </c>
      <c r="C43" s="9" t="s">
        <v>10</v>
      </c>
      <c r="D43" s="9" t="s">
        <v>11</v>
      </c>
      <c r="E43" s="9" t="s">
        <v>12</v>
      </c>
    </row>
    <row r="44" spans="1:5" ht="22.5" hidden="1" x14ac:dyDescent="0.25">
      <c r="A44" s="98"/>
      <c r="B44" s="13" t="s">
        <v>49</v>
      </c>
      <c r="C44" s="10" t="s">
        <v>70</v>
      </c>
      <c r="D44" s="8" t="str">
        <f>IF(C44="SI",Control!B38,(IF(C44="NO",Control!C38,"")))</f>
        <v>Ok, no se requiere contestar las siguientes dos (2) preguntas</v>
      </c>
      <c r="E44" s="10"/>
    </row>
    <row r="45" spans="1:5" ht="56.25" hidden="1" x14ac:dyDescent="0.25">
      <c r="A45" s="98"/>
      <c r="B45" s="13" t="s">
        <v>50</v>
      </c>
      <c r="C45" s="10"/>
      <c r="D45" s="8" t="str">
        <f>IF(C45="SI",Control!B39,(IF(C45="NO",Control!C39,"")))</f>
        <v/>
      </c>
      <c r="E45" s="10"/>
    </row>
    <row r="46" spans="1:5" ht="33.75" hidden="1" x14ac:dyDescent="0.25">
      <c r="A46" s="98"/>
      <c r="B46" s="13" t="s">
        <v>51</v>
      </c>
      <c r="C46" s="10"/>
      <c r="D46" s="8" t="str">
        <f>IF(C46="SI",Control!B40,(IF(C46="NO",Control!C40,"")))</f>
        <v/>
      </c>
      <c r="E46" s="10"/>
    </row>
    <row r="47" spans="1:5" ht="22.5" x14ac:dyDescent="0.25">
      <c r="A47" s="98"/>
      <c r="B47" s="12" t="s">
        <v>52</v>
      </c>
      <c r="C47" s="9" t="s">
        <v>10</v>
      </c>
      <c r="D47" s="9" t="s">
        <v>11</v>
      </c>
      <c r="E47" s="9"/>
    </row>
    <row r="48" spans="1:5" ht="22.5" x14ac:dyDescent="0.25">
      <c r="A48" s="98"/>
      <c r="B48" s="13" t="s">
        <v>53</v>
      </c>
      <c r="C48" s="10"/>
      <c r="D48" s="8" t="str">
        <f>IF(C48="SI",Control!B41,(IF(C48="NO",Control!C41,"")))</f>
        <v/>
      </c>
      <c r="E48" s="10"/>
    </row>
    <row r="49" spans="1:5" ht="33.75" x14ac:dyDescent="0.25">
      <c r="A49" s="98"/>
      <c r="B49" s="13" t="s">
        <v>54</v>
      </c>
      <c r="C49" s="10"/>
      <c r="D49" s="8" t="str">
        <f>IF(C49="SI",Control!B42,(IF(C49="NO",Control!C42,"")))</f>
        <v/>
      </c>
      <c r="E49" s="10"/>
    </row>
    <row r="50" spans="1:5" ht="22.5" hidden="1" x14ac:dyDescent="0.25">
      <c r="A50" s="98"/>
      <c r="B50" s="12" t="s">
        <v>55</v>
      </c>
      <c r="C50" s="9" t="s">
        <v>10</v>
      </c>
      <c r="D50" s="9" t="s">
        <v>11</v>
      </c>
      <c r="E50" s="9" t="s">
        <v>12</v>
      </c>
    </row>
    <row r="51" spans="1:5" ht="22.5" hidden="1" x14ac:dyDescent="0.25">
      <c r="A51" s="98"/>
      <c r="B51" s="13" t="s">
        <v>56</v>
      </c>
      <c r="C51" s="10" t="s">
        <v>70</v>
      </c>
      <c r="D51" s="8" t="str">
        <f>IF(C51="SI",Control!B43,(IF(C51="NO",Control!C43,"")))</f>
        <v>Ok, no se requiere contestar las siguientes dos (2) preguntas</v>
      </c>
      <c r="E51" s="10"/>
    </row>
    <row r="52" spans="1:5" ht="33.75" hidden="1" x14ac:dyDescent="0.25">
      <c r="A52" s="98"/>
      <c r="B52" s="13" t="s">
        <v>163</v>
      </c>
      <c r="C52" s="10"/>
      <c r="D52" s="8" t="str">
        <f>IF(C52="SI",Control!B44,(IF(C52="NO",Control!C44,"")))</f>
        <v/>
      </c>
      <c r="E52" s="10"/>
    </row>
    <row r="53" spans="1:5" ht="67.5" hidden="1" x14ac:dyDescent="0.25">
      <c r="A53" s="98"/>
      <c r="B53" s="13" t="s">
        <v>57</v>
      </c>
      <c r="C53" s="10"/>
      <c r="D53" s="8" t="str">
        <f>IF(C53="SI",Control!B45,(IF(C53="NO",Control!C45,"")))</f>
        <v/>
      </c>
      <c r="E53" s="10"/>
    </row>
    <row r="54" spans="1:5" ht="22.5" x14ac:dyDescent="0.25">
      <c r="A54" s="98"/>
      <c r="B54" s="12" t="s">
        <v>58</v>
      </c>
      <c r="C54" s="9" t="s">
        <v>10</v>
      </c>
      <c r="D54" s="9" t="s">
        <v>11</v>
      </c>
      <c r="E54" s="9" t="s">
        <v>12</v>
      </c>
    </row>
    <row r="55" spans="1:5" ht="45" x14ac:dyDescent="0.25">
      <c r="A55" s="98"/>
      <c r="B55" s="13" t="s">
        <v>59</v>
      </c>
      <c r="C55" s="10"/>
      <c r="D55" s="8" t="str">
        <f>IF(C55="SI",Control!B46,(IF(C55="NO",Control!C46,"")))</f>
        <v/>
      </c>
      <c r="E55" s="10"/>
    </row>
    <row r="56" spans="1:5" ht="45" x14ac:dyDescent="0.25">
      <c r="A56" s="98"/>
      <c r="B56" s="13" t="s">
        <v>60</v>
      </c>
      <c r="C56" s="10"/>
      <c r="D56" s="8" t="str">
        <f>IF(C56="SI",Control!B47,(IF(C56="NO",Control!C47,"")))</f>
        <v/>
      </c>
      <c r="E56" s="10"/>
    </row>
    <row r="57" spans="1:5" ht="78.75" x14ac:dyDescent="0.25">
      <c r="A57" s="98"/>
      <c r="B57" s="13" t="s">
        <v>61</v>
      </c>
      <c r="C57" s="10"/>
      <c r="D57" s="8" t="str">
        <f>IF(C57="SI",Control!B48,(IF(C57="NO",Control!C48,"")))</f>
        <v/>
      </c>
      <c r="E57" s="10"/>
    </row>
    <row r="58" spans="1:5" ht="22.5" x14ac:dyDescent="0.25">
      <c r="A58" s="98"/>
      <c r="B58" s="12" t="s">
        <v>62</v>
      </c>
      <c r="C58" s="9" t="s">
        <v>10</v>
      </c>
      <c r="D58" s="9" t="s">
        <v>11</v>
      </c>
      <c r="E58" s="9" t="s">
        <v>12</v>
      </c>
    </row>
    <row r="59" spans="1:5" ht="22.5" x14ac:dyDescent="0.25">
      <c r="A59" s="98"/>
      <c r="B59" s="13" t="s">
        <v>63</v>
      </c>
      <c r="C59" s="10"/>
      <c r="D59" s="8" t="str">
        <f>IF(C59="SI",Control!B49,(IF(C59="NO",Control!C49,"")))</f>
        <v/>
      </c>
      <c r="E59" s="10"/>
    </row>
    <row r="60" spans="1:5" ht="45" x14ac:dyDescent="0.25">
      <c r="A60" s="98"/>
      <c r="B60" s="13" t="s">
        <v>64</v>
      </c>
      <c r="C60" s="10"/>
      <c r="D60" s="8" t="str">
        <f>IF(C60="SI",Control!B50,(IF(C60="NO",Control!C50,"")))</f>
        <v/>
      </c>
      <c r="E60" s="10"/>
    </row>
    <row r="61" spans="1:5" ht="56.25" x14ac:dyDescent="0.25">
      <c r="A61" s="98"/>
      <c r="B61" s="13" t="s">
        <v>65</v>
      </c>
      <c r="C61" s="10"/>
      <c r="D61" s="8" t="str">
        <f>IF(C61="SI",Control!B51,(IF(C61="NO",Control!C51,"")))</f>
        <v/>
      </c>
      <c r="E61" s="10"/>
    </row>
    <row r="62" spans="1:5" ht="45" x14ac:dyDescent="0.25">
      <c r="A62" s="98"/>
      <c r="B62" s="13" t="s">
        <v>66</v>
      </c>
      <c r="C62" s="10"/>
      <c r="D62" s="8" t="str">
        <f>IF(C62="SI",Control!B52,(IF(C62="NO",Control!C52,"")))</f>
        <v/>
      </c>
      <c r="E62" s="10"/>
    </row>
    <row r="63" spans="1:5" ht="45.75" thickBot="1" x14ac:dyDescent="0.3">
      <c r="A63" s="99"/>
      <c r="B63" s="13" t="s">
        <v>67</v>
      </c>
      <c r="C63" s="10"/>
      <c r="D63" s="8" t="str">
        <f>IF(C63="SI",Control!B53,(IF(C63="NO",Control!C53,"")))</f>
        <v/>
      </c>
      <c r="E63" s="10"/>
    </row>
    <row r="64" spans="1:5" x14ac:dyDescent="0.25">
      <c r="B64" s="5"/>
      <c r="C64" s="6"/>
      <c r="D64" s="6"/>
      <c r="E64" s="7"/>
    </row>
  </sheetData>
  <mergeCells count="5">
    <mergeCell ref="B5:E5"/>
    <mergeCell ref="A14:A26"/>
    <mergeCell ref="A7:A13"/>
    <mergeCell ref="A27:A63"/>
    <mergeCell ref="C6:E6"/>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F2825AB-62F5-4B64-8777-F656D6C738DA}">
          <x14:formula1>
            <xm:f>Control!$B$2:$B$4</xm:f>
          </x14:formula1>
          <xm:sqref>C15:C26 C59:C63 C55:C57 C31:C32 C48:C49 C44:C46 C38:C42 C34:C36 C8:C13 C28:C29 C51:C53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24170-2925-44C0-BABF-347F52D94210}">
  <dimension ref="A1:G40"/>
  <sheetViews>
    <sheetView zoomScaleNormal="100" workbookViewId="0">
      <selection activeCell="B1" sqref="B1"/>
    </sheetView>
  </sheetViews>
  <sheetFormatPr baseColWidth="10" defaultRowHeight="15" x14ac:dyDescent="0.25"/>
  <cols>
    <col min="1" max="1" width="54.7109375" customWidth="1"/>
    <col min="2" max="2" width="11.85546875" bestFit="1" customWidth="1"/>
    <col min="3" max="3" width="16.140625" customWidth="1"/>
    <col min="4" max="4" width="14.28515625" bestFit="1" customWidth="1"/>
    <col min="5" max="5" width="14.28515625" customWidth="1"/>
    <col min="6" max="6" width="16.7109375" bestFit="1" customWidth="1"/>
    <col min="7" max="7" width="11.140625" bestFit="1" customWidth="1"/>
  </cols>
  <sheetData>
    <row r="1" spans="1:7" x14ac:dyDescent="0.25">
      <c r="A1" s="23" t="s">
        <v>0</v>
      </c>
      <c r="B1" s="1"/>
      <c r="C1" s="1"/>
      <c r="D1" s="1"/>
      <c r="E1" s="1"/>
      <c r="F1" s="1"/>
      <c r="G1" s="1"/>
    </row>
    <row r="2" spans="1:7" x14ac:dyDescent="0.25">
      <c r="A2" s="24" t="s">
        <v>1</v>
      </c>
      <c r="B2" s="2"/>
      <c r="C2" s="2"/>
      <c r="D2" s="2"/>
      <c r="E2" s="2"/>
      <c r="F2" s="2"/>
      <c r="G2" s="2"/>
    </row>
    <row r="3" spans="1:7" x14ac:dyDescent="0.25">
      <c r="A3" s="24" t="s">
        <v>2</v>
      </c>
      <c r="B3" s="2"/>
      <c r="C3" s="2"/>
      <c r="D3" s="2"/>
      <c r="E3" s="2"/>
      <c r="F3" s="2"/>
      <c r="G3" s="2"/>
    </row>
    <row r="4" spans="1:7" x14ac:dyDescent="0.25">
      <c r="A4" s="24" t="s">
        <v>208</v>
      </c>
      <c r="B4" s="3"/>
      <c r="C4" s="3"/>
      <c r="D4" s="3"/>
      <c r="E4" s="3"/>
      <c r="F4" s="3"/>
      <c r="G4" s="3"/>
    </row>
    <row r="5" spans="1:7" hidden="1" x14ac:dyDescent="0.25">
      <c r="A5" s="105" t="s">
        <v>209</v>
      </c>
      <c r="B5" s="106"/>
      <c r="C5" s="106"/>
      <c r="D5" s="106"/>
      <c r="E5" s="106"/>
      <c r="F5" s="106"/>
      <c r="G5" s="107"/>
    </row>
    <row r="6" spans="1:7" ht="36" hidden="1" customHeight="1" x14ac:dyDescent="0.25">
      <c r="A6" s="108" t="s">
        <v>210</v>
      </c>
      <c r="B6" s="109"/>
      <c r="C6" s="109"/>
      <c r="D6" s="109"/>
      <c r="E6" s="109"/>
      <c r="F6" s="109"/>
      <c r="G6" s="110"/>
    </row>
    <row r="7" spans="1:7" hidden="1" x14ac:dyDescent="0.25">
      <c r="A7" s="105" t="s">
        <v>211</v>
      </c>
      <c r="B7" s="106"/>
      <c r="C7" s="106"/>
      <c r="D7" s="106"/>
      <c r="E7" s="106"/>
      <c r="F7" s="106"/>
      <c r="G7" s="107"/>
    </row>
    <row r="8" spans="1:7" ht="36" hidden="1" customHeight="1" x14ac:dyDescent="0.25">
      <c r="A8" s="108" t="s">
        <v>212</v>
      </c>
      <c r="B8" s="109"/>
      <c r="C8" s="109"/>
      <c r="D8" s="109"/>
      <c r="E8" s="109"/>
      <c r="F8" s="109"/>
      <c r="G8" s="110"/>
    </row>
    <row r="9" spans="1:7" ht="7.5" customHeight="1" x14ac:dyDescent="0.25"/>
    <row r="10" spans="1:7" ht="22.5" x14ac:dyDescent="0.25">
      <c r="A10" s="26" t="s">
        <v>213</v>
      </c>
      <c r="B10" s="26" t="s">
        <v>214</v>
      </c>
      <c r="C10" s="26" t="s">
        <v>215</v>
      </c>
      <c r="D10" s="26" t="s">
        <v>216</v>
      </c>
      <c r="E10" s="26" t="s">
        <v>217</v>
      </c>
      <c r="F10" s="26" t="s">
        <v>218</v>
      </c>
      <c r="G10" s="26" t="s">
        <v>219</v>
      </c>
    </row>
    <row r="11" spans="1:7" x14ac:dyDescent="0.25">
      <c r="A11" s="9" t="s">
        <v>220</v>
      </c>
      <c r="B11" s="27"/>
      <c r="C11" s="28" t="str">
        <f>IF(OR(B13="SI",B14&gt;300000),"Alto",IF((OR(B12="SI",B13="NO")),"Medio",IF((B12="NO"),"Nulo","-")))</f>
        <v>Medio</v>
      </c>
      <c r="D11" s="28">
        <f>IF(OR(B12="-",B12="NO"),"-",SUM(D15:D18,D20:D28,))</f>
        <v>15</v>
      </c>
      <c r="E11" s="28">
        <f>IF(OR(B12="-",B12="NO"),"-",SUM(E15:E18,E20:E28,))</f>
        <v>0</v>
      </c>
      <c r="F11" s="29">
        <f>IF(OR(B12="-",B12="NO"),"-",E11/D11)</f>
        <v>0</v>
      </c>
      <c r="G11" s="30" t="str">
        <f>IF(OR(B12="-",B12="NO"),"Nulo",(IF(F11=100%,IF(C11="Alto","Medio","Bajo"),IF(C11="Alto","Alto","Medio"))))</f>
        <v>Medio</v>
      </c>
    </row>
    <row r="12" spans="1:7" x14ac:dyDescent="0.25">
      <c r="A12" s="31" t="s">
        <v>248</v>
      </c>
      <c r="B12" s="28" t="str">
        <f>IF(Presentación!H23="","-",Presentación!H23)</f>
        <v>SI</v>
      </c>
      <c r="C12" s="27"/>
      <c r="D12" s="27"/>
      <c r="E12" s="27"/>
      <c r="F12" s="27"/>
      <c r="G12" s="27"/>
    </row>
    <row r="13" spans="1:7" x14ac:dyDescent="0.25">
      <c r="A13" s="31" t="s">
        <v>249</v>
      </c>
      <c r="B13" s="28" t="str">
        <f>IF(Presentación!H24="","-",Presentación!H24)</f>
        <v>NO</v>
      </c>
      <c r="C13" s="27"/>
      <c r="D13" s="27"/>
      <c r="E13" s="27"/>
      <c r="F13" s="27"/>
      <c r="G13" s="27"/>
    </row>
    <row r="14" spans="1:7" x14ac:dyDescent="0.25">
      <c r="A14" s="31" t="s">
        <v>250</v>
      </c>
      <c r="B14" s="28">
        <f>IF(Presentación!E13="0","-",Presentación!E13)</f>
        <v>0</v>
      </c>
      <c r="C14" s="28" t="str">
        <f>IF(B14="-","-",IF(B14&gt;=1000000,"Extrem.Grave",IF(B14&gt;=300000,"Muy Grave",IF(B14&gt;=100000,"Grave",IF(B14&gt;=1000,"Menor","No Significativo")))))</f>
        <v>No Significativo</v>
      </c>
      <c r="D14" s="27"/>
      <c r="E14" s="27"/>
      <c r="F14" s="27"/>
      <c r="G14" s="27"/>
    </row>
    <row r="15" spans="1:7" ht="22.5" x14ac:dyDescent="0.25">
      <c r="A15" s="9" t="s">
        <v>221</v>
      </c>
      <c r="B15" s="27"/>
      <c r="C15" s="27"/>
      <c r="D15" s="27"/>
      <c r="E15" s="27"/>
      <c r="F15" s="27"/>
      <c r="G15" s="27"/>
    </row>
    <row r="16" spans="1:7" x14ac:dyDescent="0.25">
      <c r="A16" s="31" t="s">
        <v>222</v>
      </c>
      <c r="B16" s="28" t="s">
        <v>223</v>
      </c>
      <c r="C16" s="32" t="str">
        <f>IF(OR($C$11="Nulo",$C$11="-"),"-","Medio")</f>
        <v>Medio</v>
      </c>
      <c r="D16" s="28">
        <f>IF(C16="-","-",COUNTA('Privacidad de Datos'!B8))</f>
        <v>1</v>
      </c>
      <c r="E16" s="28">
        <f>IF(C16="-","-",COUNTIF('Privacidad de Datos'!C8,"SI"))</f>
        <v>0</v>
      </c>
      <c r="F16" s="29">
        <f>IF(C16="-","-",E16/D16)</f>
        <v>0</v>
      </c>
      <c r="G16" s="28" t="str">
        <f>IF(C16="Medio",IF(F16=100%,"Bajo","Medio"),"-")</f>
        <v>Medio</v>
      </c>
    </row>
    <row r="17" spans="1:7" x14ac:dyDescent="0.25">
      <c r="A17" s="31" t="s">
        <v>224</v>
      </c>
      <c r="B17" s="28" t="s">
        <v>223</v>
      </c>
      <c r="C17" s="32" t="str">
        <f>IF(OR($C$11="Nulo",$C$11="-"),"-","Medio")</f>
        <v>Medio</v>
      </c>
      <c r="D17" s="28">
        <f>IF(C17="-","-",COUNTA('Privacidad de Datos'!B9))</f>
        <v>1</v>
      </c>
      <c r="E17" s="28">
        <f>IF(C17="-","-",COUNTIF('Privacidad de Datos'!C9,"SI"))</f>
        <v>0</v>
      </c>
      <c r="F17" s="29">
        <f>IF(C17="-","-",E17/D17)</f>
        <v>0</v>
      </c>
      <c r="G17" s="28" t="str">
        <f>IF(C17="Medio",IF(F17=100%,"Bajo","Medio"),"-")</f>
        <v>Medio</v>
      </c>
    </row>
    <row r="18" spans="1:7" x14ac:dyDescent="0.25">
      <c r="A18" s="31" t="s">
        <v>225</v>
      </c>
      <c r="B18" s="28" t="s">
        <v>223</v>
      </c>
      <c r="C18" s="32" t="str">
        <f>IF(OR($C$11="Nulo",$C$11="-"),"-","Medio")</f>
        <v>Medio</v>
      </c>
      <c r="D18" s="28">
        <f>IF(C18="-","-",COUNTA('Privacidad de Datos'!B10))</f>
        <v>1</v>
      </c>
      <c r="E18" s="28">
        <f>IF(C18="-","-",COUNTIF('Privacidad de Datos'!C10,"SI"))</f>
        <v>0</v>
      </c>
      <c r="F18" s="29">
        <f>IF(C18="-","-",E18/D18)</f>
        <v>0</v>
      </c>
      <c r="G18" s="28" t="str">
        <f>IF(C18="Medio",IF(F18=100%,"Bajo","Medio"),"-")</f>
        <v>Medio</v>
      </c>
    </row>
    <row r="19" spans="1:7" x14ac:dyDescent="0.25">
      <c r="A19" s="31" t="s">
        <v>226</v>
      </c>
      <c r="B19" s="28" t="s">
        <v>223</v>
      </c>
      <c r="C19" s="32" t="str">
        <f>IF(OR($C$11="Nulo",$C$11="-"),"-","Medio")</f>
        <v>Medio</v>
      </c>
      <c r="D19" s="28">
        <f>IF(C19="-","-",COUNTA('Privacidad de Datos'!B11:B13))</f>
        <v>3</v>
      </c>
      <c r="E19" s="28">
        <f>IF(C19="-","-",COUNTIF('Privacidad de Datos'!C11:C13,"SI"))</f>
        <v>0</v>
      </c>
      <c r="F19" s="29">
        <f>IF(C19="-","-",E19/D19)</f>
        <v>0</v>
      </c>
      <c r="G19" s="28" t="str">
        <f>IF(C19="Medio",IF(F19=100%,"Bajo","Medio"),"-")</f>
        <v>Medio</v>
      </c>
    </row>
    <row r="20" spans="1:7" x14ac:dyDescent="0.25">
      <c r="A20" s="9" t="s">
        <v>19</v>
      </c>
      <c r="B20" s="27"/>
      <c r="C20" s="27"/>
      <c r="D20" s="27"/>
      <c r="E20" s="27"/>
      <c r="F20" s="27"/>
      <c r="G20" s="27"/>
    </row>
    <row r="21" spans="1:7" x14ac:dyDescent="0.25">
      <c r="A21" s="31" t="s">
        <v>242</v>
      </c>
      <c r="B21" s="28" t="s">
        <v>223</v>
      </c>
      <c r="C21" s="32" t="str">
        <f t="shared" ref="C21:C26" si="0">IF(OR($C$11="Nulo",$C$11="-"),"-","Medio")</f>
        <v>Medio</v>
      </c>
      <c r="D21" s="28">
        <f>IF(C21="-","-",COUNTA('Privacidad de Datos'!B15))</f>
        <v>1</v>
      </c>
      <c r="E21" s="28">
        <f>IF(C21="-","-",COUNTIF('Privacidad de Datos'!C15,"SI"))</f>
        <v>0</v>
      </c>
      <c r="F21" s="29">
        <f t="shared" ref="F21:F26" si="1">IF(C21="-","-",E21/D21)</f>
        <v>0</v>
      </c>
      <c r="G21" s="28" t="str">
        <f t="shared" ref="G21:G26" si="2">IF(C21="Medio",IF(F21=100%,"Bajo","Medio"),"-")</f>
        <v>Medio</v>
      </c>
    </row>
    <row r="22" spans="1:7" x14ac:dyDescent="0.25">
      <c r="A22" s="31" t="s">
        <v>243</v>
      </c>
      <c r="B22" s="28" t="s">
        <v>223</v>
      </c>
      <c r="C22" s="32" t="str">
        <f t="shared" si="0"/>
        <v>Medio</v>
      </c>
      <c r="D22" s="28">
        <f>IF(C22="-","-",COUNTA('Privacidad de Datos'!B16:B17))</f>
        <v>2</v>
      </c>
      <c r="E22" s="28">
        <f>IF(C22="-","-",COUNTIF('Privacidad de Datos'!C16:C17,"SI"))</f>
        <v>0</v>
      </c>
      <c r="F22" s="29">
        <f t="shared" si="1"/>
        <v>0</v>
      </c>
      <c r="G22" s="28" t="str">
        <f t="shared" si="2"/>
        <v>Medio</v>
      </c>
    </row>
    <row r="23" spans="1:7" x14ac:dyDescent="0.25">
      <c r="A23" s="31" t="s">
        <v>244</v>
      </c>
      <c r="B23" s="28" t="s">
        <v>223</v>
      </c>
      <c r="C23" s="32" t="str">
        <f t="shared" si="0"/>
        <v>Medio</v>
      </c>
      <c r="D23" s="28">
        <f>IF(C23="-","-",COUNTA('Privacidad de Datos'!B18:B19))</f>
        <v>2</v>
      </c>
      <c r="E23" s="28">
        <f>IF(C23="-","-",COUNTIF('Privacidad de Datos'!C18:C19,"SI"))</f>
        <v>0</v>
      </c>
      <c r="F23" s="29">
        <f t="shared" si="1"/>
        <v>0</v>
      </c>
      <c r="G23" s="28" t="str">
        <f t="shared" si="2"/>
        <v>Medio</v>
      </c>
    </row>
    <row r="24" spans="1:7" x14ac:dyDescent="0.25">
      <c r="A24" s="31" t="s">
        <v>245</v>
      </c>
      <c r="B24" s="28" t="s">
        <v>223</v>
      </c>
      <c r="C24" s="32" t="str">
        <f t="shared" si="0"/>
        <v>Medio</v>
      </c>
      <c r="D24" s="28">
        <f>IF(C24="-","-",COUNTA('Privacidad de Datos'!B20))</f>
        <v>1</v>
      </c>
      <c r="E24" s="28">
        <f>IF(C24="-","-",COUNTIF('Privacidad de Datos'!C20,"SI"))</f>
        <v>0</v>
      </c>
      <c r="F24" s="29">
        <f t="shared" si="1"/>
        <v>0</v>
      </c>
      <c r="G24" s="28" t="str">
        <f t="shared" si="2"/>
        <v>Medio</v>
      </c>
    </row>
    <row r="25" spans="1:7" x14ac:dyDescent="0.25">
      <c r="A25" s="31" t="s">
        <v>246</v>
      </c>
      <c r="B25" s="28" t="s">
        <v>223</v>
      </c>
      <c r="C25" s="32" t="str">
        <f t="shared" si="0"/>
        <v>Medio</v>
      </c>
      <c r="D25" s="28">
        <f>IF(C25="-","-",COUNTA('Privacidad de Datos'!B21))</f>
        <v>1</v>
      </c>
      <c r="E25" s="28">
        <f>IF(C25="-","-",COUNTIF('Privacidad de Datos'!C21,"SI"))</f>
        <v>0</v>
      </c>
      <c r="F25" s="29">
        <f t="shared" si="1"/>
        <v>0</v>
      </c>
      <c r="G25" s="28" t="str">
        <f t="shared" si="2"/>
        <v>Medio</v>
      </c>
    </row>
    <row r="26" spans="1:7" x14ac:dyDescent="0.25">
      <c r="A26" s="31" t="s">
        <v>247</v>
      </c>
      <c r="B26" s="28" t="s">
        <v>223</v>
      </c>
      <c r="C26" s="32" t="str">
        <f t="shared" si="0"/>
        <v>Medio</v>
      </c>
      <c r="D26" s="28">
        <f>IF(C26="-","-",COUNTA('Privacidad de Datos'!B22:B26))</f>
        <v>5</v>
      </c>
      <c r="E26" s="28">
        <f>IF(C26="-","-",COUNTIF('Privacidad de Datos'!C22:C26,"SI"))</f>
        <v>0</v>
      </c>
      <c r="F26" s="29">
        <f t="shared" si="1"/>
        <v>0</v>
      </c>
      <c r="G26" s="28" t="str">
        <f t="shared" si="2"/>
        <v>Medio</v>
      </c>
    </row>
    <row r="27" spans="1:7" x14ac:dyDescent="0.25">
      <c r="A27" s="9" t="s">
        <v>32</v>
      </c>
      <c r="B27" s="27"/>
      <c r="C27" s="27"/>
      <c r="D27" s="27"/>
      <c r="E27" s="27"/>
      <c r="F27" s="27"/>
      <c r="G27" s="27"/>
    </row>
    <row r="28" spans="1:7" ht="22.5" x14ac:dyDescent="0.25">
      <c r="A28" s="31" t="s">
        <v>227</v>
      </c>
      <c r="B28" s="28" t="str">
        <f>IF('Privacidad de Datos'!C28="","NO",'Privacidad de Datos'!C28)</f>
        <v>NO</v>
      </c>
      <c r="C28" s="28" t="str">
        <f t="shared" ref="C28:C35" si="3">IF(B28="SI","Alto","-")</f>
        <v>-</v>
      </c>
      <c r="D28" s="28" t="str">
        <f>IF(C28="-","-",COUNTA('Privacidad de Datos'!B29))</f>
        <v>-</v>
      </c>
      <c r="E28" s="28" t="str">
        <f>IF(C28="-","-",COUNTIF('Privacidad de Datos'!C29,"SI"))</f>
        <v>-</v>
      </c>
      <c r="F28" s="29" t="str">
        <f t="shared" ref="F28:F36" si="4">IF(C28="-","-",E28/D28)</f>
        <v>-</v>
      </c>
      <c r="G28" s="30" t="str">
        <f t="shared" ref="G28:G36" si="5">IF(C28="-","-",IF(C28="Alto",IF(F28=100%,"Medio","Alto")))</f>
        <v>-</v>
      </c>
    </row>
    <row r="29" spans="1:7" x14ac:dyDescent="0.25">
      <c r="A29" s="31" t="s">
        <v>228</v>
      </c>
      <c r="B29" s="28" t="str">
        <f>IF(AND('Privacidad de Datos'!C31="SI",Presentación!H25="SI"),"SI","NO")</f>
        <v>NO</v>
      </c>
      <c r="C29" s="28" t="str">
        <f t="shared" si="3"/>
        <v>-</v>
      </c>
      <c r="D29" s="28" t="str">
        <f>IF(C29="-","-",COUNTA('Privacidad de Datos'!B32))</f>
        <v>-</v>
      </c>
      <c r="E29" s="28" t="str">
        <f>IF(C29="-","-",COUNTIF('Privacidad de Datos'!C32,"SI"))</f>
        <v>-</v>
      </c>
      <c r="F29" s="29" t="str">
        <f t="shared" si="4"/>
        <v>-</v>
      </c>
      <c r="G29" s="30" t="str">
        <f t="shared" si="5"/>
        <v>-</v>
      </c>
    </row>
    <row r="30" spans="1:7" x14ac:dyDescent="0.25">
      <c r="A30" s="31" t="s">
        <v>229</v>
      </c>
      <c r="B30" s="28" t="str">
        <f>IF(AND('Privacidad de Datos'!C34="SI",Presentación!H26="SI"),"SI","NO")</f>
        <v>NO</v>
      </c>
      <c r="C30" s="28" t="str">
        <f t="shared" si="3"/>
        <v>-</v>
      </c>
      <c r="D30" s="28" t="str">
        <f>IF(C30="-","-",COUNTA('Privacidad de Datos'!B35:B36))</f>
        <v>-</v>
      </c>
      <c r="E30" s="28" t="str">
        <f>IF(C30="-","-",COUNTIF('Privacidad de Datos'!C35:C36,"SI"))</f>
        <v>-</v>
      </c>
      <c r="F30" s="29" t="str">
        <f t="shared" si="4"/>
        <v>-</v>
      </c>
      <c r="G30" s="30" t="str">
        <f t="shared" si="5"/>
        <v>-</v>
      </c>
    </row>
    <row r="31" spans="1:7" x14ac:dyDescent="0.25">
      <c r="A31" s="31" t="s">
        <v>230</v>
      </c>
      <c r="B31" s="28" t="str">
        <f>IF(AND('Privacidad de Datos'!C38="SI",Presentación!H27="SI"),"SI","NO")</f>
        <v>NO</v>
      </c>
      <c r="C31" s="28" t="str">
        <f t="shared" si="3"/>
        <v>-</v>
      </c>
      <c r="D31" s="28" t="str">
        <f>IF(C31="-","-",COUNTA('Privacidad de Datos'!B39:B42))</f>
        <v>-</v>
      </c>
      <c r="E31" s="28" t="str">
        <f>IF(C31="-","-",COUNTIF('Privacidad de Datos'!C39:C42,"SI"))</f>
        <v>-</v>
      </c>
      <c r="F31" s="29" t="str">
        <f t="shared" si="4"/>
        <v>-</v>
      </c>
      <c r="G31" s="30" t="str">
        <f t="shared" si="5"/>
        <v>-</v>
      </c>
    </row>
    <row r="32" spans="1:7" x14ac:dyDescent="0.25">
      <c r="A32" s="31" t="s">
        <v>231</v>
      </c>
      <c r="B32" s="28" t="str">
        <f>IF(AND('Privacidad de Datos'!C44="SI",Presentación!H28="SI"),"SI","NO")</f>
        <v>NO</v>
      </c>
      <c r="C32" s="28" t="str">
        <f t="shared" si="3"/>
        <v>-</v>
      </c>
      <c r="D32" s="28" t="str">
        <f>IF(C32="-","-",COUNTA('Privacidad de Datos'!B45:B46))</f>
        <v>-</v>
      </c>
      <c r="E32" s="28" t="str">
        <f>IF(C32="-","-",COUNTIF('Privacidad de Datos'!C45:C46,"SI"))</f>
        <v>-</v>
      </c>
      <c r="F32" s="29" t="str">
        <f t="shared" si="4"/>
        <v>-</v>
      </c>
      <c r="G32" s="30" t="str">
        <f t="shared" si="5"/>
        <v>-</v>
      </c>
    </row>
    <row r="33" spans="1:7" x14ac:dyDescent="0.25">
      <c r="A33" s="31" t="s">
        <v>232</v>
      </c>
      <c r="B33" s="28" t="str">
        <f>IF(AND('Privacidad de Datos'!C48="SI",Presentación!H29="SI"),"SI","NO")</f>
        <v>NO</v>
      </c>
      <c r="C33" s="28" t="str">
        <f t="shared" si="3"/>
        <v>-</v>
      </c>
      <c r="D33" s="28" t="str">
        <f>IF(C33="-","-",COUNTA('Privacidad de Datos'!B49))</f>
        <v>-</v>
      </c>
      <c r="E33" s="28" t="str">
        <f>IF(C33="-","-",COUNTIF('Privacidad de Datos'!C49,"SI"))</f>
        <v>-</v>
      </c>
      <c r="F33" s="29" t="str">
        <f t="shared" si="4"/>
        <v>-</v>
      </c>
      <c r="G33" s="30" t="str">
        <f t="shared" si="5"/>
        <v>-</v>
      </c>
    </row>
    <row r="34" spans="1:7" ht="22.5" x14ac:dyDescent="0.25">
      <c r="A34" s="31" t="s">
        <v>233</v>
      </c>
      <c r="B34" s="28" t="str">
        <f>IF(AND('Privacidad de Datos'!C51="SI",Presentación!H30="SI"),"SI","NO")</f>
        <v>NO</v>
      </c>
      <c r="C34" s="28" t="str">
        <f t="shared" si="3"/>
        <v>-</v>
      </c>
      <c r="D34" s="28" t="str">
        <f>IF(C34="-","-",COUNTA('Privacidad de Datos'!B52:B53))</f>
        <v>-</v>
      </c>
      <c r="E34" s="28" t="str">
        <f>IF(C34="-","-",COUNTIF('Privacidad de Datos'!C52:C53,"SI"))</f>
        <v>-</v>
      </c>
      <c r="F34" s="29" t="str">
        <f t="shared" si="4"/>
        <v>-</v>
      </c>
      <c r="G34" s="30" t="str">
        <f t="shared" si="5"/>
        <v>-</v>
      </c>
    </row>
    <row r="35" spans="1:7" ht="22.5" x14ac:dyDescent="0.25">
      <c r="A35" s="31" t="s">
        <v>234</v>
      </c>
      <c r="B35" s="28" t="str">
        <f>IF(AND('Privacidad de Datos'!C55="SI",Presentación!H31="SI"),"SI","NO")</f>
        <v>NO</v>
      </c>
      <c r="C35" s="28" t="str">
        <f t="shared" si="3"/>
        <v>-</v>
      </c>
      <c r="D35" s="28" t="str">
        <f>IF(C35="-","-",COUNTA('Privacidad de Datos'!B56:B57))</f>
        <v>-</v>
      </c>
      <c r="E35" s="28" t="str">
        <f>IF(C35="-","-",COUNTIF('Privacidad de Datos'!C56:C57,"SI"))</f>
        <v>-</v>
      </c>
      <c r="F35" s="29" t="str">
        <f t="shared" si="4"/>
        <v>-</v>
      </c>
      <c r="G35" s="30" t="str">
        <f t="shared" si="5"/>
        <v>-</v>
      </c>
    </row>
    <row r="36" spans="1:7" x14ac:dyDescent="0.25">
      <c r="A36" s="31" t="s">
        <v>235</v>
      </c>
      <c r="B36" s="28" t="str">
        <f>IF(AND('Privacidad de Datos'!C59="SI",Presentación!H32="SI"),"SI","NO")</f>
        <v>NO</v>
      </c>
      <c r="C36" s="28" t="str">
        <f t="shared" ref="C36" si="6">IF(B36="SI","Alto","-")</f>
        <v>-</v>
      </c>
      <c r="D36" s="28" t="str">
        <f>IF(C36="-","-",COUNTA('Privacidad de Datos'!B60:B63))</f>
        <v>-</v>
      </c>
      <c r="E36" s="28" t="str">
        <f>IF(C36="-","-",COUNTIF('Privacidad de Datos'!C60:C63,"SI"))</f>
        <v>-</v>
      </c>
      <c r="F36" s="29" t="str">
        <f t="shared" si="4"/>
        <v>-</v>
      </c>
      <c r="G36" s="30" t="str">
        <f t="shared" si="5"/>
        <v>-</v>
      </c>
    </row>
    <row r="37" spans="1:7" ht="33.75" x14ac:dyDescent="0.25">
      <c r="A37" s="111" t="s">
        <v>236</v>
      </c>
      <c r="B37" s="33"/>
      <c r="C37" s="25" t="s">
        <v>237</v>
      </c>
      <c r="D37" s="25" t="s">
        <v>238</v>
      </c>
      <c r="E37" s="25" t="s">
        <v>239</v>
      </c>
      <c r="F37" s="25" t="s">
        <v>240</v>
      </c>
      <c r="G37" s="25" t="s">
        <v>241</v>
      </c>
    </row>
    <row r="38" spans="1:7" x14ac:dyDescent="0.25">
      <c r="A38" s="111"/>
      <c r="B38" s="34" t="str">
        <f>IF(OR(B28="SI",B29="SI",B30="SI",B31="SI",B32="SI",B33="SI",B34="SI",B35="SI",B36="SI"),"SI","NO")</f>
        <v>NO</v>
      </c>
      <c r="C38" s="28" t="str">
        <f>IF(B38="SI","Alto",C11)</f>
        <v>Medio</v>
      </c>
      <c r="D38" s="28">
        <f>SUM(D16:D19,D21:D26,D28:D36)</f>
        <v>18</v>
      </c>
      <c r="E38" s="28">
        <f>SUM(E16:E19,E21:E26,E28:E36)</f>
        <v>0</v>
      </c>
      <c r="F38" s="29">
        <f>IF(D38=0,"-",E38/D38)</f>
        <v>0</v>
      </c>
      <c r="G38" s="28" t="str">
        <f>IF(OR(G11="Alto",G16="Alto",G17="Alto",G18="Alto",G19="Alto",G21="Alto",G22="Alto",G23="Alto",G24="Alto",G25="Alto",G26="Alto",G28="Alto",G29="Alto",G30="Alto",G31="Alto",G32="Alto",G33="Alto",G34="Alto",G35="Alto",G36="Alto"),"Alto",IF(OR(G11="Medio",G16="Medio",G17="Medio",G18="Medio",G19="Medio",G21="Medio",G22="Medio",G23="Medio",G24="Medio",G25="Medio",G26="Medio",G28="Medio",G29="Medio",G30="Medio",G31="Medio",G32="Medio",G33="Medio",G34="Medio",G35="Medio",G36="Medio"),"Medio",IF(OR(G11="Bajo",G16="Bajo",G17="Bajo",G18="Bajo",G19="Bajo",G21="Bajo",G22="Bajo",G23="Bajo",G24="Bajo",G25="Bajo",G26="Bajo",G28="Bajo",G29="Bajo",G30="Bajo",G31="Bajo",G32="Bajo",G33="Bajo",G34="Bajo",G35="Bajo",G36="Bajo"),"Bajo","Nulo")))</f>
        <v>Medio</v>
      </c>
    </row>
    <row r="40" spans="1:7" ht="95.25" customHeight="1" x14ac:dyDescent="0.25">
      <c r="A40" s="103" t="s">
        <v>282</v>
      </c>
      <c r="B40" s="104"/>
      <c r="C40" s="104"/>
      <c r="D40" s="104"/>
      <c r="E40" s="104"/>
      <c r="F40" s="104"/>
      <c r="G40" s="104"/>
    </row>
  </sheetData>
  <sheetProtection algorithmName="SHA-512" hashValue="9dQLKXoA/X6hZunKzdkrODa/WG2mjxt2RryZfrqI54qpqyLAUBX2apVepPBi3jyJOpY+bVCuz6A/VkvFocakkA==" saltValue="gQDKF4cikeAlwhuoQMgetg==" spinCount="100000" sheet="1" objects="1" scenarios="1"/>
  <mergeCells count="6">
    <mergeCell ref="A40:G40"/>
    <mergeCell ref="A5:G5"/>
    <mergeCell ref="A6:G6"/>
    <mergeCell ref="A7:G7"/>
    <mergeCell ref="A8:G8"/>
    <mergeCell ref="A37:A3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8054-F295-488B-A006-66497F7E3875}">
  <dimension ref="A1:C53"/>
  <sheetViews>
    <sheetView topLeftCell="A6" zoomScaleNormal="100" workbookViewId="0">
      <selection activeCell="B8" sqref="B8"/>
    </sheetView>
  </sheetViews>
  <sheetFormatPr baseColWidth="10" defaultColWidth="11.42578125" defaultRowHeight="15" x14ac:dyDescent="0.25"/>
  <cols>
    <col min="1" max="1" width="3.28515625" customWidth="1"/>
    <col min="2" max="2" width="49.7109375" customWidth="1"/>
    <col min="3" max="3" width="141.7109375" bestFit="1" customWidth="1"/>
  </cols>
  <sheetData>
    <row r="1" spans="1:3" x14ac:dyDescent="0.25">
      <c r="B1" t="s">
        <v>68</v>
      </c>
    </row>
    <row r="3" spans="1:3" x14ac:dyDescent="0.25">
      <c r="B3" t="s">
        <v>69</v>
      </c>
    </row>
    <row r="4" spans="1:3" x14ac:dyDescent="0.25">
      <c r="B4" t="s">
        <v>70</v>
      </c>
    </row>
    <row r="7" spans="1:3" x14ac:dyDescent="0.25">
      <c r="B7" t="s">
        <v>71</v>
      </c>
    </row>
    <row r="8" spans="1:3" x14ac:dyDescent="0.25">
      <c r="A8" s="18" t="s">
        <v>72</v>
      </c>
      <c r="B8" t="s">
        <v>283</v>
      </c>
      <c r="C8" t="s">
        <v>74</v>
      </c>
    </row>
    <row r="9" spans="1:3" x14ac:dyDescent="0.25">
      <c r="A9" s="18" t="s">
        <v>75</v>
      </c>
      <c r="B9" t="s">
        <v>73</v>
      </c>
      <c r="C9" t="s">
        <v>76</v>
      </c>
    </row>
    <row r="10" spans="1:3" x14ac:dyDescent="0.25">
      <c r="A10" s="18" t="s">
        <v>77</v>
      </c>
      <c r="B10" t="s">
        <v>78</v>
      </c>
      <c r="C10" t="s">
        <v>79</v>
      </c>
    </row>
    <row r="11" spans="1:3" x14ac:dyDescent="0.25">
      <c r="A11" s="18" t="s">
        <v>80</v>
      </c>
      <c r="B11" t="s">
        <v>73</v>
      </c>
      <c r="C11" t="s">
        <v>81</v>
      </c>
    </row>
    <row r="12" spans="1:3" x14ac:dyDescent="0.25">
      <c r="A12" s="18" t="s">
        <v>82</v>
      </c>
      <c r="B12" t="s">
        <v>73</v>
      </c>
      <c r="C12" t="s">
        <v>83</v>
      </c>
    </row>
    <row r="13" spans="1:3" x14ac:dyDescent="0.25">
      <c r="A13" s="18" t="s">
        <v>84</v>
      </c>
      <c r="B13" t="s">
        <v>73</v>
      </c>
      <c r="C13" t="s">
        <v>85</v>
      </c>
    </row>
    <row r="14" spans="1:3" x14ac:dyDescent="0.25">
      <c r="A14" s="18" t="s">
        <v>86</v>
      </c>
      <c r="B14" t="s">
        <v>73</v>
      </c>
      <c r="C14" t="s">
        <v>87</v>
      </c>
    </row>
    <row r="15" spans="1:3" x14ac:dyDescent="0.25">
      <c r="A15" s="18" t="s">
        <v>88</v>
      </c>
      <c r="B15" t="s">
        <v>283</v>
      </c>
      <c r="C15" t="s">
        <v>89</v>
      </c>
    </row>
    <row r="16" spans="1:3" x14ac:dyDescent="0.25">
      <c r="A16" s="18" t="s">
        <v>90</v>
      </c>
      <c r="B16" t="s">
        <v>73</v>
      </c>
      <c r="C16" t="s">
        <v>91</v>
      </c>
    </row>
    <row r="17" spans="1:3" x14ac:dyDescent="0.25">
      <c r="A17" s="18" t="s">
        <v>92</v>
      </c>
      <c r="B17" t="s">
        <v>73</v>
      </c>
      <c r="C17" t="s">
        <v>94</v>
      </c>
    </row>
    <row r="18" spans="1:3" x14ac:dyDescent="0.25">
      <c r="A18" s="18" t="s">
        <v>93</v>
      </c>
      <c r="B18" t="s">
        <v>95</v>
      </c>
      <c r="C18" t="s">
        <v>96</v>
      </c>
    </row>
    <row r="19" spans="1:3" x14ac:dyDescent="0.25">
      <c r="A19" s="18" t="s">
        <v>97</v>
      </c>
      <c r="B19" t="s">
        <v>73</v>
      </c>
      <c r="C19" t="s">
        <v>98</v>
      </c>
    </row>
    <row r="20" spans="1:3" x14ac:dyDescent="0.25">
      <c r="A20" s="18" t="s">
        <v>99</v>
      </c>
      <c r="B20" t="s">
        <v>73</v>
      </c>
      <c r="C20" t="s">
        <v>100</v>
      </c>
    </row>
    <row r="21" spans="1:3" x14ac:dyDescent="0.25">
      <c r="A21" s="18" t="s">
        <v>101</v>
      </c>
      <c r="B21" t="s">
        <v>73</v>
      </c>
      <c r="C21" t="s">
        <v>102</v>
      </c>
    </row>
    <row r="22" spans="1:3" x14ac:dyDescent="0.25">
      <c r="A22" s="18" t="s">
        <v>103</v>
      </c>
      <c r="B22" t="s">
        <v>73</v>
      </c>
      <c r="C22" t="s">
        <v>104</v>
      </c>
    </row>
    <row r="23" spans="1:3" x14ac:dyDescent="0.25">
      <c r="A23" s="18" t="s">
        <v>106</v>
      </c>
      <c r="B23" t="s">
        <v>73</v>
      </c>
      <c r="C23" t="s">
        <v>105</v>
      </c>
    </row>
    <row r="24" spans="1:3" x14ac:dyDescent="0.25">
      <c r="A24" t="s">
        <v>107</v>
      </c>
      <c r="B24" t="s">
        <v>73</v>
      </c>
      <c r="C24" t="s">
        <v>143</v>
      </c>
    </row>
    <row r="25" spans="1:3" x14ac:dyDescent="0.25">
      <c r="A25" s="18" t="s">
        <v>108</v>
      </c>
      <c r="B25" t="s">
        <v>73</v>
      </c>
      <c r="C25" t="s">
        <v>109</v>
      </c>
    </row>
    <row r="26" spans="1:3" x14ac:dyDescent="0.25">
      <c r="A26" s="18" t="s">
        <v>110</v>
      </c>
      <c r="B26" t="s">
        <v>111</v>
      </c>
      <c r="C26" t="s">
        <v>159</v>
      </c>
    </row>
    <row r="27" spans="1:3" x14ac:dyDescent="0.25">
      <c r="A27" s="18" t="s">
        <v>112</v>
      </c>
      <c r="B27" t="s">
        <v>113</v>
      </c>
      <c r="C27" t="s">
        <v>114</v>
      </c>
    </row>
    <row r="28" spans="1:3" x14ac:dyDescent="0.25">
      <c r="A28" s="18" t="s">
        <v>115</v>
      </c>
      <c r="B28" t="s">
        <v>141</v>
      </c>
      <c r="C28" t="s">
        <v>159</v>
      </c>
    </row>
    <row r="29" spans="1:3" x14ac:dyDescent="0.25">
      <c r="A29" s="18" t="s">
        <v>116</v>
      </c>
      <c r="B29" t="s">
        <v>142</v>
      </c>
      <c r="C29" t="s">
        <v>144</v>
      </c>
    </row>
    <row r="30" spans="1:3" x14ac:dyDescent="0.25">
      <c r="A30" s="18" t="s">
        <v>117</v>
      </c>
      <c r="B30" t="s">
        <v>145</v>
      </c>
      <c r="C30" t="s">
        <v>161</v>
      </c>
    </row>
    <row r="31" spans="1:3" x14ac:dyDescent="0.25">
      <c r="A31" s="18" t="s">
        <v>118</v>
      </c>
      <c r="B31" t="s">
        <v>146</v>
      </c>
      <c r="C31" t="s">
        <v>147</v>
      </c>
    </row>
    <row r="32" spans="1:3" x14ac:dyDescent="0.25">
      <c r="A32" s="18" t="s">
        <v>119</v>
      </c>
      <c r="B32" t="s">
        <v>175</v>
      </c>
      <c r="C32" t="s">
        <v>148</v>
      </c>
    </row>
    <row r="33" spans="1:3" x14ac:dyDescent="0.25">
      <c r="A33" s="18" t="s">
        <v>120</v>
      </c>
      <c r="B33" t="s">
        <v>149</v>
      </c>
      <c r="C33" t="s">
        <v>162</v>
      </c>
    </row>
    <row r="34" spans="1:3" x14ac:dyDescent="0.25">
      <c r="A34" s="18" t="s">
        <v>121</v>
      </c>
      <c r="B34" t="s">
        <v>150</v>
      </c>
      <c r="C34" t="s">
        <v>73</v>
      </c>
    </row>
    <row r="35" spans="1:3" x14ac:dyDescent="0.25">
      <c r="A35" s="18" t="s">
        <v>122</v>
      </c>
      <c r="B35" t="s">
        <v>145</v>
      </c>
      <c r="C35" t="s">
        <v>161</v>
      </c>
    </row>
    <row r="36" spans="1:3" x14ac:dyDescent="0.25">
      <c r="A36" s="18" t="s">
        <v>123</v>
      </c>
      <c r="B36" t="s">
        <v>151</v>
      </c>
      <c r="C36" t="s">
        <v>153</v>
      </c>
    </row>
    <row r="37" spans="1:3" x14ac:dyDescent="0.25">
      <c r="A37" s="18" t="s">
        <v>124</v>
      </c>
      <c r="B37" t="s">
        <v>154</v>
      </c>
      <c r="C37" t="s">
        <v>155</v>
      </c>
    </row>
    <row r="38" spans="1:3" x14ac:dyDescent="0.25">
      <c r="A38" s="18" t="s">
        <v>125</v>
      </c>
      <c r="B38" t="s">
        <v>145</v>
      </c>
      <c r="C38" t="s">
        <v>161</v>
      </c>
    </row>
    <row r="39" spans="1:3" x14ac:dyDescent="0.25">
      <c r="A39" s="18" t="s">
        <v>126</v>
      </c>
      <c r="B39" t="s">
        <v>156</v>
      </c>
      <c r="C39" t="s">
        <v>157</v>
      </c>
    </row>
    <row r="40" spans="1:3" x14ac:dyDescent="0.25">
      <c r="A40" s="18" t="s">
        <v>127</v>
      </c>
      <c r="B40" t="s">
        <v>73</v>
      </c>
      <c r="C40" t="s">
        <v>158</v>
      </c>
    </row>
    <row r="41" spans="1:3" x14ac:dyDescent="0.25">
      <c r="A41" s="18" t="s">
        <v>128</v>
      </c>
      <c r="B41" t="s">
        <v>141</v>
      </c>
      <c r="C41" t="s">
        <v>159</v>
      </c>
    </row>
    <row r="42" spans="1:3" x14ac:dyDescent="0.25">
      <c r="A42" s="18" t="s">
        <v>129</v>
      </c>
      <c r="B42" t="s">
        <v>73</v>
      </c>
      <c r="C42" t="s">
        <v>160</v>
      </c>
    </row>
    <row r="43" spans="1:3" x14ac:dyDescent="0.25">
      <c r="A43" s="18" t="s">
        <v>130</v>
      </c>
      <c r="B43" t="s">
        <v>145</v>
      </c>
      <c r="C43" t="s">
        <v>161</v>
      </c>
    </row>
    <row r="44" spans="1:3" x14ac:dyDescent="0.25">
      <c r="A44" s="18" t="s">
        <v>131</v>
      </c>
      <c r="B44" t="s">
        <v>164</v>
      </c>
      <c r="C44" t="s">
        <v>165</v>
      </c>
    </row>
    <row r="45" spans="1:3" x14ac:dyDescent="0.25">
      <c r="A45" s="18" t="s">
        <v>132</v>
      </c>
      <c r="B45" t="s">
        <v>73</v>
      </c>
      <c r="C45" t="s">
        <v>166</v>
      </c>
    </row>
    <row r="46" spans="1:3" x14ac:dyDescent="0.25">
      <c r="A46" s="18" t="s">
        <v>133</v>
      </c>
      <c r="B46" t="s">
        <v>145</v>
      </c>
      <c r="C46" t="s">
        <v>161</v>
      </c>
    </row>
    <row r="47" spans="1:3" x14ac:dyDescent="0.25">
      <c r="A47" s="18" t="s">
        <v>134</v>
      </c>
      <c r="B47" t="s">
        <v>167</v>
      </c>
      <c r="C47" t="s">
        <v>168</v>
      </c>
    </row>
    <row r="48" spans="1:3" x14ac:dyDescent="0.25">
      <c r="A48" s="18" t="s">
        <v>135</v>
      </c>
      <c r="B48" t="s">
        <v>73</v>
      </c>
      <c r="C48" t="s">
        <v>169</v>
      </c>
    </row>
    <row r="49" spans="1:3" x14ac:dyDescent="0.25">
      <c r="A49" s="18" t="s">
        <v>136</v>
      </c>
      <c r="B49" t="s">
        <v>149</v>
      </c>
      <c r="C49" t="s">
        <v>162</v>
      </c>
    </row>
    <row r="50" spans="1:3" x14ac:dyDescent="0.25">
      <c r="A50" s="18" t="s">
        <v>137</v>
      </c>
      <c r="B50" t="s">
        <v>73</v>
      </c>
      <c r="C50" t="s">
        <v>170</v>
      </c>
    </row>
    <row r="51" spans="1:3" x14ac:dyDescent="0.25">
      <c r="A51" s="18" t="s">
        <v>138</v>
      </c>
      <c r="B51" t="s">
        <v>171</v>
      </c>
      <c r="C51" t="s">
        <v>172</v>
      </c>
    </row>
    <row r="52" spans="1:3" x14ac:dyDescent="0.25">
      <c r="A52" s="18" t="s">
        <v>139</v>
      </c>
      <c r="B52" t="s">
        <v>173</v>
      </c>
      <c r="C52" t="s">
        <v>174</v>
      </c>
    </row>
    <row r="53" spans="1:3" x14ac:dyDescent="0.25">
      <c r="A53" s="18" t="s">
        <v>140</v>
      </c>
      <c r="B53" t="s">
        <v>175</v>
      </c>
      <c r="C53" t="s">
        <v>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720AF8B5BA8D14692FC7D81C008D9D5" ma:contentTypeVersion="19" ma:contentTypeDescription="Crear nuevo documento." ma:contentTypeScope="" ma:versionID="44ff03a7ca9e366ab96171d03640d4fa">
  <xsd:schema xmlns:xsd="http://www.w3.org/2001/XMLSchema" xmlns:xs="http://www.w3.org/2001/XMLSchema" xmlns:p="http://schemas.microsoft.com/office/2006/metadata/properties" xmlns:ns1="http://schemas.microsoft.com/sharepoint/v3" xmlns:ns3="9de51f8d-b4cf-4da5-977e-8e8f469d493e" xmlns:ns4="2fd4af95-da49-4726-bb77-dd6959877299" targetNamespace="http://schemas.microsoft.com/office/2006/metadata/properties" ma:root="true" ma:fieldsID="ca1892e8de34d188f87a0e9a0f373a6c" ns1:_="" ns3:_="" ns4:_="">
    <xsd:import namespace="http://schemas.microsoft.com/sharepoint/v3"/>
    <xsd:import namespace="9de51f8d-b4cf-4da5-977e-8e8f469d493e"/>
    <xsd:import namespace="2fd4af95-da49-4726-bb77-dd695987729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iedades de la Directiva de cumplimiento unificado" ma:hidden="true" ma:internalName="_ip_UnifiedCompliancePolicyProperties">
      <xsd:simpleType>
        <xsd:restriction base="dms:Note"/>
      </xsd:simpleType>
    </xsd:element>
    <xsd:element name="_ip_UnifiedCompliancePolicyUIAction" ma:index="19"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e51f8d-b4cf-4da5-977e-8e8f469d49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d4af95-da49-4726-bb77-dd6959877299"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9de51f8d-b4cf-4da5-977e-8e8f469d493e" xsi:nil="true"/>
  </documentManagement>
</p:properties>
</file>

<file path=customXml/itemProps1.xml><?xml version="1.0" encoding="utf-8"?>
<ds:datastoreItem xmlns:ds="http://schemas.openxmlformats.org/officeDocument/2006/customXml" ds:itemID="{677F8C1A-7BD7-400C-B0F4-FDBD1E0537C4}">
  <ds:schemaRefs>
    <ds:schemaRef ds:uri="http://schemas.microsoft.com/sharepoint/v3/contenttype/forms"/>
  </ds:schemaRefs>
</ds:datastoreItem>
</file>

<file path=customXml/itemProps2.xml><?xml version="1.0" encoding="utf-8"?>
<ds:datastoreItem xmlns:ds="http://schemas.openxmlformats.org/officeDocument/2006/customXml" ds:itemID="{33847032-87C5-4A01-9B5D-DC521F164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de51f8d-b4cf-4da5-977e-8e8f469d493e"/>
    <ds:schemaRef ds:uri="2fd4af95-da49-4726-bb77-dd69598772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EAFB71-7158-4D9A-BADF-59CE4C18630C}">
  <ds:schemaRefs>
    <ds:schemaRef ds:uri="http://schemas.microsoft.com/office/infopath/2007/PartnerControls"/>
    <ds:schemaRef ds:uri="http://purl.org/dc/terms/"/>
    <ds:schemaRef ds:uri="http://schemas.microsoft.com/sharepoint/v3"/>
    <ds:schemaRef ds:uri="9de51f8d-b4cf-4da5-977e-8e8f469d493e"/>
    <ds:schemaRef ds:uri="http://purl.org/dc/dcmitype/"/>
    <ds:schemaRef ds:uri="http://schemas.microsoft.com/office/2006/documentManagement/types"/>
    <ds:schemaRef ds:uri="http://purl.org/dc/elements/1.1/"/>
    <ds:schemaRef ds:uri="http://schemas.openxmlformats.org/package/2006/metadata/core-properties"/>
    <ds:schemaRef ds:uri="2fd4af95-da49-4726-bb77-dd695987729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Presentación</vt:lpstr>
      <vt:lpstr>Seguridad de la Información</vt:lpstr>
      <vt:lpstr>Privacidad de Datos</vt:lpstr>
      <vt:lpstr>DPIA</vt:lpstr>
      <vt:lpstr>Control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Camila PEREZ HUYO</dc:creator>
  <cp:keywords/>
  <dc:description/>
  <cp:lastModifiedBy>Laura Camila PEREZ HUYO</cp:lastModifiedBy>
  <cp:revision/>
  <dcterms:created xsi:type="dcterms:W3CDTF">2024-01-25T12:14:01Z</dcterms:created>
  <dcterms:modified xsi:type="dcterms:W3CDTF">2024-03-04T20:56:25Z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0x0101002720AF8B5BA8D14692FC7D81C008D9D5</vt:lpwstr>
  </property>
</Properties>
</file>