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es\data-analyst\The Curious\"/>
    </mc:Choice>
  </mc:AlternateContent>
  <xr:revisionPtr revIDLastSave="0" documentId="13_ncr:1_{16C67BF9-59FE-41FA-887D-A6A28A604887}" xr6:coauthVersionLast="47" xr6:coauthVersionMax="47" xr10:uidLastSave="{00000000-0000-0000-0000-000000000000}"/>
  <bookViews>
    <workbookView xWindow="25695" yWindow="0" windowWidth="26010" windowHeight="20985" activeTab="4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H8" i="3"/>
  <c r="F2" i="3" a="1"/>
  <c r="F2" i="3" s="1"/>
  <c r="E16" i="7"/>
  <c r="E15" i="7"/>
  <c r="G13" i="7"/>
  <c r="E9" i="7" a="1"/>
  <c r="E9" i="7" s="1"/>
  <c r="E7" i="7"/>
  <c r="E6" i="7"/>
  <c r="E4" i="7"/>
  <c r="E3" i="7"/>
  <c r="E2" i="7"/>
  <c r="J4" i="2"/>
  <c r="J3" i="2"/>
  <c r="I3" i="2"/>
  <c r="J2" i="2"/>
  <c r="I2" i="2"/>
  <c r="H2" i="2"/>
  <c r="G3" i="2"/>
  <c r="I5" i="2"/>
  <c r="H5" i="2"/>
  <c r="G5" i="2"/>
  <c r="H4" i="2"/>
  <c r="G4" i="2"/>
  <c r="E9" i="1"/>
  <c r="E8" i="1"/>
  <c r="E7" i="1"/>
  <c r="E6" i="1"/>
  <c r="E4" i="1"/>
  <c r="E3" i="1"/>
  <c r="E2" i="1"/>
  <c r="G3" i="7"/>
  <c r="G7" i="7"/>
  <c r="G6" i="7"/>
  <c r="G2" i="7"/>
  <c r="F16" i="7"/>
  <c r="F15" i="7"/>
  <c r="G9" i="7"/>
  <c r="F4" i="1"/>
  <c r="F9" i="1"/>
  <c r="F6" i="1"/>
  <c r="F7" i="1"/>
  <c r="G4" i="7"/>
  <c r="F3" i="1"/>
  <c r="F2" i="1"/>
  <c r="F8" i="1"/>
  <c r="G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<sst xmlns="http://schemas.openxmlformats.org/spreadsheetml/2006/main" count="128" uniqueCount="93">
  <si>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</si>
  <si>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</si>
  <si>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</si>
  <si>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</si>
  <si>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</si>
  <si>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</si>
  <si>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</si>
  <si>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</si>
  <si>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</si>
  <si>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</si>
  <si>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</si>
  <si>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</si>
  <si>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</si>
  <si>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</si>
  <si>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</si>
  <si>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</si>
  <si>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</si>
  <si>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</si>
  <si>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</si>
  <si>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</si>
  <si>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</si>
  <si>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</si>
  <si>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</si>
  <si>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</si>
  <si>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</si>
  <si>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</si>
  <si>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</si>
  <si>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</si>
  <si>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</si>
  <si>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</si>
  <si>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</si>
  <si>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</si>
  <si>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</si>
  <si>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</si>
  <si>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</si>
  <si>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</si>
  <si>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</si>
  <si>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</si>
  <si>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</si>
  <si>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</si>
  <si>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</si>
  <si>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</si>
  <si>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</si>
  <si>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</si>
  <si>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</si>
  <si>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</si>
  <si>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</si>
  <si>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</si>
  <si>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</si>
  <si>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</si>
  <si>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</si>
  <si>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</si>
  <si>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</si>
  <si>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</si>
  <si>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</si>
  <si>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</si>
  <si>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</si>
  <si>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</si>
  <si>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</si>
  <si>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</si>
  <si>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</si>
  <si>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</t>
  </si>
  <si>
    <t>Manual COR</t>
  </si>
  <si>
    <t>SSm</t>
  </si>
  <si>
    <t>SSr</t>
  </si>
  <si>
    <t>SSt</t>
  </si>
  <si>
    <t>R-Suared</t>
  </si>
  <si>
    <t>Intercept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</si>
  <si>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</si>
  <si>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</si>
  <si>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</si>
  <si>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</si>
  <si>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</si>
  <si>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</si>
  <si>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</si>
  <si>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</si>
  <si>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</si>
  <si>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</si>
  <si>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</si>
  <si>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</si>
  <si>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</si>
  <si>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</si>
  <si>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</si>
  <si>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</si>
  <si>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</si>
  <si>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</si>
  <si>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</si>
  <si>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</si>
  <si>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</si>
  <si>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</si>
  <si>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</si>
  <si>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การทดสอบ Overall Significance of the Model</t>
  </si>
  <si>
    <t>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</si>
</sst>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0" borderId="1" xfId="0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6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6-4E94-870C-82932FCD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99519"/>
        <c:axId val="238711407"/>
      </c:scatterChart>
      <c:valAx>
        <c:axId val="193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11407"/>
        <c:crosses val="autoZero"/>
        <c:crossBetween val="midCat"/>
      </c:valAx>
      <c:valAx>
        <c:axId val="23871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1-4388-8348-32E60833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56063"/>
        <c:axId val="885264415"/>
      </c:scatterChart>
      <c:valAx>
        <c:axId val="88555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64415"/>
        <c:crosses val="autoZero"/>
        <c:crossBetween val="midCat"/>
      </c:valAx>
      <c:valAx>
        <c:axId val="8852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5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45552</xdr:colOff>
      <xdr:row>0</xdr:row>
      <xdr:rowOff>44727</xdr:rowOff>
    </xdr:from>
    <xdr:to>
      <xdr:col>15</xdr:col>
      <xdr:colOff>327161</xdr:colOff>
      <xdr:row>14</xdr:row>
      <xdr:rowOff>120927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98018-6591-509A-FA5B-4A60C7257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138112</xdr:rowOff>
    </xdr:from>
    <xdr:to>
      <xdr:col>16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8A9A9-3235-491B-34BC-3635708BF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S8" sqref="S8"/>
    </sheetView>
  </sheetViews>
  <sheetFormatPr defaultRowHeight="15" x14ac:dyDescent="0.25"/>
  <cols>
    <col min="4" max="4" width="11.28515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1.5</v>
      </c>
      <c r="B2">
        <v>500</v>
      </c>
      <c r="D2" t="s">
        <v>2</v>
      </c>
      <c r="E2" s="1">
        <f>_xlfn.COVARIANCE.S(A2:A9, B2:B9)</f>
        <v>198.42857142857142</v>
      </c>
      <c r="F2" t="str">
        <f ca="1">_xlfn.FORMULATEXT(E2)</f>
        <v>=COVARIANCE.S(A2:A9, B2:B9)</v>
      </c>
    </row>
    <row r="3" spans="1:6" x14ac:dyDescent="0.25">
      <c r="A3">
        <v>2</v>
      </c>
      <c r="B3">
        <v>650</v>
      </c>
      <c r="D3" t="s">
        <v>3</v>
      </c>
      <c r="E3" s="1">
        <f>CORREL(A2:A9, B2:B9)</f>
        <v>0.96510847734580996</v>
      </c>
      <c r="F3" t="str">
        <f t="shared" ref="F3:F7" ca="1" si="0">_xlfn.FORMULATEXT(E3)</f>
        <v>=CORREL(A2:A9, B2:B9)</v>
      </c>
    </row>
    <row r="4" spans="1:6" x14ac:dyDescent="0.25">
      <c r="A4">
        <v>2.2000000000000002</v>
      </c>
      <c r="B4">
        <v>680</v>
      </c>
      <c r="D4" t="s">
        <v>5</v>
      </c>
      <c r="E4" s="1">
        <f>E3^2</f>
        <v>0.93143437304474774</v>
      </c>
      <c r="F4" t="str">
        <f t="shared" ca="1" si="0"/>
        <v>=E3^2</v>
      </c>
    </row>
    <row r="5" spans="1:6" x14ac:dyDescent="0.25">
      <c r="A5">
        <v>2.5</v>
      </c>
      <c r="B5">
        <v>720</v>
      </c>
    </row>
    <row r="6" spans="1:6" x14ac:dyDescent="0.25">
      <c r="A6">
        <v>3</v>
      </c>
      <c r="B6">
        <v>850</v>
      </c>
      <c r="D6" t="s">
        <v>60</v>
      </c>
      <c r="E6">
        <f>_xlfn.STDEV.S(A2:A9)</f>
        <v>1.2282391577259826</v>
      </c>
      <c r="F6" t="str">
        <f t="shared" ca="1" si="0"/>
        <v>=STDEV.S(A2:A9)</v>
      </c>
    </row>
    <row r="7" spans="1:6" x14ac:dyDescent="0.25">
      <c r="A7">
        <v>4</v>
      </c>
      <c r="B7">
        <v>900</v>
      </c>
      <c r="D7" t="s">
        <v>61</v>
      </c>
      <c r="E7">
        <f>_xlfn.STDEV.S(B2:B9)</f>
        <v>167.39602316491445</v>
      </c>
      <c r="F7" t="str">
        <f t="shared" ca="1" si="0"/>
        <v>=STDEV.S(B2:B9)</v>
      </c>
    </row>
    <row r="8" spans="1:6" x14ac:dyDescent="0.25">
      <c r="A8">
        <v>4.2</v>
      </c>
      <c r="B8">
        <v>920</v>
      </c>
      <c r="E8">
        <f>E6*E7</f>
        <v>205.60235049875359</v>
      </c>
      <c r="F8" t="str">
        <f ca="1">_xlfn.FORMULATEXT(E8)</f>
        <v>=E6*E7</v>
      </c>
    </row>
    <row r="9" spans="1:6" x14ac:dyDescent="0.25">
      <c r="A9">
        <v>5</v>
      </c>
      <c r="B9">
        <v>1000</v>
      </c>
      <c r="D9" t="s">
        <v>62</v>
      </c>
      <c r="E9">
        <f>E2/E8</f>
        <v>0.96510847734580896</v>
      </c>
      <c r="F9" t="str">
        <f ca="1">_xlfn.FORMULATEXT(E9)</f>
        <v>=E2/E8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workbookViewId="0">
      <selection activeCell="H27" sqref="H27"/>
    </sheetView>
  </sheetViews>
  <sheetFormatPr defaultRowHeight="15" x14ac:dyDescent="0.25"/>
  <sheetData>
    <row r="1" spans="1:10" x14ac:dyDescent="0.25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25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>
        <f>CORREL(B2:B9, A2:A9)</f>
        <v>0.97898592299729303</v>
      </c>
      <c r="I2" s="2">
        <f>CORREL(C2:C9, A2:A9)</f>
        <v>0.94715654795825122</v>
      </c>
      <c r="J2" s="2">
        <f>CORREL(D2:D9, A2:A9)</f>
        <v>0.96510847734580996</v>
      </c>
    </row>
    <row r="3" spans="1:10" x14ac:dyDescent="0.25">
      <c r="A3">
        <v>2</v>
      </c>
      <c r="B3">
        <v>0.5</v>
      </c>
      <c r="C3">
        <v>1</v>
      </c>
      <c r="D3">
        <v>650</v>
      </c>
      <c r="F3" t="s">
        <v>6</v>
      </c>
      <c r="G3" s="1">
        <f>CORREL(A2:A9, B2:B9)</f>
        <v>0.97898592299729303</v>
      </c>
      <c r="H3">
        <v>1</v>
      </c>
      <c r="I3" s="2">
        <f>CORREL(C2:C9, B2:B9)</f>
        <v>0.96139161026652109</v>
      </c>
      <c r="J3" s="2">
        <f>CORREL(D2:D9, B2:B9)</f>
        <v>0.96479411410647209</v>
      </c>
    </row>
    <row r="4" spans="1:10" x14ac:dyDescent="0.25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CORREL(A2:A9, C2:C9)</f>
        <v>0.94715654795825122</v>
      </c>
      <c r="H4" s="1">
        <f>CORREL(B2:B9, C2:C9)</f>
        <v>0.96139161026652109</v>
      </c>
      <c r="I4">
        <v>1</v>
      </c>
      <c r="J4" s="2">
        <f>CORREL(D2:D9, C2:C9)</f>
        <v>0.96149570908049409</v>
      </c>
    </row>
    <row r="5" spans="1:10" x14ac:dyDescent="0.25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CORREL(A2:A9, D2:D9)</f>
        <v>0.96510847734580996</v>
      </c>
      <c r="H5" s="1">
        <f>CORREL(B2:B9, D2:D9)</f>
        <v>0.96479411410647209</v>
      </c>
      <c r="I5" s="1">
        <f>CORREL(C2:C9, D2:D9)</f>
        <v>0.96149570908049409</v>
      </c>
      <c r="J5">
        <v>1</v>
      </c>
    </row>
    <row r="6" spans="1:10" x14ac:dyDescent="0.25">
      <c r="A6">
        <v>3</v>
      </c>
      <c r="B6">
        <v>1.2</v>
      </c>
      <c r="C6">
        <v>3</v>
      </c>
      <c r="D6">
        <v>850</v>
      </c>
    </row>
    <row r="7" spans="1:10" x14ac:dyDescent="0.25">
      <c r="A7">
        <v>4</v>
      </c>
      <c r="B7">
        <v>1.5</v>
      </c>
      <c r="C7">
        <v>3</v>
      </c>
      <c r="D7">
        <v>900</v>
      </c>
    </row>
    <row r="8" spans="1:10" x14ac:dyDescent="0.25">
      <c r="A8">
        <v>4.2</v>
      </c>
      <c r="B8">
        <v>2</v>
      </c>
      <c r="C8">
        <v>3.5</v>
      </c>
      <c r="D8">
        <v>920</v>
      </c>
    </row>
    <row r="9" spans="1:10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G25"/>
  <sheetViews>
    <sheetView workbookViewId="0">
      <selection activeCell="J24" sqref="J24"/>
    </sheetView>
  </sheetViews>
  <sheetFormatPr defaultRowHeight="15" x14ac:dyDescent="0.25"/>
  <cols>
    <col min="4" max="4" width="11.28515625" bestFit="1" customWidth="1"/>
    <col min="5" max="5" width="9.5703125" bestFit="1" customWidth="1"/>
    <col min="6" max="6" width="11" customWidth="1"/>
  </cols>
  <sheetData>
    <row r="1" spans="1:7" x14ac:dyDescent="0.25">
      <c r="A1" t="s">
        <v>1</v>
      </c>
      <c r="B1" t="s">
        <v>0</v>
      </c>
    </row>
    <row r="2" spans="1:7" x14ac:dyDescent="0.25">
      <c r="A2">
        <v>1.5</v>
      </c>
      <c r="B2">
        <v>500</v>
      </c>
      <c r="D2" t="s">
        <v>2</v>
      </c>
      <c r="E2" s="4">
        <f>_xlfn.COVARIANCE.S(A2:A9, B2:B9)</f>
        <v>198.42857142857142</v>
      </c>
      <c r="F2" s="5"/>
      <c r="G2" t="str">
        <f ca="1">_xlfn.FORMULATEXT(E2)</f>
        <v>=COVARIANCE.S(A2:A9, B2:B9)</v>
      </c>
    </row>
    <row r="3" spans="1:7" x14ac:dyDescent="0.25">
      <c r="A3">
        <v>2</v>
      </c>
      <c r="B3">
        <v>650</v>
      </c>
      <c r="D3" t="s">
        <v>3</v>
      </c>
      <c r="E3" s="4">
        <f>CORREL(A2:A9, B2:B9)</f>
        <v>0.96510847734580996</v>
      </c>
      <c r="F3" s="5"/>
      <c r="G3" t="str">
        <f ca="1">_xlfn.FORMULATEXT(E3)</f>
        <v>=CORREL(A2:A9, B2:B9)</v>
      </c>
    </row>
    <row r="4" spans="1:7" x14ac:dyDescent="0.25">
      <c r="A4">
        <v>2.2000000000000002</v>
      </c>
      <c r="B4">
        <v>680</v>
      </c>
      <c r="D4" t="s">
        <v>5</v>
      </c>
      <c r="E4" s="4">
        <f>E3^2</f>
        <v>0.93143437304474774</v>
      </c>
      <c r="F4" s="5"/>
      <c r="G4" t="str">
        <f ca="1">_xlfn.FORMULATEXT(E4)</f>
        <v>=E3^2</v>
      </c>
    </row>
    <row r="5" spans="1:7" x14ac:dyDescent="0.25">
      <c r="A5">
        <v>2.5</v>
      </c>
      <c r="B5">
        <v>720</v>
      </c>
      <c r="E5" s="5"/>
      <c r="F5" s="5"/>
    </row>
    <row r="6" spans="1:7" x14ac:dyDescent="0.25">
      <c r="A6">
        <v>3</v>
      </c>
      <c r="B6">
        <v>850</v>
      </c>
      <c r="D6" t="s">
        <v>58</v>
      </c>
      <c r="E6" s="4">
        <f>INTERCEPT(B2:B9, A2:A9)</f>
        <v>376.32102272727275</v>
      </c>
      <c r="F6" s="5"/>
      <c r="G6" t="str">
        <f ca="1">_xlfn.FORMULATEXT(E6)</f>
        <v>=INTERCEPT(B2:B9, A2:A9)</v>
      </c>
    </row>
    <row r="7" spans="1:7" x14ac:dyDescent="0.25">
      <c r="A7">
        <v>4</v>
      </c>
      <c r="B7">
        <v>900</v>
      </c>
      <c r="D7" t="s">
        <v>59</v>
      </c>
      <c r="E7" s="4">
        <f>SLOPE(B2:B9, A2:A9)</f>
        <v>131.53409090909091</v>
      </c>
      <c r="F7" s="5"/>
      <c r="G7" t="str">
        <f ca="1">_xlfn.FORMULATEXT(E7)</f>
        <v>=SLOPE(B2:B9, A2:A9)</v>
      </c>
    </row>
    <row r="8" spans="1:7" x14ac:dyDescent="0.25">
      <c r="A8">
        <v>4.2</v>
      </c>
      <c r="B8">
        <v>920</v>
      </c>
      <c r="E8" s="5" t="s">
        <v>59</v>
      </c>
      <c r="F8" s="5" t="s">
        <v>58</v>
      </c>
    </row>
    <row r="9" spans="1:7" x14ac:dyDescent="0.25">
      <c r="A9">
        <v>5</v>
      </c>
      <c r="B9">
        <v>1000</v>
      </c>
      <c r="D9" t="s">
        <v>4</v>
      </c>
      <c r="E9" s="4" cm="1">
        <f t="array" ref="E9:F13">LINEST(B2:B9, A2:A9, TRUE, TRUE)</f>
        <v>131.53409090909091</v>
      </c>
      <c r="F9" s="5">
        <v>376.32102272727275</v>
      </c>
      <c r="G9" t="str">
        <f ca="1">_xlfn.FORMULATEXT(E9)</f>
        <v>=LINEST(B2:B9, A2:A9, TRUE, TRUE)</v>
      </c>
    </row>
    <row r="10" spans="1:7" x14ac:dyDescent="0.25">
      <c r="E10">
        <v>14.569337292064308</v>
      </c>
      <c r="F10">
        <v>47.484641943819497</v>
      </c>
    </row>
    <row r="11" spans="1:7" x14ac:dyDescent="0.25">
      <c r="D11" t="s">
        <v>66</v>
      </c>
      <c r="E11" s="6">
        <v>0.93143437304474774</v>
      </c>
      <c r="F11">
        <v>47.34474227633013</v>
      </c>
    </row>
    <row r="12" spans="1:7" x14ac:dyDescent="0.25">
      <c r="E12">
        <v>81.507403730381682</v>
      </c>
      <c r="F12">
        <v>6</v>
      </c>
    </row>
    <row r="13" spans="1:7" x14ac:dyDescent="0.25">
      <c r="E13">
        <v>182700.85227272726</v>
      </c>
      <c r="F13">
        <v>13449.147727272728</v>
      </c>
      <c r="G13">
        <f>E13+F13</f>
        <v>196150</v>
      </c>
    </row>
    <row r="14" spans="1:7" x14ac:dyDescent="0.25">
      <c r="E14" t="s">
        <v>63</v>
      </c>
      <c r="F14" t="s">
        <v>64</v>
      </c>
      <c r="G14" t="s">
        <v>65</v>
      </c>
    </row>
    <row r="15" spans="1:7" x14ac:dyDescent="0.25">
      <c r="D15" t="s">
        <v>66</v>
      </c>
      <c r="E15" s="6">
        <f>E13/G13</f>
        <v>0.93143437304474774</v>
      </c>
      <c r="F15" t="str">
        <f ca="1">_xlfn.FORMULATEXT(E15)</f>
        <v>=E13/G13</v>
      </c>
    </row>
    <row r="16" spans="1:7" x14ac:dyDescent="0.25">
      <c r="E16" s="6">
        <f>1-F13/G13</f>
        <v>0.93143437304474774</v>
      </c>
      <c r="F16" t="str">
        <f ca="1">_xlfn.FORMULATEXT(E16)</f>
        <v>=1-F13/G13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I9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t="s">
        <v>1</v>
      </c>
      <c r="B1" t="s">
        <v>6</v>
      </c>
      <c r="C1" t="s">
        <v>7</v>
      </c>
      <c r="D1" t="s">
        <v>0</v>
      </c>
      <c r="F1" t="s">
        <v>7</v>
      </c>
      <c r="G1" t="s">
        <v>6</v>
      </c>
      <c r="H1" t="s">
        <v>1</v>
      </c>
      <c r="I1" t="s">
        <v>67</v>
      </c>
    </row>
    <row r="2" spans="1:9" x14ac:dyDescent="0.25">
      <c r="A2">
        <v>1.5</v>
      </c>
      <c r="B2">
        <v>0.2</v>
      </c>
      <c r="C2">
        <v>1</v>
      </c>
      <c r="D2">
        <v>500</v>
      </c>
      <c r="F2" cm="1">
        <f t="array" ref="F2:I6">LINEST(D2:D9, A2:C9, TRUE, TRUE)</f>
        <v>62.601508347545824</v>
      </c>
      <c r="G2">
        <v>33.695686188606089</v>
      </c>
      <c r="H2">
        <v>59.377102533210191</v>
      </c>
      <c r="I2">
        <v>403.91477992833802</v>
      </c>
    </row>
    <row r="3" spans="1:9" x14ac:dyDescent="0.25">
      <c r="A3">
        <v>2</v>
      </c>
      <c r="B3">
        <v>0.5</v>
      </c>
      <c r="C3">
        <v>1</v>
      </c>
      <c r="D3">
        <v>650</v>
      </c>
      <c r="F3">
        <v>59.356685502743602</v>
      </c>
      <c r="G3">
        <v>148.33428763107136</v>
      </c>
      <c r="H3">
        <v>72.193180863079974</v>
      </c>
      <c r="I3">
        <v>91.855799919147188</v>
      </c>
    </row>
    <row r="4" spans="1:9" x14ac:dyDescent="0.25">
      <c r="A4">
        <v>2.2000000000000002</v>
      </c>
      <c r="B4">
        <v>0.6</v>
      </c>
      <c r="C4">
        <v>2</v>
      </c>
      <c r="D4">
        <v>680</v>
      </c>
      <c r="F4" s="6">
        <v>0.95385319143604363</v>
      </c>
      <c r="G4">
        <v>47.570202069730733</v>
      </c>
      <c r="H4" t="e">
        <v>#N/A</v>
      </c>
      <c r="I4" t="e">
        <v>#N/A</v>
      </c>
    </row>
    <row r="5" spans="1:9" x14ac:dyDescent="0.25">
      <c r="A5">
        <v>2.5</v>
      </c>
      <c r="B5">
        <v>1</v>
      </c>
      <c r="C5">
        <v>2.2000000000000002</v>
      </c>
      <c r="D5">
        <v>720</v>
      </c>
      <c r="F5">
        <v>27.559961237306823</v>
      </c>
      <c r="G5">
        <v>4</v>
      </c>
      <c r="H5" t="e">
        <v>#N/A</v>
      </c>
      <c r="I5" t="e">
        <v>#N/A</v>
      </c>
    </row>
    <row r="6" spans="1:9" x14ac:dyDescent="0.25">
      <c r="A6">
        <v>3</v>
      </c>
      <c r="B6">
        <v>1.2</v>
      </c>
      <c r="C6">
        <v>3</v>
      </c>
      <c r="D6">
        <v>850</v>
      </c>
      <c r="F6">
        <v>187098.30350017996</v>
      </c>
      <c r="G6">
        <v>9051.6964998200565</v>
      </c>
      <c r="H6" t="e">
        <v>#N/A</v>
      </c>
      <c r="I6" t="e">
        <v>#N/A</v>
      </c>
    </row>
    <row r="7" spans="1:9" x14ac:dyDescent="0.25">
      <c r="A7">
        <v>4</v>
      </c>
      <c r="B7">
        <v>1.5</v>
      </c>
      <c r="C7">
        <v>3</v>
      </c>
      <c r="D7">
        <v>900</v>
      </c>
      <c r="F7" t="s">
        <v>63</v>
      </c>
      <c r="G7" t="s">
        <v>64</v>
      </c>
      <c r="H7" t="s">
        <v>65</v>
      </c>
    </row>
    <row r="8" spans="1:9" x14ac:dyDescent="0.25">
      <c r="A8">
        <v>4.2</v>
      </c>
      <c r="B8">
        <v>2</v>
      </c>
      <c r="C8">
        <v>3.5</v>
      </c>
      <c r="D8">
        <v>920</v>
      </c>
      <c r="H8">
        <f>F6+G6</f>
        <v>196150</v>
      </c>
    </row>
    <row r="9" spans="1:9" x14ac:dyDescent="0.25">
      <c r="A9">
        <v>5</v>
      </c>
      <c r="B9">
        <v>2.1</v>
      </c>
      <c r="C9">
        <v>4</v>
      </c>
      <c r="D9">
        <v>1000</v>
      </c>
      <c r="F9" s="6">
        <f>F6/H8</f>
        <v>0.95385319143604363</v>
      </c>
      <c r="G9" t="str">
        <f ca="1">_xlfn.FORMULATEXT(F9)</f>
        <v>=F6/H8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V33"/>
  <sheetViews>
    <sheetView tabSelected="1" zoomScale="115" zoomScaleNormal="115" workbookViewId="0">
      <selection activeCell="N25" sqref="N25"/>
    </sheetView>
  </sheetViews>
  <sheetFormatPr defaultRowHeight="15" x14ac:dyDescent="0.25"/>
  <cols>
    <col min="6" max="12" width="0" hidden="1" customWidth="1"/>
    <col min="14" max="14" width="17.7109375" bestFit="1" customWidth="1"/>
    <col min="15" max="15" width="14" bestFit="1" customWidth="1"/>
    <col min="19" max="19" width="14" bestFit="1" customWidth="1"/>
  </cols>
  <sheetData>
    <row r="1" spans="1:20" x14ac:dyDescent="0.25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20" x14ac:dyDescent="0.25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  <c r="N2" t="s">
        <v>68</v>
      </c>
    </row>
    <row r="3" spans="1:20" ht="15.75" thickBot="1" x14ac:dyDescent="0.3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20" x14ac:dyDescent="0.25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  <c r="N4" s="10" t="s">
        <v>69</v>
      </c>
      <c r="O4" s="10"/>
    </row>
    <row r="5" spans="1:20" x14ac:dyDescent="0.25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  <c r="N5" s="7" t="s">
        <v>70</v>
      </c>
      <c r="O5" s="7">
        <v>0.91645529354564448</v>
      </c>
    </row>
    <row r="6" spans="1:20" x14ac:dyDescent="0.25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  <c r="N6" s="11" t="s">
        <v>71</v>
      </c>
      <c r="O6" s="11">
        <v>0.83989030506783335</v>
      </c>
    </row>
    <row r="7" spans="1:20" x14ac:dyDescent="0.25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  <c r="N7" s="7" t="s">
        <v>72</v>
      </c>
      <c r="O7" s="7">
        <v>0.82273569489652976</v>
      </c>
    </row>
    <row r="8" spans="1:20" x14ac:dyDescent="0.25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  <c r="N8" s="7" t="s">
        <v>73</v>
      </c>
      <c r="O8" s="7">
        <v>2.5375119399426995</v>
      </c>
    </row>
    <row r="9" spans="1:20" ht="15.75" thickBot="1" x14ac:dyDescent="0.3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  <c r="N9" s="8" t="s">
        <v>74</v>
      </c>
      <c r="O9" s="8">
        <v>32</v>
      </c>
    </row>
    <row r="10" spans="1:20" x14ac:dyDescent="0.25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20" ht="15.75" thickBot="1" x14ac:dyDescent="0.3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  <c r="N11" t="s">
        <v>75</v>
      </c>
      <c r="O11" s="12" t="s">
        <v>91</v>
      </c>
      <c r="P11" s="12"/>
      <c r="Q11" s="12"/>
      <c r="R11" s="12"/>
      <c r="S11" s="12"/>
    </row>
    <row r="12" spans="1:20" x14ac:dyDescent="0.25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  <c r="N12" s="9"/>
      <c r="O12" s="9" t="s">
        <v>79</v>
      </c>
      <c r="P12" s="9" t="s">
        <v>80</v>
      </c>
      <c r="Q12" s="9" t="s">
        <v>81</v>
      </c>
      <c r="R12" s="9" t="s">
        <v>82</v>
      </c>
      <c r="S12" s="9" t="s">
        <v>83</v>
      </c>
    </row>
    <row r="13" spans="1:20" x14ac:dyDescent="0.25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  <c r="N13" s="7" t="s">
        <v>76</v>
      </c>
      <c r="O13" s="7">
        <v>3</v>
      </c>
      <c r="P13" s="7">
        <v>945.75611583015075</v>
      </c>
      <c r="Q13" s="7">
        <v>315.25203861005025</v>
      </c>
      <c r="R13" s="7">
        <v>48.960034456091059</v>
      </c>
      <c r="S13" s="7">
        <v>2.9078715492971068E-11</v>
      </c>
      <c r="T13" t="s">
        <v>92</v>
      </c>
    </row>
    <row r="14" spans="1:20" x14ac:dyDescent="0.25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  <c r="N14" s="7" t="s">
        <v>77</v>
      </c>
      <c r="O14" s="7">
        <v>28</v>
      </c>
      <c r="P14" s="7">
        <v>180.29107166984934</v>
      </c>
      <c r="Q14" s="7">
        <v>6.4389668453517626</v>
      </c>
      <c r="R14" s="7"/>
      <c r="S14" s="7"/>
    </row>
    <row r="15" spans="1:20" ht="15.75" thickBot="1" x14ac:dyDescent="0.3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  <c r="N15" s="8" t="s">
        <v>78</v>
      </c>
      <c r="O15" s="8">
        <v>31</v>
      </c>
      <c r="P15" s="8">
        <v>1126.0471875000001</v>
      </c>
      <c r="Q15" s="8"/>
      <c r="R15" s="8"/>
      <c r="S15" s="8"/>
    </row>
    <row r="16" spans="1:20" ht="15.75" thickBot="1" x14ac:dyDescent="0.3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22" x14ac:dyDescent="0.25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  <c r="N17" s="9"/>
      <c r="O17" s="13" t="s">
        <v>84</v>
      </c>
      <c r="P17" s="9" t="s">
        <v>73</v>
      </c>
      <c r="Q17" s="9" t="s">
        <v>85</v>
      </c>
      <c r="R17" s="15" t="s">
        <v>86</v>
      </c>
      <c r="S17" s="9" t="s">
        <v>87</v>
      </c>
      <c r="T17" s="9" t="s">
        <v>88</v>
      </c>
      <c r="U17" s="9" t="s">
        <v>89</v>
      </c>
      <c r="V17" s="9" t="s">
        <v>90</v>
      </c>
    </row>
    <row r="18" spans="1:22" x14ac:dyDescent="0.25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  <c r="N18" s="7" t="s">
        <v>67</v>
      </c>
      <c r="O18" s="11">
        <v>34.002875122914062</v>
      </c>
      <c r="P18" s="7">
        <v>2.6426593369900306</v>
      </c>
      <c r="Q18" s="7">
        <v>12.866915779482603</v>
      </c>
      <c r="R18" s="16">
        <v>2.8240301965831147E-13</v>
      </c>
      <c r="S18" s="7">
        <v>28.589632863691797</v>
      </c>
      <c r="T18" s="7">
        <v>39.416117382136328</v>
      </c>
      <c r="U18" s="7">
        <v>28.589632863691797</v>
      </c>
      <c r="V18" s="7">
        <v>39.416117382136328</v>
      </c>
    </row>
    <row r="19" spans="1:22" x14ac:dyDescent="0.25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  <c r="N19" s="16" t="s">
        <v>12</v>
      </c>
      <c r="O19" s="11">
        <v>-3.7478725953382114E-2</v>
      </c>
      <c r="P19" s="7">
        <v>9.6054221574033462E-3</v>
      </c>
      <c r="Q19" s="7">
        <v>-3.90183016833836</v>
      </c>
      <c r="R19" s="16">
        <v>5.4640226580877677E-4</v>
      </c>
      <c r="S19" s="7">
        <v>-5.7154541300565409E-2</v>
      </c>
      <c r="T19" s="7">
        <v>-1.7802910606198815E-2</v>
      </c>
      <c r="U19" s="7">
        <v>-5.7154541300565409E-2</v>
      </c>
      <c r="V19" s="7">
        <v>-1.7802910606198815E-2</v>
      </c>
    </row>
    <row r="20" spans="1:22" x14ac:dyDescent="0.25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  <c r="N20" s="16" t="s">
        <v>14</v>
      </c>
      <c r="O20" s="11">
        <v>-2.8785754138071864</v>
      </c>
      <c r="P20" s="7">
        <v>0.90497053803057714</v>
      </c>
      <c r="Q20" s="7">
        <v>-3.1808498650924313</v>
      </c>
      <c r="R20" s="16">
        <v>3.5740310794737246E-3</v>
      </c>
      <c r="S20" s="7">
        <v>-4.7323235270233059</v>
      </c>
      <c r="T20" s="7">
        <v>-1.0248273005910673</v>
      </c>
      <c r="U20" s="7">
        <v>-4.7323235270233059</v>
      </c>
      <c r="V20" s="7">
        <v>-1.0248273005910673</v>
      </c>
    </row>
    <row r="21" spans="1:22" ht="15.75" thickBot="1" x14ac:dyDescent="0.3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  <c r="N21" s="17" t="s">
        <v>17</v>
      </c>
      <c r="O21" s="14">
        <v>2.0837101303232957</v>
      </c>
      <c r="P21" s="8">
        <v>1.3764201523049431</v>
      </c>
      <c r="Q21" s="8">
        <v>1.5138619750909124</v>
      </c>
      <c r="R21" s="17">
        <v>0.14126823673653088</v>
      </c>
      <c r="S21" s="8">
        <v>-0.73575873976904793</v>
      </c>
      <c r="T21" s="8">
        <v>4.9031790004156388</v>
      </c>
      <c r="U21" s="8">
        <v>-0.73575873976904793</v>
      </c>
      <c r="V21" s="8">
        <v>4.9031790004156388</v>
      </c>
    </row>
    <row r="22" spans="1:22" x14ac:dyDescent="0.25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22" x14ac:dyDescent="0.25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22" x14ac:dyDescent="0.25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22" x14ac:dyDescent="0.25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22" x14ac:dyDescent="0.25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22" x14ac:dyDescent="0.25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22" x14ac:dyDescent="0.25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22" x14ac:dyDescent="0.25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22" x14ac:dyDescent="0.25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22" x14ac:dyDescent="0.25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22" x14ac:dyDescent="0.25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5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mergeCells count="1">
    <mergeCell ref="O11:S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54</v>
      </c>
    </row>
    <row r="2" spans="1:3" x14ac:dyDescent="0.25">
      <c r="A2" t="s">
        <v>52</v>
      </c>
    </row>
    <row r="4" spans="1:3" x14ac:dyDescent="0.25">
      <c r="A4" t="s">
        <v>53</v>
      </c>
      <c r="B4" t="s">
        <v>1</v>
      </c>
      <c r="C4" t="s">
        <v>0</v>
      </c>
    </row>
    <row r="5" spans="1:3" x14ac:dyDescent="0.25">
      <c r="A5" s="1"/>
      <c r="B5">
        <v>2</v>
      </c>
      <c r="C5">
        <v>100</v>
      </c>
    </row>
    <row r="6" spans="1:3" x14ac:dyDescent="0.25">
      <c r="A6" s="1"/>
      <c r="B6">
        <v>2.2000000000000002</v>
      </c>
      <c r="C6">
        <v>150</v>
      </c>
    </row>
    <row r="7" spans="1:3" x14ac:dyDescent="0.25">
      <c r="A7" s="1"/>
      <c r="B7">
        <v>2.5</v>
      </c>
      <c r="C7">
        <v>200</v>
      </c>
    </row>
    <row r="8" spans="1:3" x14ac:dyDescent="0.25">
      <c r="A8" s="1"/>
      <c r="B8">
        <v>3</v>
      </c>
      <c r="C8">
        <v>220</v>
      </c>
    </row>
    <row r="9" spans="1:3" x14ac:dyDescent="0.25">
      <c r="A9" s="1"/>
      <c r="B9">
        <v>4</v>
      </c>
      <c r="C9">
        <v>280</v>
      </c>
    </row>
    <row r="10" spans="1:3" x14ac:dyDescent="0.25">
      <c r="A10" s="1"/>
      <c r="B10">
        <v>4.2</v>
      </c>
      <c r="C10">
        <v>300</v>
      </c>
    </row>
    <row r="11" spans="1:3" x14ac:dyDescent="0.25">
      <c r="A11" s="1"/>
      <c r="B11">
        <v>4.5999999999999996</v>
      </c>
      <c r="C11">
        <v>290</v>
      </c>
    </row>
    <row r="12" spans="1:3" x14ac:dyDescent="0.25">
      <c r="A12" s="1"/>
      <c r="B12">
        <v>5</v>
      </c>
      <c r="C12">
        <v>250</v>
      </c>
    </row>
    <row r="13" spans="1:3" x14ac:dyDescent="0.25">
      <c r="A13" s="1"/>
      <c r="B13">
        <v>5.0999999999999996</v>
      </c>
      <c r="C13">
        <v>240</v>
      </c>
    </row>
    <row r="14" spans="1:3" x14ac:dyDescent="0.25">
      <c r="A14" s="1"/>
      <c r="B14">
        <v>5.2</v>
      </c>
      <c r="C14">
        <v>190</v>
      </c>
    </row>
    <row r="16" spans="1:3" x14ac:dyDescent="0.25">
      <c r="A16" t="s">
        <v>57</v>
      </c>
    </row>
    <row r="17" spans="1:2" x14ac:dyDescent="0.25">
      <c r="A17" t="s">
        <v>55</v>
      </c>
      <c r="B17" t="s">
        <v>56</v>
      </c>
    </row>
    <row r="18" spans="1:2" x14ac:dyDescent="0.25">
      <c r="A18">
        <v>2</v>
      </c>
      <c r="B18">
        <v>0</v>
      </c>
    </row>
    <row r="19" spans="1:2" x14ac:dyDescent="0.25">
      <c r="A19">
        <v>2.2000000000000002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3.5</v>
      </c>
      <c r="B21">
        <v>0</v>
      </c>
    </row>
    <row r="22" spans="1:2" x14ac:dyDescent="0.25">
      <c r="A22">
        <v>1.8</v>
      </c>
      <c r="B22">
        <v>0</v>
      </c>
    </row>
    <row r="23" spans="1:2" x14ac:dyDescent="0.25">
      <c r="A23">
        <v>5</v>
      </c>
      <c r="B23">
        <v>1</v>
      </c>
    </row>
    <row r="24" spans="1:2" x14ac:dyDescent="0.25">
      <c r="A24">
        <v>5.6</v>
      </c>
      <c r="B24">
        <v>1</v>
      </c>
    </row>
    <row r="25" spans="1:2" x14ac:dyDescent="0.25">
      <c r="A25">
        <v>6</v>
      </c>
      <c r="B25">
        <v>1</v>
      </c>
    </row>
    <row r="26" spans="1:2" x14ac:dyDescent="0.25">
      <c r="A26">
        <v>5.2</v>
      </c>
      <c r="B26">
        <v>1</v>
      </c>
    </row>
    <row r="27" spans="1:2" x14ac:dyDescent="0.25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Panuphan Chaimanee</cp:lastModifiedBy>
  <dcterms:created xsi:type="dcterms:W3CDTF">2023-12-30T16:47:09Z</dcterms:created>
  <dcterms:modified xsi:type="dcterms:W3CDTF">2024-01-02T05:27:22Z</dcterms:modified>
</cp:coreProperties>
</file>