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iming/Desktop/courses_term2/devI/"/>
    </mc:Choice>
  </mc:AlternateContent>
  <xr:revisionPtr revIDLastSave="0" documentId="13_ncr:1_{EEE6E47B-D0F3-3C41-A9BA-8567075D494E}" xr6:coauthVersionLast="46" xr6:coauthVersionMax="46" xr10:uidLastSave="{00000000-0000-0000-0000-000000000000}"/>
  <bookViews>
    <workbookView xWindow="980" yWindow="460" windowWidth="27480" windowHeight="17540" xr2:uid="{943F72CB-FCAC-C04A-B243-C0A143765E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8" i="1" l="1"/>
  <c r="L58" i="1"/>
  <c r="K58" i="1"/>
  <c r="J58" i="1"/>
  <c r="I58" i="1"/>
  <c r="H58" i="1"/>
  <c r="G58" i="1"/>
  <c r="F58" i="1"/>
  <c r="E58" i="1"/>
  <c r="D14" i="1"/>
  <c r="K54" i="1"/>
  <c r="N30" i="1"/>
  <c r="S30" i="1"/>
  <c r="S29" i="1"/>
  <c r="I54" i="1"/>
  <c r="G54" i="1"/>
  <c r="E54" i="1"/>
  <c r="M51" i="1"/>
  <c r="K51" i="1"/>
  <c r="I51" i="1"/>
  <c r="G51" i="1"/>
  <c r="J38" i="1"/>
  <c r="L40" i="1"/>
  <c r="L36" i="1"/>
  <c r="O23" i="1"/>
  <c r="N42" i="1" s="1"/>
  <c r="O19" i="1"/>
  <c r="N38" i="1" s="1"/>
  <c r="O15" i="1"/>
  <c r="N34" i="1" s="1"/>
  <c r="D5" i="1"/>
  <c r="G48" i="1" s="1"/>
  <c r="I48" i="1" s="1"/>
  <c r="K48" i="1" s="1"/>
  <c r="M48" i="1" s="1"/>
  <c r="D6" i="1"/>
  <c r="D8" i="1"/>
  <c r="D12" i="1" s="1"/>
  <c r="D4" i="1"/>
  <c r="E15" i="1" s="1"/>
  <c r="D9" i="1" l="1"/>
  <c r="D10" i="1" s="1"/>
  <c r="N7" i="1" s="1"/>
  <c r="D13" i="1"/>
  <c r="G13" i="1"/>
  <c r="I11" i="1" s="1"/>
  <c r="G17" i="1"/>
  <c r="I19" i="1" s="1"/>
  <c r="K21" i="1" s="1"/>
  <c r="M23" i="1" s="1"/>
  <c r="D11" i="1" l="1"/>
  <c r="N23" i="1" s="1"/>
  <c r="I15" i="1"/>
  <c r="K17" i="1" s="1"/>
  <c r="M19" i="1" s="1"/>
  <c r="K13" i="1"/>
  <c r="M15" i="1" s="1"/>
  <c r="K9" i="1"/>
  <c r="N19" i="1" l="1"/>
  <c r="N11" i="1"/>
  <c r="N15" i="1"/>
  <c r="M7" i="1"/>
  <c r="O7" i="1" s="1"/>
  <c r="M11" i="1"/>
  <c r="O11" i="1" s="1"/>
  <c r="L32" i="1" s="1"/>
  <c r="J34" i="1" s="1"/>
  <c r="H36" i="1" s="1"/>
  <c r="P7" i="1" l="1"/>
  <c r="N26" i="1"/>
  <c r="L28" i="1" s="1"/>
  <c r="J30" i="1" s="1"/>
  <c r="H32" i="1" s="1"/>
  <c r="F34" i="1" s="1"/>
  <c r="E51" i="1" s="1"/>
</calcChain>
</file>

<file path=xl/sharedStrings.xml><?xml version="1.0" encoding="utf-8"?>
<sst xmlns="http://schemas.openxmlformats.org/spreadsheetml/2006/main" count="67" uniqueCount="56">
  <si>
    <t>S0</t>
    <phoneticPr fontId="1" type="noConversion"/>
  </si>
  <si>
    <t>u</t>
    <phoneticPr fontId="1" type="noConversion"/>
  </si>
  <si>
    <t>d</t>
    <phoneticPr fontId="1" type="noConversion"/>
  </si>
  <si>
    <t>K</t>
    <phoneticPr fontId="1" type="noConversion"/>
  </si>
  <si>
    <t>r</t>
    <phoneticPr fontId="1" type="noConversion"/>
  </si>
  <si>
    <t>Exp(RDt)</t>
    <phoneticPr fontId="1" type="noConversion"/>
  </si>
  <si>
    <t>p</t>
    <phoneticPr fontId="1" type="noConversion"/>
  </si>
  <si>
    <t>S1u</t>
    <phoneticPr fontId="1" type="noConversion"/>
  </si>
  <si>
    <t>S1d</t>
    <phoneticPr fontId="1" type="noConversion"/>
  </si>
  <si>
    <t>S2uu</t>
    <phoneticPr fontId="1" type="noConversion"/>
  </si>
  <si>
    <t>S2ud</t>
    <phoneticPr fontId="1" type="noConversion"/>
  </si>
  <si>
    <t>S2dd</t>
    <phoneticPr fontId="1" type="noConversion"/>
  </si>
  <si>
    <t>S3uuu</t>
    <phoneticPr fontId="1" type="noConversion"/>
  </si>
  <si>
    <t>S3uud</t>
    <phoneticPr fontId="1" type="noConversion"/>
  </si>
  <si>
    <t>S3udd</t>
    <phoneticPr fontId="1" type="noConversion"/>
  </si>
  <si>
    <t>S3ddd</t>
    <phoneticPr fontId="1" type="noConversion"/>
  </si>
  <si>
    <t>S4dddd</t>
    <phoneticPr fontId="1" type="noConversion"/>
  </si>
  <si>
    <t>S4uddd</t>
    <phoneticPr fontId="1" type="noConversion"/>
  </si>
  <si>
    <t>S4uudd</t>
    <phoneticPr fontId="1" type="noConversion"/>
  </si>
  <si>
    <t>S4uuuu</t>
    <phoneticPr fontId="1" type="noConversion"/>
  </si>
  <si>
    <t>1-p</t>
    <phoneticPr fontId="1" type="noConversion"/>
  </si>
  <si>
    <t>S4uuud</t>
    <phoneticPr fontId="1" type="noConversion"/>
  </si>
  <si>
    <t>C0</t>
    <phoneticPr fontId="1" type="noConversion"/>
  </si>
  <si>
    <t>Pabability</t>
    <phoneticPr fontId="1" type="noConversion"/>
  </si>
  <si>
    <t>C4</t>
    <phoneticPr fontId="1" type="noConversion"/>
  </si>
  <si>
    <t>C4uuuu</t>
    <phoneticPr fontId="1" type="noConversion"/>
  </si>
  <si>
    <t>C1u</t>
    <phoneticPr fontId="1" type="noConversion"/>
  </si>
  <si>
    <t>C1d</t>
    <phoneticPr fontId="1" type="noConversion"/>
  </si>
  <si>
    <t>C2uu</t>
    <phoneticPr fontId="1" type="noConversion"/>
  </si>
  <si>
    <t>C2ud</t>
    <phoneticPr fontId="1" type="noConversion"/>
  </si>
  <si>
    <t>C2dd</t>
    <phoneticPr fontId="1" type="noConversion"/>
  </si>
  <si>
    <t>C3uuu</t>
    <phoneticPr fontId="1" type="noConversion"/>
  </si>
  <si>
    <t>C3uud</t>
    <phoneticPr fontId="1" type="noConversion"/>
  </si>
  <si>
    <t>C3udd</t>
    <phoneticPr fontId="1" type="noConversion"/>
  </si>
  <si>
    <t>C3ddd</t>
    <phoneticPr fontId="1" type="noConversion"/>
  </si>
  <si>
    <t>C4uuud</t>
    <phoneticPr fontId="1" type="noConversion"/>
  </si>
  <si>
    <t>C4uudd</t>
    <phoneticPr fontId="1" type="noConversion"/>
  </si>
  <si>
    <t>C4uddd</t>
    <phoneticPr fontId="1" type="noConversion"/>
  </si>
  <si>
    <t>C4ddd</t>
    <phoneticPr fontId="1" type="noConversion"/>
  </si>
  <si>
    <t>Exp(-RDt)</t>
    <phoneticPr fontId="1" type="noConversion"/>
  </si>
  <si>
    <t>Exp(-RT)</t>
    <phoneticPr fontId="1" type="noConversion"/>
  </si>
  <si>
    <t>S3uuuu</t>
    <phoneticPr fontId="1" type="noConversion"/>
  </si>
  <si>
    <t>Delt0</t>
    <phoneticPr fontId="1" type="noConversion"/>
  </si>
  <si>
    <t>Delt1</t>
    <phoneticPr fontId="1" type="noConversion"/>
  </si>
  <si>
    <t>Delt2</t>
    <phoneticPr fontId="1" type="noConversion"/>
  </si>
  <si>
    <t>Delt3</t>
    <phoneticPr fontId="1" type="noConversion"/>
  </si>
  <si>
    <t>Delt4</t>
    <phoneticPr fontId="1" type="noConversion"/>
  </si>
  <si>
    <t>V0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</si>
  <si>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</si>
  <si>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</si>
  <si>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</si>
  <si>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V0+</t>
    <phoneticPr fontId="1" type="noConversion"/>
  </si>
  <si>
    <t>V1+</t>
    <phoneticPr fontId="1" type="noConversion"/>
  </si>
  <si>
    <t>V2+</t>
    <phoneticPr fontId="1" type="noConversion"/>
  </si>
  <si>
    <t>V4</t>
    <phoneticPr fontId="1" type="noConversion"/>
  </si>
  <si>
    <t>V3+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</si>
</sst>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81" formatCode="0.00_);[Red]\(0.00\)"/>
    <numFmt numFmtId="183" formatCode="0.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0" fillId="0" borderId="6" xfId="0" applyBorder="1">
      <alignment vertical="center"/>
    </xf>
    <xf numFmtId="0" fontId="0" fillId="0" borderId="8" xfId="0" applyBorder="1" applyAlignment="1">
      <alignment horizontal="left" vertical="center"/>
    </xf>
    <xf numFmtId="176" fontId="0" fillId="0" borderId="0" xfId="0" applyNumberFormat="1" applyBorder="1" applyAlignment="1">
      <alignment horizontal="left" vertical="center"/>
    </xf>
    <xf numFmtId="176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left" vertical="center"/>
    </xf>
    <xf numFmtId="176" fontId="0" fillId="0" borderId="7" xfId="0" applyNumberFormat="1" applyBorder="1">
      <alignment vertical="center"/>
    </xf>
    <xf numFmtId="176" fontId="0" fillId="0" borderId="7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left" vertical="center"/>
    </xf>
    <xf numFmtId="181" fontId="0" fillId="0" borderId="2" xfId="0" applyNumberFormat="1" applyBorder="1">
      <alignment vertical="center"/>
    </xf>
    <xf numFmtId="181" fontId="0" fillId="0" borderId="0" xfId="0" applyNumberFormat="1" applyBorder="1">
      <alignment vertical="center"/>
    </xf>
    <xf numFmtId="181" fontId="0" fillId="0" borderId="7" xfId="0" applyNumberFormat="1" applyBorder="1">
      <alignment vertical="center"/>
    </xf>
    <xf numFmtId="181" fontId="0" fillId="0" borderId="5" xfId="0" applyNumberFormat="1" applyBorder="1" applyAlignment="1">
      <alignment horizontal="center" vertical="center"/>
    </xf>
    <xf numFmtId="183" fontId="0" fillId="0" borderId="0" xfId="0" applyNumberFormat="1">
      <alignment vertical="center"/>
    </xf>
    <xf numFmtId="176" fontId="0" fillId="0" borderId="5" xfId="0" applyNumberForma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181" fontId="0" fillId="0" borderId="4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181" fontId="0" fillId="0" borderId="8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E9DF9-08C3-DD4B-A1B9-814ACFDEB491}">
  <dimension ref="C4:S59"/>
  <sheetViews>
    <sheetView tabSelected="1" zoomScale="70" zoomScaleNormal="70" workbookViewId="0">
      <selection activeCell="H65" sqref="H65"/>
    </sheetView>
  </sheetViews>
  <sheetFormatPr baseColWidth="10" defaultRowHeight="16"/>
  <cols>
    <col min="10" max="10" width="11.5" bestFit="1" customWidth="1"/>
    <col min="12" max="12" width="11.5" bestFit="1" customWidth="1"/>
  </cols>
  <sheetData>
    <row r="4" spans="3:16">
      <c r="C4" t="s">
        <v>0</v>
      </c>
      <c r="D4">
        <f>100</f>
        <v>100</v>
      </c>
    </row>
    <row r="5" spans="3:16" ht="17" thickBot="1">
      <c r="C5" t="s">
        <v>1</v>
      </c>
      <c r="D5">
        <f>1.1</f>
        <v>1.1000000000000001</v>
      </c>
    </row>
    <row r="6" spans="3:16">
      <c r="C6" t="s">
        <v>2</v>
      </c>
      <c r="D6">
        <f>0.9</f>
        <v>0.9</v>
      </c>
      <c r="E6" s="3"/>
      <c r="F6" s="4"/>
      <c r="G6" s="4"/>
      <c r="H6" s="4"/>
      <c r="I6" s="4"/>
      <c r="J6" s="4"/>
      <c r="K6" s="4"/>
      <c r="L6" s="4"/>
      <c r="M6" s="4"/>
      <c r="N6" s="4" t="s">
        <v>23</v>
      </c>
      <c r="O6" s="5" t="s">
        <v>24</v>
      </c>
      <c r="P6" s="6" t="s">
        <v>22</v>
      </c>
    </row>
    <row r="7" spans="3:16">
      <c r="C7" t="s">
        <v>3</v>
      </c>
      <c r="D7">
        <v>105</v>
      </c>
      <c r="E7" s="7"/>
      <c r="F7" s="8"/>
      <c r="G7" s="8"/>
      <c r="H7" s="8"/>
      <c r="I7" s="8"/>
      <c r="J7" s="8"/>
      <c r="K7" s="8"/>
      <c r="L7" s="9" t="s">
        <v>19</v>
      </c>
      <c r="M7" s="25">
        <f>K9*D5</f>
        <v>146.41000000000008</v>
      </c>
      <c r="N7" s="26">
        <f>D10*D10*D10*D10</f>
        <v>7.3610547042472801E-2</v>
      </c>
      <c r="O7" s="27">
        <f>M7-D7</f>
        <v>41.410000000000082</v>
      </c>
      <c r="P7" s="35">
        <f>(O7*N7+O11*N11)*D13</f>
        <v>6.9373398155612227</v>
      </c>
    </row>
    <row r="8" spans="3:16">
      <c r="C8" t="s">
        <v>4</v>
      </c>
      <c r="D8">
        <f>0.05</f>
        <v>0.05</v>
      </c>
      <c r="E8" s="7"/>
      <c r="F8" s="8"/>
      <c r="G8" s="8"/>
      <c r="H8" s="8"/>
      <c r="I8" s="8"/>
      <c r="J8" s="8"/>
      <c r="K8" s="8"/>
      <c r="L8" s="9"/>
      <c r="M8" s="25"/>
      <c r="N8" s="26"/>
      <c r="O8" s="27"/>
      <c r="P8" s="12"/>
    </row>
    <row r="9" spans="3:16">
      <c r="C9" t="s">
        <v>5</v>
      </c>
      <c r="D9">
        <f>EXP(D8*1/12)</f>
        <v>1.0041753592911185</v>
      </c>
      <c r="E9" s="7"/>
      <c r="F9" s="8"/>
      <c r="G9" s="8"/>
      <c r="H9" s="8"/>
      <c r="I9" s="8"/>
      <c r="J9" s="9" t="s">
        <v>12</v>
      </c>
      <c r="K9" s="10">
        <f>I11*D5</f>
        <v>133.10000000000005</v>
      </c>
      <c r="L9" s="9"/>
      <c r="M9" s="25"/>
      <c r="N9" s="26"/>
      <c r="O9" s="27"/>
      <c r="P9" s="12"/>
    </row>
    <row r="10" spans="3:16">
      <c r="C10" t="s">
        <v>6</v>
      </c>
      <c r="D10">
        <f>(D9-D6)/(D5-D6)</f>
        <v>0.52087679645559193</v>
      </c>
      <c r="E10" s="7"/>
      <c r="F10" s="8"/>
      <c r="G10" s="8"/>
      <c r="H10" s="8"/>
      <c r="I10" s="8"/>
      <c r="J10" s="9"/>
      <c r="K10" s="10"/>
      <c r="L10" s="9"/>
      <c r="M10" s="25"/>
      <c r="N10" s="26"/>
      <c r="O10" s="27"/>
      <c r="P10" s="12"/>
    </row>
    <row r="11" spans="3:16">
      <c r="C11" t="s">
        <v>20</v>
      </c>
      <c r="D11">
        <f>1-D10</f>
        <v>0.47912320354440807</v>
      </c>
      <c r="E11" s="7"/>
      <c r="F11" s="8"/>
      <c r="G11" s="8"/>
      <c r="H11" s="9" t="s">
        <v>9</v>
      </c>
      <c r="I11" s="10">
        <f>G13*D5</f>
        <v>121.00000000000003</v>
      </c>
      <c r="J11" s="9"/>
      <c r="K11" s="10"/>
      <c r="L11" s="9" t="s">
        <v>21</v>
      </c>
      <c r="M11" s="25">
        <f>K9*D6</f>
        <v>119.79000000000005</v>
      </c>
      <c r="N11" s="26">
        <f>D11*D10*D10*D10*4</f>
        <v>0.27083964080287293</v>
      </c>
      <c r="O11" s="27">
        <f>M11-D7</f>
        <v>14.790000000000049</v>
      </c>
      <c r="P11" s="12"/>
    </row>
    <row r="12" spans="3:16">
      <c r="C12" t="s">
        <v>39</v>
      </c>
      <c r="D12">
        <f>EXP(-D8*1/12)</f>
        <v>0.99584200184510996</v>
      </c>
      <c r="E12" s="7"/>
      <c r="F12" s="8"/>
      <c r="G12" s="8"/>
      <c r="H12" s="9"/>
      <c r="I12" s="10"/>
      <c r="J12" s="9"/>
      <c r="K12" s="10"/>
      <c r="L12" s="9"/>
      <c r="M12" s="25"/>
      <c r="N12" s="26"/>
      <c r="O12" s="27"/>
      <c r="P12" s="12"/>
    </row>
    <row r="13" spans="3:16">
      <c r="C13" t="s">
        <v>40</v>
      </c>
      <c r="D13">
        <f>EXP(-D8*4/12)</f>
        <v>0.98347145382161749</v>
      </c>
      <c r="E13" s="7"/>
      <c r="F13" s="9" t="s">
        <v>7</v>
      </c>
      <c r="G13" s="10">
        <f>E15*D5</f>
        <v>110.00000000000001</v>
      </c>
      <c r="H13" s="9"/>
      <c r="I13" s="10"/>
      <c r="J13" s="9" t="s">
        <v>13</v>
      </c>
      <c r="K13" s="10">
        <f>I11*D6</f>
        <v>108.90000000000003</v>
      </c>
      <c r="L13" s="9"/>
      <c r="M13" s="25"/>
      <c r="N13" s="26"/>
      <c r="O13" s="27"/>
      <c r="P13" s="12"/>
    </row>
    <row r="14" spans="3:16">
      <c r="C14" t="s">
        <v>5</v>
      </c>
      <c r="D14">
        <f>EXP(D8*1/12)</f>
        <v>1.0041753592911185</v>
      </c>
      <c r="E14" s="7"/>
      <c r="F14" s="9"/>
      <c r="G14" s="10"/>
      <c r="H14" s="9"/>
      <c r="I14" s="10"/>
      <c r="J14" s="9"/>
      <c r="K14" s="10"/>
      <c r="L14" s="9"/>
      <c r="M14" s="25"/>
      <c r="N14" s="26"/>
      <c r="O14" s="27"/>
      <c r="P14" s="12"/>
    </row>
    <row r="15" spans="3:16">
      <c r="D15" s="2"/>
      <c r="E15" s="22">
        <f>D4</f>
        <v>100</v>
      </c>
      <c r="F15" s="9"/>
      <c r="G15" s="10"/>
      <c r="H15" s="9" t="s">
        <v>10</v>
      </c>
      <c r="I15" s="10">
        <f>G13*D6</f>
        <v>99.000000000000014</v>
      </c>
      <c r="J15" s="9"/>
      <c r="K15" s="10"/>
      <c r="L15" s="9" t="s">
        <v>18</v>
      </c>
      <c r="M15" s="25">
        <f>K13*D6</f>
        <v>98.010000000000034</v>
      </c>
      <c r="N15" s="26">
        <f>D10*D10*D11*D11*6</f>
        <v>0.37369361785158517</v>
      </c>
      <c r="O15" s="27">
        <f>0</f>
        <v>0</v>
      </c>
      <c r="P15" s="12"/>
    </row>
    <row r="16" spans="3:16">
      <c r="D16" s="2"/>
      <c r="E16" s="7"/>
      <c r="F16" s="9"/>
      <c r="G16" s="10"/>
      <c r="H16" s="9"/>
      <c r="I16" s="10"/>
      <c r="J16" s="9"/>
      <c r="K16" s="10"/>
      <c r="L16" s="9"/>
      <c r="M16" s="25"/>
      <c r="N16" s="26"/>
      <c r="O16" s="27"/>
      <c r="P16" s="12"/>
    </row>
    <row r="17" spans="3:19">
      <c r="E17" s="7"/>
      <c r="F17" s="9" t="s">
        <v>8</v>
      </c>
      <c r="G17" s="10">
        <f>D6*D4</f>
        <v>90</v>
      </c>
      <c r="H17" s="9"/>
      <c r="I17" s="10"/>
      <c r="J17" s="9" t="s">
        <v>14</v>
      </c>
      <c r="K17" s="10">
        <f>I15*D6</f>
        <v>89.100000000000009</v>
      </c>
      <c r="L17" s="9"/>
      <c r="M17" s="25"/>
      <c r="N17" s="26"/>
      <c r="O17" s="27"/>
      <c r="P17" s="12"/>
    </row>
    <row r="18" spans="3:19">
      <c r="E18" s="7"/>
      <c r="F18" s="8"/>
      <c r="G18" s="8"/>
      <c r="H18" s="9"/>
      <c r="I18" s="10"/>
      <c r="J18" s="9"/>
      <c r="K18" s="10"/>
      <c r="L18" s="9"/>
      <c r="M18" s="25"/>
      <c r="N18" s="26"/>
      <c r="O18" s="27"/>
      <c r="P18" s="12"/>
    </row>
    <row r="19" spans="3:19">
      <c r="C19" s="2"/>
      <c r="D19" s="1"/>
      <c r="E19" s="7"/>
      <c r="F19" s="8"/>
      <c r="G19" s="8"/>
      <c r="H19" s="9" t="s">
        <v>11</v>
      </c>
      <c r="I19" s="10">
        <f>G17*D6</f>
        <v>81</v>
      </c>
      <c r="J19" s="9"/>
      <c r="K19" s="10"/>
      <c r="L19" s="9" t="s">
        <v>17</v>
      </c>
      <c r="M19" s="25">
        <f>D6*K17</f>
        <v>80.190000000000012</v>
      </c>
      <c r="N19" s="26">
        <f>D10*D11*D11*D11*4</f>
        <v>0.22915883954068728</v>
      </c>
      <c r="O19" s="27">
        <f>0</f>
        <v>0</v>
      </c>
      <c r="P19" s="12"/>
    </row>
    <row r="20" spans="3:19">
      <c r="E20" s="7"/>
      <c r="F20" s="8"/>
      <c r="G20" s="8"/>
      <c r="H20" s="8"/>
      <c r="I20" s="8"/>
      <c r="J20" s="9"/>
      <c r="K20" s="10"/>
      <c r="L20" s="9"/>
      <c r="M20" s="25"/>
      <c r="N20" s="26"/>
      <c r="O20" s="27"/>
      <c r="P20" s="12"/>
    </row>
    <row r="21" spans="3:19">
      <c r="E21" s="7"/>
      <c r="F21" s="8"/>
      <c r="G21" s="8"/>
      <c r="H21" s="8"/>
      <c r="I21" s="8"/>
      <c r="J21" s="9" t="s">
        <v>15</v>
      </c>
      <c r="K21" s="10">
        <f>I19*D6</f>
        <v>72.900000000000006</v>
      </c>
      <c r="L21" s="9"/>
      <c r="M21" s="25"/>
      <c r="N21" s="26"/>
      <c r="O21" s="27"/>
      <c r="P21" s="12"/>
    </row>
    <row r="22" spans="3:19">
      <c r="E22" s="7"/>
      <c r="F22" s="8"/>
      <c r="G22" s="8"/>
      <c r="H22" s="8"/>
      <c r="I22" s="8"/>
      <c r="J22" s="8"/>
      <c r="K22" s="8"/>
      <c r="L22" s="9"/>
      <c r="M22" s="25"/>
      <c r="N22" s="26"/>
      <c r="O22" s="27"/>
      <c r="P22" s="12"/>
    </row>
    <row r="23" spans="3:19" ht="17" thickBot="1">
      <c r="E23" s="13"/>
      <c r="F23" s="14"/>
      <c r="G23" s="14"/>
      <c r="H23" s="14"/>
      <c r="I23" s="14"/>
      <c r="J23" s="14"/>
      <c r="K23" s="14"/>
      <c r="L23" s="15" t="s">
        <v>16</v>
      </c>
      <c r="M23" s="28">
        <f>K21*D6</f>
        <v>65.610000000000014</v>
      </c>
      <c r="N23" s="29">
        <f>D11*D11*D11*D11</f>
        <v>5.2697354762381791E-2</v>
      </c>
      <c r="O23" s="30">
        <f>0</f>
        <v>0</v>
      </c>
      <c r="P23" s="17"/>
    </row>
    <row r="25" spans="3:19" ht="17" thickBot="1"/>
    <row r="26" spans="3:19">
      <c r="E26" s="3"/>
      <c r="F26" s="4"/>
      <c r="G26" s="4"/>
      <c r="H26" s="4"/>
      <c r="I26" s="4"/>
      <c r="J26" s="4"/>
      <c r="K26" s="4"/>
      <c r="L26" s="32"/>
      <c r="M26" s="18" t="s">
        <v>25</v>
      </c>
      <c r="N26" s="19">
        <f>O7</f>
        <v>41.410000000000082</v>
      </c>
    </row>
    <row r="27" spans="3:19">
      <c r="E27" s="20"/>
      <c r="F27" s="11"/>
      <c r="G27" s="11"/>
      <c r="H27" s="11"/>
      <c r="I27" s="11"/>
      <c r="J27" s="11"/>
      <c r="K27" s="11"/>
      <c r="L27" s="33"/>
      <c r="M27" s="9"/>
      <c r="N27" s="21"/>
    </row>
    <row r="28" spans="3:19">
      <c r="E28" s="20"/>
      <c r="F28" s="11"/>
      <c r="G28" s="11"/>
      <c r="H28" s="11"/>
      <c r="I28" s="11"/>
      <c r="J28" s="11"/>
      <c r="K28" s="9" t="s">
        <v>31</v>
      </c>
      <c r="L28" s="31">
        <f>D12*(D10*N26+D11*N30)</f>
        <v>28.536589806263507</v>
      </c>
      <c r="M28" s="9"/>
      <c r="N28" s="21"/>
    </row>
    <row r="29" spans="3:19">
      <c r="E29" s="20"/>
      <c r="F29" s="11"/>
      <c r="G29" s="11"/>
      <c r="H29" s="11"/>
      <c r="I29" s="11"/>
      <c r="J29" s="11"/>
      <c r="K29" s="9"/>
      <c r="L29" s="31"/>
      <c r="M29" s="9"/>
      <c r="N29" s="21"/>
      <c r="S29" s="36">
        <f>M7-M11</f>
        <v>26.620000000000033</v>
      </c>
    </row>
    <row r="30" spans="3:19">
      <c r="E30" s="20"/>
      <c r="F30" s="11"/>
      <c r="G30" s="11"/>
      <c r="H30" s="11"/>
      <c r="I30" s="9" t="s">
        <v>28</v>
      </c>
      <c r="J30" s="31">
        <f>D12*(D10*L28+D11*L32)</f>
        <v>18.462665738824249</v>
      </c>
      <c r="K30" s="9"/>
      <c r="L30" s="31"/>
      <c r="M30" s="9" t="s">
        <v>35</v>
      </c>
      <c r="N30" s="37">
        <f>O11</f>
        <v>14.790000000000049</v>
      </c>
      <c r="S30">
        <f>N26-N30</f>
        <v>26.620000000000033</v>
      </c>
    </row>
    <row r="31" spans="3:19">
      <c r="E31" s="20"/>
      <c r="F31" s="11"/>
      <c r="G31" s="11"/>
      <c r="H31" s="11"/>
      <c r="I31" s="9"/>
      <c r="J31" s="31"/>
      <c r="K31" s="9"/>
      <c r="L31" s="31"/>
      <c r="M31" s="9"/>
      <c r="N31" s="21"/>
    </row>
    <row r="32" spans="3:19">
      <c r="E32" s="20"/>
      <c r="F32" s="11"/>
      <c r="G32" s="9" t="s">
        <v>26</v>
      </c>
      <c r="H32" s="31">
        <f>D12*(D10*J30+D11*J34)</f>
        <v>11.475489268391383</v>
      </c>
      <c r="I32" s="9"/>
      <c r="J32" s="31"/>
      <c r="K32" s="9" t="s">
        <v>32</v>
      </c>
      <c r="L32" s="31">
        <f>D12*(D10*N30+D11*N34)</f>
        <v>7.6717355671987226</v>
      </c>
      <c r="M32" s="9"/>
      <c r="N32" s="21"/>
    </row>
    <row r="33" spans="5:14">
      <c r="E33" s="20"/>
      <c r="F33" s="11"/>
      <c r="G33" s="9"/>
      <c r="H33" s="31"/>
      <c r="I33" s="9"/>
      <c r="J33" s="31"/>
      <c r="K33" s="9"/>
      <c r="L33" s="31"/>
      <c r="M33" s="9"/>
      <c r="N33" s="21"/>
    </row>
    <row r="34" spans="5:14">
      <c r="E34" s="22" t="s">
        <v>22</v>
      </c>
      <c r="F34" s="31">
        <f>D12*(D10*H32+D11*H36)</f>
        <v>6.9373398155612254</v>
      </c>
      <c r="G34" s="9"/>
      <c r="H34" s="31"/>
      <c r="I34" s="9" t="s">
        <v>29</v>
      </c>
      <c r="J34" s="31">
        <f>D12*(L32*D10+0)</f>
        <v>3.9794135640988313</v>
      </c>
      <c r="K34" s="9"/>
      <c r="L34" s="31"/>
      <c r="M34" s="9" t="s">
        <v>36</v>
      </c>
      <c r="N34" s="21">
        <f>O15</f>
        <v>0</v>
      </c>
    </row>
    <row r="35" spans="5:14">
      <c r="E35" s="20"/>
      <c r="F35" s="11"/>
      <c r="G35" s="9"/>
      <c r="H35" s="31"/>
      <c r="I35" s="9"/>
      <c r="J35" s="31"/>
      <c r="K35" s="9"/>
      <c r="L35" s="31"/>
      <c r="M35" s="9"/>
      <c r="N35" s="21"/>
    </row>
    <row r="36" spans="5:14">
      <c r="E36" s="20"/>
      <c r="F36" s="11"/>
      <c r="G36" s="9" t="s">
        <v>27</v>
      </c>
      <c r="H36" s="31">
        <f>D12*(J34*D10+0)</f>
        <v>2.0641655562062162</v>
      </c>
      <c r="I36" s="9"/>
      <c r="J36" s="31"/>
      <c r="K36" s="9" t="s">
        <v>33</v>
      </c>
      <c r="L36" s="31">
        <f>0</f>
        <v>0</v>
      </c>
      <c r="M36" s="9"/>
      <c r="N36" s="21"/>
    </row>
    <row r="37" spans="5:14">
      <c r="E37" s="20"/>
      <c r="F37" s="11"/>
      <c r="G37" s="11"/>
      <c r="H37" s="11"/>
      <c r="I37" s="9"/>
      <c r="J37" s="31"/>
      <c r="K37" s="9"/>
      <c r="L37" s="31"/>
      <c r="M37" s="9"/>
      <c r="N37" s="21"/>
    </row>
    <row r="38" spans="5:14">
      <c r="E38" s="20"/>
      <c r="F38" s="11"/>
      <c r="G38" s="11"/>
      <c r="H38" s="11"/>
      <c r="I38" s="9" t="s">
        <v>30</v>
      </c>
      <c r="J38" s="31">
        <f>0</f>
        <v>0</v>
      </c>
      <c r="K38" s="9"/>
      <c r="L38" s="31"/>
      <c r="M38" s="9" t="s">
        <v>37</v>
      </c>
      <c r="N38" s="21">
        <f>O19</f>
        <v>0</v>
      </c>
    </row>
    <row r="39" spans="5:14">
      <c r="E39" s="20"/>
      <c r="F39" s="11"/>
      <c r="G39" s="11"/>
      <c r="H39" s="11"/>
      <c r="I39" s="11"/>
      <c r="J39" s="11"/>
      <c r="K39" s="9"/>
      <c r="L39" s="31"/>
      <c r="M39" s="9"/>
      <c r="N39" s="21"/>
    </row>
    <row r="40" spans="5:14">
      <c r="E40" s="20"/>
      <c r="F40" s="11"/>
      <c r="G40" s="11"/>
      <c r="H40" s="11"/>
      <c r="I40" s="11"/>
      <c r="J40" s="11"/>
      <c r="K40" s="9" t="s">
        <v>34</v>
      </c>
      <c r="L40" s="31">
        <f>0</f>
        <v>0</v>
      </c>
      <c r="M40" s="9"/>
      <c r="N40" s="21"/>
    </row>
    <row r="41" spans="5:14">
      <c r="E41" s="20"/>
      <c r="F41" s="11"/>
      <c r="G41" s="11"/>
      <c r="H41" s="11"/>
      <c r="I41" s="11"/>
      <c r="J41" s="11"/>
      <c r="K41" s="11"/>
      <c r="L41" s="33"/>
      <c r="M41" s="9"/>
      <c r="N41" s="21"/>
    </row>
    <row r="42" spans="5:14" ht="17" thickBot="1">
      <c r="E42" s="23"/>
      <c r="F42" s="16"/>
      <c r="G42" s="16"/>
      <c r="H42" s="16"/>
      <c r="I42" s="16"/>
      <c r="J42" s="16"/>
      <c r="K42" s="16"/>
      <c r="L42" s="34"/>
      <c r="M42" s="15" t="s">
        <v>38</v>
      </c>
      <c r="N42" s="24">
        <f>O23</f>
        <v>0</v>
      </c>
    </row>
    <row r="46" spans="5:14" ht="17" thickBot="1"/>
    <row r="47" spans="5:14">
      <c r="E47" s="38" t="s">
        <v>0</v>
      </c>
      <c r="F47" s="5"/>
      <c r="G47" s="5" t="s">
        <v>7</v>
      </c>
      <c r="H47" s="5"/>
      <c r="I47" s="5" t="s">
        <v>9</v>
      </c>
      <c r="J47" s="5"/>
      <c r="K47" s="5" t="s">
        <v>12</v>
      </c>
      <c r="L47" s="5"/>
      <c r="M47" s="6" t="s">
        <v>41</v>
      </c>
    </row>
    <row r="48" spans="5:14">
      <c r="E48" s="7">
        <v>100</v>
      </c>
      <c r="F48" s="11"/>
      <c r="G48" s="8">
        <f>E48*D5</f>
        <v>110.00000000000001</v>
      </c>
      <c r="H48" s="11"/>
      <c r="I48" s="8">
        <f>D5*G48</f>
        <v>121.00000000000003</v>
      </c>
      <c r="J48" s="8"/>
      <c r="K48" s="8">
        <f>I48*D5</f>
        <v>133.10000000000005</v>
      </c>
      <c r="L48" s="8"/>
      <c r="M48" s="12">
        <f>K48*D5</f>
        <v>146.41000000000008</v>
      </c>
    </row>
    <row r="49" spans="5:13">
      <c r="E49" s="20"/>
      <c r="F49" s="11"/>
      <c r="G49" s="11"/>
      <c r="H49" s="11"/>
      <c r="I49" s="11"/>
      <c r="J49" s="11"/>
      <c r="K49" s="11"/>
      <c r="L49" s="11"/>
      <c r="M49" s="39"/>
    </row>
    <row r="50" spans="5:13">
      <c r="E50" s="7" t="s">
        <v>22</v>
      </c>
      <c r="F50" s="8"/>
      <c r="G50" s="8" t="s">
        <v>26</v>
      </c>
      <c r="H50" s="8"/>
      <c r="I50" s="8" t="s">
        <v>28</v>
      </c>
      <c r="J50" s="8"/>
      <c r="K50" s="8" t="s">
        <v>31</v>
      </c>
      <c r="L50" s="8"/>
      <c r="M50" s="12" t="s">
        <v>25</v>
      </c>
    </row>
    <row r="51" spans="5:13">
      <c r="E51" s="40">
        <f>F34</f>
        <v>6.9373398155612254</v>
      </c>
      <c r="F51" s="8"/>
      <c r="G51" s="41">
        <f>H32</f>
        <v>11.475489268391383</v>
      </c>
      <c r="H51" s="8"/>
      <c r="I51" s="41">
        <f>J30</f>
        <v>18.462665738824249</v>
      </c>
      <c r="J51" s="8"/>
      <c r="K51" s="41">
        <f>L28</f>
        <v>28.536589806263507</v>
      </c>
      <c r="L51" s="8"/>
      <c r="M51" s="12">
        <f>N26</f>
        <v>41.410000000000082</v>
      </c>
    </row>
    <row r="52" spans="5:13">
      <c r="E52" s="20"/>
      <c r="F52" s="11"/>
      <c r="G52" s="11"/>
      <c r="H52" s="11"/>
      <c r="I52" s="11"/>
      <c r="J52" s="11"/>
      <c r="K52" s="11"/>
      <c r="L52" s="11"/>
      <c r="M52" s="39"/>
    </row>
    <row r="53" spans="5:13">
      <c r="E53" s="7" t="s">
        <v>42</v>
      </c>
      <c r="F53" s="8"/>
      <c r="G53" s="8" t="s">
        <v>43</v>
      </c>
      <c r="H53" s="8"/>
      <c r="I53" s="8" t="s">
        <v>44</v>
      </c>
      <c r="J53" s="8"/>
      <c r="K53" s="8" t="s">
        <v>45</v>
      </c>
      <c r="L53" s="8"/>
      <c r="M53" s="12" t="s">
        <v>46</v>
      </c>
    </row>
    <row r="54" spans="5:13">
      <c r="E54" s="40">
        <f>(H32-H36)/(G13-G17)</f>
        <v>0.470566185609258</v>
      </c>
      <c r="F54" s="41"/>
      <c r="G54" s="41">
        <f>(J30-J34)/(I11-I15)</f>
        <v>0.6583296443057004</v>
      </c>
      <c r="H54" s="41"/>
      <c r="I54" s="41">
        <f>(M7-M11)/(L28-L32)</f>
        <v>1.2758296652827807</v>
      </c>
      <c r="J54" s="41"/>
      <c r="K54" s="41">
        <f>(M7-M11)/(L28-L32)</f>
        <v>1.2758296652827807</v>
      </c>
      <c r="L54" s="41"/>
      <c r="M54" s="35"/>
    </row>
    <row r="55" spans="5:13">
      <c r="E55" s="20"/>
      <c r="F55" s="11"/>
      <c r="G55" s="11"/>
      <c r="H55" s="11"/>
      <c r="I55" s="11"/>
      <c r="J55" s="11"/>
      <c r="K55" s="11"/>
      <c r="L55" s="11"/>
      <c r="M55" s="39"/>
    </row>
    <row r="56" spans="5:13">
      <c r="E56" s="20"/>
      <c r="F56" s="11"/>
      <c r="G56" s="11"/>
      <c r="H56" s="11"/>
      <c r="I56" s="11"/>
      <c r="J56" s="11"/>
      <c r="K56" s="11"/>
      <c r="L56" s="11"/>
      <c r="M56" s="39"/>
    </row>
    <row r="57" spans="5:13">
      <c r="E57" s="7" t="s">
        <v>47</v>
      </c>
      <c r="F57" s="8" t="s">
        <v>51</v>
      </c>
      <c r="G57" s="8" t="s">
        <v>48</v>
      </c>
      <c r="H57" s="8" t="s">
        <v>52</v>
      </c>
      <c r="I57" s="8" t="s">
        <v>49</v>
      </c>
      <c r="J57" s="8" t="s">
        <v>53</v>
      </c>
      <c r="K57" s="8" t="s">
        <v>50</v>
      </c>
      <c r="L57" s="8" t="s">
        <v>55</v>
      </c>
      <c r="M57" s="12" t="s">
        <v>54</v>
      </c>
    </row>
    <row r="58" spans="5:13" ht="17" thickBot="1">
      <c r="E58" s="42">
        <f>E51</f>
        <v>6.9373398155612254</v>
      </c>
      <c r="F58" s="43">
        <f>E54*E15+(E51-E54*E15)</f>
        <v>6.9373398155612236</v>
      </c>
      <c r="G58" s="43">
        <f>E54*G13+(E51-E54*E15)*D14</f>
        <v>11.475489268391385</v>
      </c>
      <c r="H58" s="43">
        <f>G58</f>
        <v>11.475489268391385</v>
      </c>
      <c r="I58" s="43">
        <f>I51</f>
        <v>18.462665738824249</v>
      </c>
      <c r="J58" s="43">
        <f>I51</f>
        <v>18.462665738824249</v>
      </c>
      <c r="K58" s="43">
        <f>K51</f>
        <v>28.536589806263507</v>
      </c>
      <c r="L58" s="43">
        <f>K58</f>
        <v>28.536589806263507</v>
      </c>
      <c r="M58" s="44">
        <f>M51</f>
        <v>41.410000000000082</v>
      </c>
    </row>
    <row r="59" spans="5:13">
      <c r="E59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K21064</dc:creator>
  <cp:lastModifiedBy>K21064</cp:lastModifiedBy>
  <dcterms:created xsi:type="dcterms:W3CDTF">2021-01-26T20:39:31Z</dcterms:created>
  <dcterms:modified xsi:type="dcterms:W3CDTF">2021-01-26T22:47:36Z</dcterms:modified>
</cp:coreProperties>
</file>