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G:\Mi unidad\Duoc_2025_2\Capstone_2025\Evaluaciones\805D\"/>
    </mc:Choice>
  </mc:AlternateContent>
  <xr:revisionPtr revIDLastSave="0" documentId="13_ncr:1_{06657A80-BB52-43BD-B161-B443BFF6B423}" xr6:coauthVersionLast="47" xr6:coauthVersionMax="47" xr10:uidLastSave="{00000000-0000-0000-0000-000000000000}"/>
  <bookViews>
    <workbookView xWindow="-15480" yWindow="-315" windowWidth="1560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7" i="1" s="1"/>
  <c r="C6" i="1" l="1"/>
  <c r="C5" i="1"/>
  <c r="C4" i="1"/>
</calcChain>
</file>

<file path=xl/sharedStrings.xml><?xml version="1.0" encoding="utf-8"?>
<sst xmlns="http://schemas.openxmlformats.org/spreadsheetml/2006/main" count="87" uniqueCount="69">
  <si>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</si>
  <si>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</si>
  <si>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</si>
  <si>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</si>
  <si>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</si>
  <si>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</si>
  <si>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</si>
  <si>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</si>
  <si>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</si>
  <si>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</si>
  <si>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</si>
  <si>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</si>
  <si>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</si>
  <si>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</si>
  <si>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</si>
  <si>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</si>
  <si>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</si>
  <si>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</si>
  <si>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</si>
  <si>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</si>
  <si>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</si>
  <si>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</si>
  <si>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</si>
  <si>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</si>
  <si>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</si>
  <si>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</si>
  <si>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</si>
  <si>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</si>
  <si>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</si>
  <si>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</si>
  <si>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</si>
  <si>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</si>
  <si>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</si>
  <si>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</si>
  <si>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</si>
  <si>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</si>
  <si>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</si>
  <si>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</si>
  <si>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</si>
  <si>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</si>
  <si>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</si>
  <si>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</si>
  <si>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</si>
  <si>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</si>
  <si>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</si>
  <si>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</si>
  <si>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</si>
  <si>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</si>
  <si>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</si>
  <si>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</si>
  <si>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</si>
  <si>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</si>
  <si>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</si>
  <si>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</si>
  <si>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</si>
  <si>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</si>
  <si>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</si>
  <si>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</si>
  <si>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</si>
  <si>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</si>
  <si>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</si>
  <si>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</si>
  <si>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</si>
  <si>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Paolo Cespedes</t>
  </si>
  <si>
    <t>Juan Cardenas</t>
  </si>
  <si>
    <t>Daniel Mondaca</t>
  </si>
  <si>
    <t>Cristian Nuñez</t>
  </si>
  <si>
    <t>x</t>
  </si>
  <si>
    <t>No mencionan ajustes conversados en reuniones de check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</si>
</sst>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xf numFmtId="0" fontId="0" fillId="0" borderId="0" xfId="0"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zoomScaleNormal="100" workbookViewId="0">
      <selection activeCell="L13" sqref="L1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12" width="14.44140625" customWidth="1"/>
    <col min="13" max="24" width="10.6640625" customWidth="1"/>
  </cols>
  <sheetData>
    <row r="2" spans="1:12" ht="14.4" x14ac:dyDescent="0.3">
      <c r="C2" s="2">
        <v>1</v>
      </c>
    </row>
    <row r="3" spans="1:12" ht="14.4" x14ac:dyDescent="0.3">
      <c r="B3" s="3" t="s">
        <v>2</v>
      </c>
      <c r="C3" s="33" t="s">
        <v>9</v>
      </c>
    </row>
    <row r="4" spans="1:12" ht="14.4" x14ac:dyDescent="0.3">
      <c r="A4" s="4">
        <v>1</v>
      </c>
      <c r="B4" s="25" t="s">
        <v>63</v>
      </c>
      <c r="C4" s="5">
        <f>EVALUACION2!$C$22</f>
        <v>6.7</v>
      </c>
      <c r="G4" s="1"/>
    </row>
    <row r="5" spans="1:12" ht="14.4" x14ac:dyDescent="0.3">
      <c r="A5" s="4">
        <v>2</v>
      </c>
      <c r="B5" s="25" t="s">
        <v>64</v>
      </c>
      <c r="C5" s="5">
        <f>EVALUACION2!$C$22</f>
        <v>6.7</v>
      </c>
      <c r="G5" s="1"/>
    </row>
    <row r="6" spans="1:12" ht="14.4" x14ac:dyDescent="0.3">
      <c r="A6" s="4">
        <v>3</v>
      </c>
      <c r="B6" s="25" t="s">
        <v>65</v>
      </c>
      <c r="C6" s="5">
        <f>EVALUACION2!$C$22</f>
        <v>6.7</v>
      </c>
      <c r="G6" s="1"/>
    </row>
    <row r="7" spans="1:12" ht="15" customHeight="1" x14ac:dyDescent="0.3">
      <c r="A7" s="59">
        <v>4</v>
      </c>
      <c r="B7" s="25" t="s">
        <v>66</v>
      </c>
      <c r="C7" s="5">
        <f>EVALUACION2!$C$22</f>
        <v>6.7</v>
      </c>
    </row>
    <row r="11" spans="1:12" ht="18" outlineLevel="1" x14ac:dyDescent="0.3">
      <c r="A11" s="40" t="s">
        <v>9</v>
      </c>
      <c r="B11" s="14"/>
      <c r="C11" s="44" t="s">
        <v>10</v>
      </c>
      <c r="D11" s="45" t="s">
        <v>11</v>
      </c>
      <c r="E11" s="47"/>
      <c r="F11" s="47"/>
      <c r="G11" s="47"/>
      <c r="H11" s="47"/>
      <c r="I11" s="47"/>
      <c r="J11" s="47"/>
      <c r="K11" s="46"/>
    </row>
    <row r="12" spans="1:12" ht="14.4" outlineLevel="1" x14ac:dyDescent="0.3">
      <c r="A12" s="41"/>
      <c r="B12" s="20" t="s">
        <v>12</v>
      </c>
      <c r="C12" s="43"/>
      <c r="D12" s="45" t="s">
        <v>5</v>
      </c>
      <c r="E12" s="46"/>
      <c r="F12" s="45" t="s">
        <v>6</v>
      </c>
      <c r="G12" s="46"/>
      <c r="H12" s="48" t="s">
        <v>23</v>
      </c>
      <c r="I12" s="46"/>
      <c r="J12" s="45" t="s">
        <v>7</v>
      </c>
      <c r="K12" s="46"/>
    </row>
    <row r="13" spans="1:12" ht="72" outlineLevel="1" x14ac:dyDescent="0.3">
      <c r="A13" s="42"/>
      <c r="B13" s="28" t="str">
        <f>RUBRICA!A4</f>
        <v xml:space="preserve">1. Propone ajustes al Proyecto APT considerando dificultades, facilitadores y retroalimentación. </v>
      </c>
      <c r="C13" s="26" t="s">
        <v>5</v>
      </c>
      <c r="D13" s="15"/>
      <c r="E13" s="15" t="str">
        <f>IF(D13="X",100*0.1,"")</f>
        <v/>
      </c>
      <c r="F13" s="15" t="s">
        <v>67</v>
      </c>
      <c r="G13" s="15">
        <f>IF(F13="X",60*0.1,"")</f>
        <v>6</v>
      </c>
      <c r="H13" s="15" t="str">
        <f t="shared" ref="H13:H17" si="0">IF($C13=ML,"X","")</f>
        <v/>
      </c>
      <c r="I13" s="15" t="str">
        <f>IF(H13="X",30*0.1,"")</f>
        <v/>
      </c>
      <c r="J13" s="15" t="str">
        <f t="shared" ref="J13:J17" si="1">IF($C13=NL,"X","")</f>
        <v/>
      </c>
      <c r="K13" s="15" t="str">
        <f t="shared" ref="K13:K17" si="2">IF($J13="X",0,"")</f>
        <v/>
      </c>
      <c r="L13" s="60" t="s">
        <v>68</v>
      </c>
    </row>
    <row r="14" spans="1:12" ht="26.4" customHeight="1" outlineLevel="1" x14ac:dyDescent="0.3">
      <c r="A14" s="42"/>
      <c r="B14" s="28" t="str">
        <f>RUBRICA!A5</f>
        <v>2. Aplica una metodología que permite el logro de los objetivos propuestos, de acuerdo a los estándares de la disciplina.</v>
      </c>
      <c r="C14" s="26" t="s">
        <v>5</v>
      </c>
      <c r="D14" s="15" t="str">
        <f t="shared" ref="D13:D17" si="3">IF($C14=CL,"X","")</f>
        <v>X</v>
      </c>
      <c r="E14" s="15">
        <f>IF(D14="X",100*0.1,"")</f>
        <v>10</v>
      </c>
      <c r="F14" s="15" t="str">
        <f t="shared" ref="F13:F17" si="4">IF($C14=L,"X","")</f>
        <v/>
      </c>
      <c r="G14" s="15" t="str">
        <f>IF(F14="X",60*0.1,"")</f>
        <v/>
      </c>
      <c r="H14" s="15" t="str">
        <f t="shared" si="0"/>
        <v/>
      </c>
      <c r="I14" s="15" t="str">
        <f>IF(H14="X",30*0.1,"")</f>
        <v/>
      </c>
      <c r="J14" s="15" t="str">
        <f t="shared" si="1"/>
        <v/>
      </c>
      <c r="K14" s="15" t="str">
        <f t="shared" si="2"/>
        <v/>
      </c>
    </row>
    <row r="15" spans="1:12"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3"/>
        <v>X</v>
      </c>
      <c r="E15" s="15">
        <f>IF(D15="X",100*0.25,"")</f>
        <v>25</v>
      </c>
      <c r="F15" s="15" t="str">
        <f t="shared" si="4"/>
        <v/>
      </c>
      <c r="G15" s="15" t="str">
        <f>IF(F15="X",60*0.25,"")</f>
        <v/>
      </c>
      <c r="H15" s="15" t="str">
        <f t="shared" si="0"/>
        <v/>
      </c>
      <c r="I15" s="15" t="str">
        <f>IF(H15="X",30*0.25,"")</f>
        <v/>
      </c>
      <c r="J15" s="15" t="str">
        <f t="shared" si="1"/>
        <v/>
      </c>
      <c r="K15" s="15" t="str">
        <f t="shared" si="2"/>
        <v/>
      </c>
    </row>
    <row r="16" spans="1:12" ht="24" outlineLevel="1" x14ac:dyDescent="0.3">
      <c r="A16" s="42"/>
      <c r="B16" s="28" t="str">
        <f>RUBRICA!A7</f>
        <v>4. Utiliza de manera precisa el lenguaje técnico en los entregables de acuerdo con lo requerido por la disciplina.</v>
      </c>
      <c r="C16" s="26" t="s">
        <v>5</v>
      </c>
      <c r="D16" s="15" t="str">
        <f t="shared" si="3"/>
        <v>X</v>
      </c>
      <c r="E16" s="15">
        <f>IF(D16="X",100*0.05,"")</f>
        <v>5</v>
      </c>
      <c r="F16" s="15" t="str">
        <f t="shared" si="4"/>
        <v/>
      </c>
      <c r="G16" s="15" t="str">
        <f>IF(F16="X",60*0.05,"")</f>
        <v/>
      </c>
      <c r="H16" s="15" t="str">
        <f t="shared" si="0"/>
        <v/>
      </c>
      <c r="I16" s="15" t="str">
        <f>IF(H16="X",30*0.05,"")</f>
        <v/>
      </c>
      <c r="J16" s="15" t="str">
        <f t="shared" si="1"/>
        <v/>
      </c>
      <c r="K16" s="15" t="str">
        <f t="shared" si="2"/>
        <v/>
      </c>
    </row>
    <row r="17" spans="1:11" ht="24" outlineLevel="1" x14ac:dyDescent="0.3">
      <c r="A17" s="42"/>
      <c r="B17" s="28" t="str">
        <f>RUBRICA!A8</f>
        <v xml:space="preserve">5. Utiliza reglas de redacción, ortografía (literal, puntual, acentual) y las normas para citas y referencias. </v>
      </c>
      <c r="C17" s="26" t="s">
        <v>5</v>
      </c>
      <c r="D17" s="15" t="str">
        <f t="shared" si="3"/>
        <v>X</v>
      </c>
      <c r="E17" s="15">
        <f>IF(D17="X",100*0.05,"")</f>
        <v>5</v>
      </c>
      <c r="F17" s="15" t="str">
        <f t="shared" si="4"/>
        <v/>
      </c>
      <c r="G17" s="15" t="str">
        <f>IF(F17="X",60*0.05,"")</f>
        <v/>
      </c>
      <c r="H17" s="15" t="str">
        <f t="shared" si="0"/>
        <v/>
      </c>
      <c r="I17" s="15" t="str">
        <f>IF(H17="X",30*0.05,"")</f>
        <v/>
      </c>
      <c r="J17" s="15" t="str">
        <f t="shared" si="1"/>
        <v/>
      </c>
      <c r="K17" s="15" t="str">
        <f t="shared" si="2"/>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35">
      <c r="A22" s="43"/>
      <c r="B22" s="30" t="s">
        <v>13</v>
      </c>
      <c r="C22" s="17">
        <f>VLOOKUP(C21,ESCALA_IEP!A2:B202,2,FALSE)</f>
        <v>6.7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c.correas</cp:lastModifiedBy>
  <dcterms:created xsi:type="dcterms:W3CDTF">2023-08-07T04:08:01Z</dcterms:created>
  <dcterms:modified xsi:type="dcterms:W3CDTF">2025-10-19T14:47:11Z</dcterms:modified>
</cp:coreProperties>
</file>