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londono/Desktop/"/>
    </mc:Choice>
  </mc:AlternateContent>
  <xr:revisionPtr revIDLastSave="0" documentId="13_ncr:1_{7A56AAF0-1CC0-AB4C-B088-59982F7246A2}" xr6:coauthVersionLast="47" xr6:coauthVersionMax="47" xr10:uidLastSave="{00000000-0000-0000-0000-000000000000}"/>
  <bookViews>
    <workbookView xWindow="160" yWindow="1080" windowWidth="27820" windowHeight="14480" xr2:uid="{00000000-000D-0000-FFFF-FFFF00000000}"/>
  </bookViews>
  <sheets>
    <sheet name="Crowdfunding" sheetId="1" r:id="rId1"/>
    <sheet name="Parent Category" sheetId="9" r:id="rId2"/>
    <sheet name="Sub Category" sheetId="10" r:id="rId3"/>
    <sheet name="Date Conversion" sheetId="11" r:id="rId4"/>
    <sheet name="Goal Amount" sheetId="12" r:id="rId5"/>
    <sheet name="Analysis" sheetId="16" r:id="rId6"/>
    <sheet name="Filter" sheetId="15" r:id="rId7"/>
  </sheets>
  <definedNames>
    <definedName name="_xlnm._FilterDatabase" localSheetId="6" hidden="1">Filter!$A$1:$E$1001</definedName>
  </definedName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6" l="1"/>
  <c r="I8" i="16"/>
  <c r="I7" i="16"/>
  <c r="I6" i="16"/>
  <c r="I5" i="16"/>
  <c r="I4" i="16"/>
  <c r="H9" i="16"/>
  <c r="H8" i="16"/>
  <c r="H7" i="16"/>
  <c r="H6" i="16"/>
  <c r="H5" i="16"/>
  <c r="H4" i="16"/>
  <c r="D3" i="12"/>
  <c r="C3" i="12"/>
  <c r="B3" i="12"/>
  <c r="D2" i="12"/>
  <c r="C2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B2" i="1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/>
  <c r="Q453" i="1" a="1"/>
  <c r="Q453" i="1"/>
  <c r="Q454" i="1" a="1"/>
  <c r="Q454" i="1"/>
  <c r="Q455" i="1" a="1"/>
  <c r="Q455" i="1" s="1"/>
  <c r="Q456" i="1" a="1"/>
  <c r="Q456" i="1"/>
  <c r="Q457" i="1" a="1"/>
  <c r="Q457" i="1" s="1"/>
  <c r="Q458" i="1" a="1"/>
  <c r="Q458" i="1"/>
  <c r="Q459" i="1" a="1"/>
  <c r="Q459" i="1" s="1"/>
  <c r="Q460" i="1" a="1"/>
  <c r="Q460" i="1" s="1"/>
  <c r="Q461" i="1" a="1"/>
  <c r="Q461" i="1"/>
  <c r="Q462" i="1" a="1"/>
  <c r="Q462" i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/>
  <c r="Q471" i="1" a="1"/>
  <c r="Q471" i="1" s="1"/>
  <c r="Q472" i="1" a="1"/>
  <c r="Q472" i="1"/>
  <c r="Q473" i="1" a="1"/>
  <c r="Q473" i="1" s="1"/>
  <c r="Q474" i="1" a="1"/>
  <c r="Q474" i="1" s="1"/>
  <c r="Q475" i="1" a="1"/>
  <c r="Q475" i="1" s="1"/>
  <c r="Q476" i="1" a="1"/>
  <c r="Q476" i="1"/>
  <c r="Q477" i="1" a="1"/>
  <c r="Q477" i="1"/>
  <c r="Q478" i="1" a="1"/>
  <c r="Q478" i="1" s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/>
  <c r="Q489" i="1" a="1"/>
  <c r="Q489" i="1" s="1"/>
  <c r="Q490" i="1" a="1"/>
  <c r="Q490" i="1" s="1"/>
  <c r="Q491" i="1" a="1"/>
  <c r="Q491" i="1" s="1"/>
  <c r="Q492" i="1" a="1"/>
  <c r="Q492" i="1" s="1"/>
  <c r="Q493" i="1" a="1"/>
  <c r="Q493" i="1"/>
  <c r="Q494" i="1" a="1"/>
  <c r="Q494" i="1" s="1"/>
  <c r="Q495" i="1" a="1"/>
  <c r="Q495" i="1" s="1"/>
  <c r="Q496" i="1" a="1"/>
  <c r="Q496" i="1"/>
  <c r="Q497" i="1" a="1"/>
  <c r="Q497" i="1"/>
  <c r="Q498" i="1" a="1"/>
  <c r="Q498" i="1" s="1"/>
  <c r="Q499" i="1" a="1"/>
  <c r="Q499" i="1" s="1"/>
  <c r="Q500" i="1" a="1"/>
  <c r="Q500" i="1"/>
  <c r="Q501" i="1" a="1"/>
  <c r="Q501" i="1" s="1"/>
  <c r="Q502" i="1" a="1"/>
  <c r="Q502" i="1" s="1"/>
  <c r="Q503" i="1" a="1"/>
  <c r="Q503" i="1" s="1"/>
  <c r="Q504" i="1" a="1"/>
  <c r="Q504" i="1"/>
  <c r="Q505" i="1" a="1"/>
  <c r="Q505" i="1"/>
  <c r="Q506" i="1" a="1"/>
  <c r="Q506" i="1"/>
  <c r="Q507" i="1" a="1"/>
  <c r="Q507" i="1" s="1"/>
  <c r="Q508" i="1" a="1"/>
  <c r="Q508" i="1"/>
  <c r="Q509" i="1" a="1"/>
  <c r="Q509" i="1" s="1"/>
  <c r="Q510" i="1" a="1"/>
  <c r="Q510" i="1" s="1"/>
  <c r="Q511" i="1" a="1"/>
  <c r="Q511" i="1" s="1"/>
  <c r="Q512" i="1" a="1"/>
  <c r="Q512" i="1" s="1"/>
  <c r="Q513" i="1" a="1"/>
  <c r="Q513" i="1"/>
  <c r="Q514" i="1" a="1"/>
  <c r="Q514" i="1"/>
  <c r="Q515" i="1" a="1"/>
  <c r="Q515" i="1" s="1"/>
  <c r="Q516" i="1" a="1"/>
  <c r="Q516" i="1" s="1"/>
  <c r="Q517" i="1" a="1"/>
  <c r="Q517" i="1" s="1"/>
  <c r="Q518" i="1" a="1"/>
  <c r="Q518" i="1"/>
  <c r="Q519" i="1" a="1"/>
  <c r="Q519" i="1" s="1"/>
  <c r="Q520" i="1" a="1"/>
  <c r="Q520" i="1"/>
  <c r="Q521" i="1" a="1"/>
  <c r="Q521" i="1" s="1"/>
  <c r="Q522" i="1" a="1"/>
  <c r="Q522" i="1" s="1"/>
  <c r="Q523" i="1" a="1"/>
  <c r="Q523" i="1" s="1"/>
  <c r="Q524" i="1" a="1"/>
  <c r="Q524" i="1" s="1"/>
  <c r="Q525" i="1" a="1"/>
  <c r="Q525" i="1"/>
  <c r="Q526" i="1" a="1"/>
  <c r="Q526" i="1"/>
  <c r="Q527" i="1" a="1"/>
  <c r="Q527" i="1" s="1"/>
  <c r="Q528" i="1" a="1"/>
  <c r="Q528" i="1" s="1"/>
  <c r="Q529" i="1" a="1"/>
  <c r="Q529" i="1"/>
  <c r="Q530" i="1" a="1"/>
  <c r="Q530" i="1" s="1"/>
  <c r="Q531" i="1" a="1"/>
  <c r="Q531" i="1" s="1"/>
  <c r="Q532" i="1" a="1"/>
  <c r="Q532" i="1" s="1"/>
  <c r="Q533" i="1" a="1"/>
  <c r="Q533" i="1" s="1"/>
  <c r="Q534" i="1" a="1"/>
  <c r="Q534" i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/>
  <c r="Q541" i="1" a="1"/>
  <c r="Q541" i="1"/>
  <c r="Q542" i="1" a="1"/>
  <c r="Q542" i="1" s="1"/>
  <c r="Q543" i="1" a="1"/>
  <c r="Q543" i="1" s="1"/>
  <c r="Q544" i="1" a="1"/>
  <c r="Q544" i="1" s="1"/>
  <c r="Q545" i="1" a="1"/>
  <c r="Q545" i="1"/>
  <c r="Q546" i="1" a="1"/>
  <c r="Q546" i="1" s="1"/>
  <c r="Q547" i="1" a="1"/>
  <c r="Q547" i="1" s="1"/>
  <c r="Q548" i="1" a="1"/>
  <c r="Q548" i="1"/>
  <c r="Q549" i="1" a="1"/>
  <c r="Q549" i="1"/>
  <c r="Q550" i="1" a="1"/>
  <c r="Q550" i="1"/>
  <c r="Q551" i="1" a="1"/>
  <c r="Q551" i="1" s="1"/>
  <c r="Q552" i="1" a="1"/>
  <c r="Q552" i="1" s="1"/>
  <c r="Q553" i="1" a="1"/>
  <c r="Q553" i="1" s="1"/>
  <c r="Q554" i="1" a="1"/>
  <c r="Q554" i="1"/>
  <c r="Q555" i="1" a="1"/>
  <c r="Q555" i="1" s="1"/>
  <c r="Q556" i="1" a="1"/>
  <c r="Q556" i="1" s="1"/>
  <c r="Q557" i="1" a="1"/>
  <c r="Q557" i="1"/>
  <c r="Q558" i="1" a="1"/>
  <c r="Q558" i="1"/>
  <c r="Q559" i="1" a="1"/>
  <c r="Q559" i="1" s="1"/>
  <c r="Q560" i="1" a="1"/>
  <c r="Q560" i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/>
  <c r="Q567" i="1" a="1"/>
  <c r="Q567" i="1" s="1"/>
  <c r="Q568" i="1" a="1"/>
  <c r="Q568" i="1" s="1"/>
  <c r="Q569" i="1" a="1"/>
  <c r="Q569" i="1" s="1"/>
  <c r="Q570" i="1" a="1"/>
  <c r="Q570" i="1"/>
  <c r="Q571" i="1" a="1"/>
  <c r="Q571" i="1" s="1"/>
  <c r="Q572" i="1" a="1"/>
  <c r="Q572" i="1"/>
  <c r="Q573" i="1" a="1"/>
  <c r="Q573" i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/>
  <c r="Q581" i="1" a="1"/>
  <c r="Q581" i="1"/>
  <c r="Q582" i="1" a="1"/>
  <c r="Q582" i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/>
  <c r="Q593" i="1" a="1"/>
  <c r="Q593" i="1"/>
  <c r="Q594" i="1" a="1"/>
  <c r="Q594" i="1" s="1"/>
  <c r="Q595" i="1" a="1"/>
  <c r="Q595" i="1" s="1"/>
  <c r="Q596" i="1" a="1"/>
  <c r="Q596" i="1"/>
  <c r="Q597" i="1" a="1"/>
  <c r="Q597" i="1" s="1"/>
  <c r="Q598" i="1" a="1"/>
  <c r="Q598" i="1" s="1"/>
  <c r="Q599" i="1" a="1"/>
  <c r="Q599" i="1" s="1"/>
  <c r="Q600" i="1" a="1"/>
  <c r="Q600" i="1"/>
  <c r="Q601" i="1" a="1"/>
  <c r="Q601" i="1"/>
  <c r="Q602" i="1" a="1"/>
  <c r="Q602" i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/>
  <c r="Q613" i="1" a="1"/>
  <c r="Q613" i="1"/>
  <c r="Q614" i="1" a="1"/>
  <c r="Q614" i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/>
  <c r="Q622" i="1" a="1"/>
  <c r="Q622" i="1"/>
  <c r="Q623" i="1" a="1"/>
  <c r="Q623" i="1" s="1"/>
  <c r="Q624" i="1" a="1"/>
  <c r="Q624" i="1"/>
  <c r="Q625" i="1" a="1"/>
  <c r="Q625" i="1" s="1"/>
  <c r="Q626" i="1" a="1"/>
  <c r="Q626" i="1" s="1"/>
  <c r="Q627" i="1" a="1"/>
  <c r="Q627" i="1" s="1"/>
  <c r="Q628" i="1" a="1"/>
  <c r="Q628" i="1"/>
  <c r="Q629" i="1" a="1"/>
  <c r="Q629" i="1" s="1"/>
  <c r="Q630" i="1" a="1"/>
  <c r="Q630" i="1"/>
  <c r="Q631" i="1" a="1"/>
  <c r="Q631" i="1" s="1"/>
  <c r="Q632" i="1" a="1"/>
  <c r="Q632" i="1"/>
  <c r="Q633" i="1" a="1"/>
  <c r="Q633" i="1"/>
  <c r="Q634" i="1" a="1"/>
  <c r="Q634" i="1" s="1"/>
  <c r="Q635" i="1" a="1"/>
  <c r="Q635" i="1" s="1"/>
  <c r="Q636" i="1" a="1"/>
  <c r="Q636" i="1"/>
  <c r="Q637" i="1" a="1"/>
  <c r="Q637" i="1"/>
  <c r="Q638" i="1" a="1"/>
  <c r="Q638" i="1" s="1"/>
  <c r="Q639" i="1" a="1"/>
  <c r="Q639" i="1" s="1"/>
  <c r="Q640" i="1" a="1"/>
  <c r="Q640" i="1" s="1"/>
  <c r="Q641" i="1" a="1"/>
  <c r="Q641" i="1" s="1"/>
  <c r="Q642" i="1" a="1"/>
  <c r="Q642" i="1"/>
  <c r="Q643" i="1" a="1"/>
  <c r="Q643" i="1" s="1"/>
  <c r="Q644" i="1" a="1"/>
  <c r="Q644" i="1" s="1"/>
  <c r="Q645" i="1" a="1"/>
  <c r="Q645" i="1" s="1"/>
  <c r="Q646" i="1" a="1"/>
  <c r="Q646" i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/>
  <c r="Q663" i="1" a="1"/>
  <c r="Q663" i="1" s="1"/>
  <c r="Q664" i="1" a="1"/>
  <c r="Q664" i="1" s="1"/>
  <c r="Q665" i="1" a="1"/>
  <c r="Q665" i="1"/>
  <c r="Q666" i="1" a="1"/>
  <c r="Q666" i="1" s="1"/>
  <c r="Q667" i="1" a="1"/>
  <c r="Q667" i="1" s="1"/>
  <c r="Q668" i="1" a="1"/>
  <c r="Q668" i="1"/>
  <c r="Q669" i="1" a="1"/>
  <c r="Q669" i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/>
  <c r="Q677" i="1" a="1"/>
  <c r="Q677" i="1"/>
  <c r="Q678" i="1" a="1"/>
  <c r="Q678" i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/>
  <c r="Q687" i="1" a="1"/>
  <c r="Q687" i="1" s="1"/>
  <c r="Q688" i="1" a="1"/>
  <c r="Q688" i="1"/>
  <c r="Q689" i="1" a="1"/>
  <c r="Q689" i="1" s="1"/>
  <c r="Q690" i="1" a="1"/>
  <c r="Q690" i="1" s="1"/>
  <c r="Q691" i="1" a="1"/>
  <c r="Q691" i="1" s="1"/>
  <c r="Q692" i="1" a="1"/>
  <c r="Q692" i="1"/>
  <c r="Q693" i="1" a="1"/>
  <c r="Q693" i="1" s="1"/>
  <c r="Q694" i="1" a="1"/>
  <c r="Q694" i="1"/>
  <c r="Q695" i="1" a="1"/>
  <c r="Q695" i="1" s="1"/>
  <c r="Q696" i="1" a="1"/>
  <c r="Q696" i="1" s="1"/>
  <c r="Q697" i="1" a="1"/>
  <c r="Q697" i="1"/>
  <c r="Q698" i="1" a="1"/>
  <c r="Q698" i="1" s="1"/>
  <c r="Q699" i="1" a="1"/>
  <c r="Q699" i="1" s="1"/>
  <c r="Q700" i="1" a="1"/>
  <c r="Q700" i="1"/>
  <c r="Q701" i="1" a="1"/>
  <c r="Q701" i="1"/>
  <c r="Q702" i="1" a="1"/>
  <c r="Q702" i="1" s="1"/>
  <c r="Q703" i="1" a="1"/>
  <c r="Q703" i="1" s="1"/>
  <c r="Q704" i="1" a="1"/>
  <c r="Q704" i="1" s="1"/>
  <c r="Q705" i="1" a="1"/>
  <c r="Q705" i="1" s="1"/>
  <c r="Q706" i="1" a="1"/>
  <c r="Q706" i="1"/>
  <c r="Q707" i="1" a="1"/>
  <c r="Q707" i="1" s="1"/>
  <c r="Q708" i="1" a="1"/>
  <c r="Q708" i="1" s="1"/>
  <c r="Q709" i="1" a="1"/>
  <c r="Q709" i="1"/>
  <c r="Q710" i="1" a="1"/>
  <c r="Q710" i="1" s="1"/>
  <c r="Q711" i="1" a="1"/>
  <c r="Q711" i="1" s="1"/>
  <c r="Q712" i="1" a="1"/>
  <c r="Q712" i="1" s="1"/>
  <c r="Q713" i="1" a="1"/>
  <c r="Q713" i="1" s="1"/>
  <c r="Q714" i="1" a="1"/>
  <c r="Q714" i="1"/>
  <c r="Q715" i="1" a="1"/>
  <c r="Q715" i="1" s="1"/>
  <c r="Q716" i="1" a="1"/>
  <c r="Q716" i="1" s="1"/>
  <c r="Q717" i="1" a="1"/>
  <c r="Q717" i="1"/>
  <c r="Q718" i="1" a="1"/>
  <c r="Q718" i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/>
  <c r="Q725" i="1" a="1"/>
  <c r="Q725" i="1" s="1"/>
  <c r="Q726" i="1" a="1"/>
  <c r="Q726" i="1"/>
  <c r="Q727" i="1" a="1"/>
  <c r="Q727" i="1" s="1"/>
  <c r="Q728" i="1" a="1"/>
  <c r="Q728" i="1"/>
  <c r="Q729" i="1" a="1"/>
  <c r="Q729" i="1"/>
  <c r="Q730" i="1" a="1"/>
  <c r="Q730" i="1" s="1"/>
  <c r="Q731" i="1" a="1"/>
  <c r="Q731" i="1" s="1"/>
  <c r="Q732" i="1" a="1"/>
  <c r="Q732" i="1"/>
  <c r="Q733" i="1" a="1"/>
  <c r="Q733" i="1"/>
  <c r="Q734" i="1" a="1"/>
  <c r="Q734" i="1" s="1"/>
  <c r="Q735" i="1" a="1"/>
  <c r="Q735" i="1" s="1"/>
  <c r="Q736" i="1" a="1"/>
  <c r="Q736" i="1" s="1"/>
  <c r="Q737" i="1" a="1"/>
  <c r="Q737" i="1" s="1"/>
  <c r="Q738" i="1" a="1"/>
  <c r="Q738" i="1"/>
  <c r="Q739" i="1" a="1"/>
  <c r="Q739" i="1" s="1"/>
  <c r="Q740" i="1" a="1"/>
  <c r="Q740" i="1" s="1"/>
  <c r="Q741" i="1" a="1"/>
  <c r="Q741" i="1" s="1"/>
  <c r="Q742" i="1" a="1"/>
  <c r="Q742" i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/>
  <c r="Q750" i="1" a="1"/>
  <c r="Q750" i="1" s="1"/>
  <c r="Q751" i="1" a="1"/>
  <c r="Q751" i="1" s="1"/>
  <c r="Q752" i="1" a="1"/>
  <c r="Q752" i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/>
  <c r="Q759" i="1" a="1"/>
  <c r="Q759" i="1" s="1"/>
  <c r="Q760" i="1" a="1"/>
  <c r="Q760" i="1" s="1"/>
  <c r="Q761" i="1" a="1"/>
  <c r="Q761" i="1"/>
  <c r="Q762" i="1" a="1"/>
  <c r="Q762" i="1" s="1"/>
  <c r="Q763" i="1" a="1"/>
  <c r="Q763" i="1" s="1"/>
  <c r="Q764" i="1" a="1"/>
  <c r="Q764" i="1"/>
  <c r="Q765" i="1" a="1"/>
  <c r="Q765" i="1"/>
  <c r="Q766" i="1" a="1"/>
  <c r="Q766" i="1" s="1"/>
  <c r="Q767" i="1" a="1"/>
  <c r="Q767" i="1" s="1"/>
  <c r="Q768" i="1" a="1"/>
  <c r="Q768" i="1" s="1"/>
  <c r="Q769" i="1" a="1"/>
  <c r="Q769" i="1" s="1"/>
  <c r="Q770" i="1" a="1"/>
  <c r="Q770" i="1"/>
  <c r="Q771" i="1" a="1"/>
  <c r="Q771" i="1" s="1"/>
  <c r="Q772" i="1" a="1"/>
  <c r="Q772" i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/>
  <c r="Q800" i="1" a="1"/>
  <c r="Q800" i="1" s="1"/>
  <c r="Q801" i="1" a="1"/>
  <c r="Q801" i="1" s="1"/>
  <c r="Q802" i="1" a="1"/>
  <c r="Q802" i="1" s="1"/>
  <c r="Q803" i="1" a="1"/>
  <c r="Q803" i="1"/>
  <c r="Q804" i="1" a="1"/>
  <c r="Q804" i="1" s="1"/>
  <c r="Q805" i="1" a="1"/>
  <c r="Q805" i="1" s="1"/>
  <c r="Q806" i="1" a="1"/>
  <c r="Q806" i="1" s="1"/>
  <c r="Q807" i="1" a="1"/>
  <c r="Q807" i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/>
  <c r="Q824" i="1" a="1"/>
  <c r="Q824" i="1" s="1"/>
  <c r="Q825" i="1" a="1"/>
  <c r="Q825" i="1" s="1"/>
  <c r="Q826" i="1" a="1"/>
  <c r="Q826" i="1" s="1"/>
  <c r="Q827" i="1" a="1"/>
  <c r="Q827" i="1"/>
  <c r="Q828" i="1" a="1"/>
  <c r="Q828" i="1" s="1"/>
  <c r="Q829" i="1" a="1"/>
  <c r="Q829" i="1" s="1"/>
  <c r="Q830" i="1" a="1"/>
  <c r="Q830" i="1" s="1"/>
  <c r="Q831" i="1" a="1"/>
  <c r="Q831" i="1"/>
  <c r="Q832" i="1" a="1"/>
  <c r="Q832" i="1" s="1"/>
  <c r="Q833" i="1" a="1"/>
  <c r="Q833" i="1"/>
  <c r="Q834" i="1" a="1"/>
  <c r="Q834" i="1" s="1"/>
  <c r="Q835" i="1" a="1"/>
  <c r="Q835" i="1"/>
  <c r="Q836" i="1" a="1"/>
  <c r="Q836" i="1" s="1"/>
  <c r="Q837" i="1" a="1"/>
  <c r="Q837" i="1" s="1"/>
  <c r="Q838" i="1" a="1"/>
  <c r="Q838" i="1" s="1"/>
  <c r="Q839" i="1" a="1"/>
  <c r="Q839" i="1"/>
  <c r="Q840" i="1" a="1"/>
  <c r="Q840" i="1" s="1"/>
  <c r="Q841" i="1" a="1"/>
  <c r="Q841" i="1" s="1"/>
  <c r="Q842" i="1" a="1"/>
  <c r="Q842" i="1" s="1"/>
  <c r="Q843" i="1" a="1"/>
  <c r="Q843" i="1"/>
  <c r="Q844" i="1" a="1"/>
  <c r="Q844" i="1" s="1"/>
  <c r="Q845" i="1" a="1"/>
  <c r="Q845" i="1" s="1"/>
  <c r="Q846" i="1" a="1"/>
  <c r="Q846" i="1" s="1"/>
  <c r="Q847" i="1" a="1"/>
  <c r="Q847" i="1"/>
  <c r="Q848" i="1" a="1"/>
  <c r="Q848" i="1" s="1"/>
  <c r="Q849" i="1" a="1"/>
  <c r="Q849" i="1"/>
  <c r="Q850" i="1" a="1"/>
  <c r="Q850" i="1" s="1"/>
  <c r="Q851" i="1" a="1"/>
  <c r="Q851" i="1"/>
  <c r="Q852" i="1" a="1"/>
  <c r="Q852" i="1" s="1"/>
  <c r="Q853" i="1" a="1"/>
  <c r="Q853" i="1" s="1"/>
  <c r="Q854" i="1" a="1"/>
  <c r="Q854" i="1" s="1"/>
  <c r="Q855" i="1" a="1"/>
  <c r="Q855" i="1"/>
  <c r="Q856" i="1" a="1"/>
  <c r="Q856" i="1" s="1"/>
  <c r="Q857" i="1" a="1"/>
  <c r="Q857" i="1" s="1"/>
  <c r="Q858" i="1" a="1"/>
  <c r="Q858" i="1" s="1"/>
  <c r="Q859" i="1" a="1"/>
  <c r="Q859" i="1"/>
  <c r="Q860" i="1" a="1"/>
  <c r="Q860" i="1" s="1"/>
  <c r="Q861" i="1" a="1"/>
  <c r="Q861" i="1" s="1"/>
  <c r="Q862" i="1" a="1"/>
  <c r="Q862" i="1" s="1"/>
  <c r="Q863" i="1" a="1"/>
  <c r="Q863" i="1"/>
  <c r="Q864" i="1" a="1"/>
  <c r="Q864" i="1" s="1"/>
  <c r="Q865" i="1" a="1"/>
  <c r="Q865" i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/>
  <c r="Q872" i="1" a="1"/>
  <c r="Q872" i="1" s="1"/>
  <c r="Q873" i="1" a="1"/>
  <c r="Q873" i="1" s="1"/>
  <c r="Q874" i="1" a="1"/>
  <c r="Q874" i="1" s="1"/>
  <c r="Q875" i="1" a="1"/>
  <c r="Q875" i="1"/>
  <c r="Q876" i="1" a="1"/>
  <c r="Q876" i="1" s="1"/>
  <c r="Q877" i="1" a="1"/>
  <c r="Q877" i="1" s="1"/>
  <c r="Q878" i="1" a="1"/>
  <c r="Q878" i="1" s="1"/>
  <c r="Q879" i="1" a="1"/>
  <c r="Q879" i="1"/>
  <c r="Q880" i="1" a="1"/>
  <c r="Q880" i="1" s="1"/>
  <c r="Q881" i="1" a="1"/>
  <c r="Q881" i="1"/>
  <c r="Q882" i="1" a="1"/>
  <c r="Q882" i="1" s="1"/>
  <c r="Q883" i="1" a="1"/>
  <c r="Q883" i="1"/>
  <c r="Q884" i="1" a="1"/>
  <c r="Q884" i="1" s="1"/>
  <c r="Q885" i="1" a="1"/>
  <c r="Q885" i="1" s="1"/>
  <c r="Q886" i="1" a="1"/>
  <c r="Q886" i="1" s="1"/>
  <c r="Q887" i="1" a="1"/>
  <c r="Q887" i="1"/>
  <c r="Q888" i="1" a="1"/>
  <c r="Q888" i="1" s="1"/>
  <c r="Q889" i="1" a="1"/>
  <c r="Q889" i="1" s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/>
  <c r="Q896" i="1" a="1"/>
  <c r="Q896" i="1" s="1"/>
  <c r="Q897" i="1" a="1"/>
  <c r="Q897" i="1"/>
  <c r="Q898" i="1" a="1"/>
  <c r="Q898" i="1" s="1"/>
  <c r="Q899" i="1" a="1"/>
  <c r="Q899" i="1"/>
  <c r="Q900" i="1" a="1"/>
  <c r="Q900" i="1" s="1"/>
  <c r="Q901" i="1" a="1"/>
  <c r="Q901" i="1" s="1"/>
  <c r="Q902" i="1" a="1"/>
  <c r="Q902" i="1" s="1"/>
  <c r="Q903" i="1" a="1"/>
  <c r="Q903" i="1"/>
  <c r="Q904" i="1" a="1"/>
  <c r="Q904" i="1" s="1"/>
  <c r="Q905" i="1" a="1"/>
  <c r="Q905" i="1" s="1"/>
  <c r="Q906" i="1" a="1"/>
  <c r="Q906" i="1" s="1"/>
  <c r="Q907" i="1" a="1"/>
  <c r="Q907" i="1"/>
  <c r="Q908" i="1" a="1"/>
  <c r="Q908" i="1" s="1"/>
  <c r="Q909" i="1" a="1"/>
  <c r="Q909" i="1" s="1"/>
  <c r="Q910" i="1" a="1"/>
  <c r="Q910" i="1" s="1"/>
  <c r="Q911" i="1" a="1"/>
  <c r="Q911" i="1"/>
  <c r="Q912" i="1" a="1"/>
  <c r="Q912" i="1" s="1"/>
  <c r="Q913" i="1" a="1"/>
  <c r="Q913" i="1"/>
  <c r="Q914" i="1" a="1"/>
  <c r="Q914" i="1" s="1"/>
  <c r="Q915" i="1" a="1"/>
  <c r="Q915" i="1"/>
  <c r="Q916" i="1" a="1"/>
  <c r="Q916" i="1" s="1"/>
  <c r="Q917" i="1" a="1"/>
  <c r="Q917" i="1" s="1"/>
  <c r="Q918" i="1" a="1"/>
  <c r="Q918" i="1" s="1"/>
  <c r="Q919" i="1" a="1"/>
  <c r="Q919" i="1"/>
  <c r="Q920" i="1" a="1"/>
  <c r="Q920" i="1" s="1"/>
  <c r="Q921" i="1" a="1"/>
  <c r="Q921" i="1" s="1"/>
  <c r="Q922" i="1" a="1"/>
  <c r="Q922" i="1" s="1"/>
  <c r="Q923" i="1" a="1"/>
  <c r="Q923" i="1"/>
  <c r="Q924" i="1" a="1"/>
  <c r="Q924" i="1" s="1"/>
  <c r="Q925" i="1" a="1"/>
  <c r="Q925" i="1" s="1"/>
  <c r="Q926" i="1" a="1"/>
  <c r="Q926" i="1" s="1"/>
  <c r="Q927" i="1" a="1"/>
  <c r="Q927" i="1"/>
  <c r="Q928" i="1" a="1"/>
  <c r="Q928" i="1" s="1"/>
  <c r="Q929" i="1" a="1"/>
  <c r="Q929" i="1"/>
  <c r="Q930" i="1" a="1"/>
  <c r="Q930" i="1" s="1"/>
  <c r="Q931" i="1" a="1"/>
  <c r="Q931" i="1"/>
  <c r="Q932" i="1" a="1"/>
  <c r="Q932" i="1" s="1"/>
  <c r="Q933" i="1" a="1"/>
  <c r="Q933" i="1" s="1"/>
  <c r="Q934" i="1" a="1"/>
  <c r="Q934" i="1" s="1"/>
  <c r="Q935" i="1" a="1"/>
  <c r="Q935" i="1"/>
  <c r="Q936" i="1" a="1"/>
  <c r="Q936" i="1" s="1"/>
  <c r="Q937" i="1" a="1"/>
  <c r="Q937" i="1" s="1"/>
  <c r="Q938" i="1" a="1"/>
  <c r="Q938" i="1" s="1"/>
  <c r="Q939" i="1" a="1"/>
  <c r="Q939" i="1"/>
  <c r="Q940" i="1" a="1"/>
  <c r="Q940" i="1" s="1"/>
  <c r="Q941" i="1" a="1"/>
  <c r="Q941" i="1" s="1"/>
  <c r="Q942" i="1" a="1"/>
  <c r="Q942" i="1" s="1"/>
  <c r="Q943" i="1" a="1"/>
  <c r="Q943" i="1"/>
  <c r="Q944" i="1" a="1"/>
  <c r="Q944" i="1" s="1"/>
  <c r="Q945" i="1" a="1"/>
  <c r="Q945" i="1"/>
  <c r="Q946" i="1" a="1"/>
  <c r="Q946" i="1" s="1"/>
  <c r="Q947" i="1" a="1"/>
  <c r="Q947" i="1"/>
  <c r="Q948" i="1" a="1"/>
  <c r="Q948" i="1" s="1"/>
  <c r="Q949" i="1" a="1"/>
  <c r="Q949" i="1" s="1"/>
  <c r="Q950" i="1" a="1"/>
  <c r="Q950" i="1" s="1"/>
  <c r="Q951" i="1" a="1"/>
  <c r="Q951" i="1"/>
  <c r="Q952" i="1" a="1"/>
  <c r="Q952" i="1" s="1"/>
  <c r="Q953" i="1" a="1"/>
  <c r="Q953" i="1" s="1"/>
  <c r="Q954" i="1" a="1"/>
  <c r="Q954" i="1" s="1"/>
  <c r="Q955" i="1" a="1"/>
  <c r="Q955" i="1"/>
  <c r="Q956" i="1" a="1"/>
  <c r="Q956" i="1" s="1"/>
  <c r="Q957" i="1" a="1"/>
  <c r="Q957" i="1" s="1"/>
  <c r="Q958" i="1" a="1"/>
  <c r="Q958" i="1" s="1"/>
  <c r="Q959" i="1" a="1"/>
  <c r="Q959" i="1"/>
  <c r="Q960" i="1" a="1"/>
  <c r="Q960" i="1" s="1"/>
  <c r="Q961" i="1" a="1"/>
  <c r="Q961" i="1"/>
  <c r="Q962" i="1" a="1"/>
  <c r="Q962" i="1" s="1"/>
  <c r="Q963" i="1" a="1"/>
  <c r="Q963" i="1"/>
  <c r="Q964" i="1" a="1"/>
  <c r="Q964" i="1" s="1"/>
  <c r="Q965" i="1" a="1"/>
  <c r="Q965" i="1" s="1"/>
  <c r="Q966" i="1" a="1"/>
  <c r="Q966" i="1" s="1"/>
  <c r="Q967" i="1" a="1"/>
  <c r="Q967" i="1"/>
  <c r="Q968" i="1" a="1"/>
  <c r="Q968" i="1" s="1"/>
  <c r="Q969" i="1" a="1"/>
  <c r="Q969" i="1" s="1"/>
  <c r="Q970" i="1" a="1"/>
  <c r="Q970" i="1" s="1"/>
  <c r="Q971" i="1" a="1"/>
  <c r="Q971" i="1"/>
  <c r="Q972" i="1" a="1"/>
  <c r="Q972" i="1" s="1"/>
  <c r="Q973" i="1" a="1"/>
  <c r="Q973" i="1" s="1"/>
  <c r="Q974" i="1" a="1"/>
  <c r="Q974" i="1" s="1"/>
  <c r="Q975" i="1" a="1"/>
  <c r="Q975" i="1"/>
  <c r="Q976" i="1" a="1"/>
  <c r="Q976" i="1" s="1"/>
  <c r="Q977" i="1" a="1"/>
  <c r="Q977" i="1"/>
  <c r="Q978" i="1" a="1"/>
  <c r="Q978" i="1" s="1"/>
  <c r="Q979" i="1" a="1"/>
  <c r="Q979" i="1"/>
  <c r="Q980" i="1" a="1"/>
  <c r="Q980" i="1" s="1"/>
  <c r="Q981" i="1" a="1"/>
  <c r="Q981" i="1" s="1"/>
  <c r="Q982" i="1" a="1"/>
  <c r="Q982" i="1" s="1"/>
  <c r="Q983" i="1" a="1"/>
  <c r="Q983" i="1"/>
  <c r="Q984" i="1" a="1"/>
  <c r="Q984" i="1" s="1"/>
  <c r="Q985" i="1" a="1"/>
  <c r="Q985" i="1" s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/>
  <c r="Q994" i="1" a="1"/>
  <c r="Q994" i="1" s="1"/>
  <c r="Q995" i="1" a="1"/>
  <c r="Q995" i="1" s="1"/>
  <c r="Q996" i="1" a="1"/>
  <c r="Q996" i="1" s="1"/>
  <c r="Q997" i="1" a="1"/>
  <c r="Q997" i="1"/>
  <c r="Q998" i="1" a="1"/>
  <c r="Q998" i="1" s="1"/>
  <c r="Q999" i="1" a="1"/>
  <c r="Q999" i="1"/>
  <c r="Q1000" i="1" a="1"/>
  <c r="Q1000" i="1" s="1"/>
  <c r="Q1001" i="1" a="1"/>
  <c r="Q1001" i="1"/>
  <c r="Q258" i="1" a="1"/>
  <c r="Q258" i="1"/>
  <c r="Q259" i="1" a="1"/>
  <c r="Q259" i="1" s="1"/>
  <c r="Q260" i="1" a="1"/>
  <c r="Q260" i="1"/>
  <c r="Q261" i="1" a="1"/>
  <c r="Q261" i="1" s="1"/>
  <c r="Q262" i="1" a="1"/>
  <c r="Q262" i="1" s="1"/>
  <c r="Q263" i="1" a="1"/>
  <c r="Q263" i="1" s="1"/>
  <c r="Q264" i="1" a="1"/>
  <c r="Q264" i="1"/>
  <c r="Q265" i="1" a="1"/>
  <c r="Q265" i="1"/>
  <c r="Q266" i="1" a="1"/>
  <c r="Q266" i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/>
  <c r="Q273" i="1" a="1"/>
  <c r="Q273" i="1"/>
  <c r="Q274" i="1" a="1"/>
  <c r="Q274" i="1" s="1"/>
  <c r="Q275" i="1" a="1"/>
  <c r="Q275" i="1" s="1"/>
  <c r="Q276" i="1" a="1"/>
  <c r="Q276" i="1"/>
  <c r="Q277" i="1" a="1"/>
  <c r="Q277" i="1"/>
  <c r="Q278" i="1" a="1"/>
  <c r="Q278" i="1" s="1"/>
  <c r="Q279" i="1" a="1"/>
  <c r="Q279" i="1" s="1"/>
  <c r="Q280" i="1" a="1"/>
  <c r="Q280" i="1"/>
  <c r="Q281" i="1" a="1"/>
  <c r="Q281" i="1"/>
  <c r="Q282" i="1" a="1"/>
  <c r="Q282" i="1" s="1"/>
  <c r="Q283" i="1" a="1"/>
  <c r="Q283" i="1" s="1"/>
  <c r="Q284" i="1" a="1"/>
  <c r="Q284" i="1"/>
  <c r="Q285" i="1" a="1"/>
  <c r="Q285" i="1"/>
  <c r="Q286" i="1" a="1"/>
  <c r="Q286" i="1" s="1"/>
  <c r="Q287" i="1" a="1"/>
  <c r="Q287" i="1" s="1"/>
  <c r="Q288" i="1" a="1"/>
  <c r="Q288" i="1"/>
  <c r="Q289" i="1" a="1"/>
  <c r="Q289" i="1"/>
  <c r="Q290" i="1" a="1"/>
  <c r="Q290" i="1" s="1"/>
  <c r="Q291" i="1" a="1"/>
  <c r="Q291" i="1" s="1"/>
  <c r="Q292" i="1" a="1"/>
  <c r="Q292" i="1"/>
  <c r="Q293" i="1" a="1"/>
  <c r="Q293" i="1"/>
  <c r="Q294" i="1" a="1"/>
  <c r="Q294" i="1" s="1"/>
  <c r="Q295" i="1" a="1"/>
  <c r="Q295" i="1" s="1"/>
  <c r="Q296" i="1" a="1"/>
  <c r="Q296" i="1"/>
  <c r="Q297" i="1" a="1"/>
  <c r="Q297" i="1"/>
  <c r="Q298" i="1" a="1"/>
  <c r="Q298" i="1" s="1"/>
  <c r="Q299" i="1" a="1"/>
  <c r="Q299" i="1" s="1"/>
  <c r="Q300" i="1" a="1"/>
  <c r="Q300" i="1"/>
  <c r="Q301" i="1" a="1"/>
  <c r="Q301" i="1"/>
  <c r="Q302" i="1" a="1"/>
  <c r="Q302" i="1" s="1"/>
  <c r="Q303" i="1" a="1"/>
  <c r="Q303" i="1" s="1"/>
  <c r="Q304" i="1" a="1"/>
  <c r="Q304" i="1"/>
  <c r="Q305" i="1" a="1"/>
  <c r="Q305" i="1"/>
  <c r="Q306" i="1" a="1"/>
  <c r="Q306" i="1" s="1"/>
  <c r="Q307" i="1" a="1"/>
  <c r="Q307" i="1" s="1"/>
  <c r="Q308" i="1" a="1"/>
  <c r="Q308" i="1"/>
  <c r="Q309" i="1" a="1"/>
  <c r="Q309" i="1"/>
  <c r="Q310" i="1" a="1"/>
  <c r="Q310" i="1" s="1"/>
  <c r="Q311" i="1" a="1"/>
  <c r="Q311" i="1" s="1"/>
  <c r="Q312" i="1" a="1"/>
  <c r="Q312" i="1"/>
  <c r="Q313" i="1" a="1"/>
  <c r="Q313" i="1"/>
  <c r="Q314" i="1" a="1"/>
  <c r="Q314" i="1" s="1"/>
  <c r="Q315" i="1" a="1"/>
  <c r="Q315" i="1" s="1"/>
  <c r="Q316" i="1" a="1"/>
  <c r="Q316" i="1"/>
  <c r="Q317" i="1" a="1"/>
  <c r="Q317" i="1"/>
  <c r="Q318" i="1" a="1"/>
  <c r="Q318" i="1" s="1"/>
  <c r="Q319" i="1" a="1"/>
  <c r="Q319" i="1" s="1"/>
  <c r="Q320" i="1" a="1"/>
  <c r="Q320" i="1"/>
  <c r="Q321" i="1" a="1"/>
  <c r="Q321" i="1"/>
  <c r="Q322" i="1" a="1"/>
  <c r="Q322" i="1" s="1"/>
  <c r="Q323" i="1" a="1"/>
  <c r="Q323" i="1" s="1"/>
  <c r="Q324" i="1" a="1"/>
  <c r="Q324" i="1"/>
  <c r="Q325" i="1" a="1"/>
  <c r="Q325" i="1"/>
  <c r="Q326" i="1" a="1"/>
  <c r="Q326" i="1" s="1"/>
  <c r="Q327" i="1" a="1"/>
  <c r="Q327" i="1" s="1"/>
  <c r="Q328" i="1" a="1"/>
  <c r="Q328" i="1"/>
  <c r="Q329" i="1" a="1"/>
  <c r="Q329" i="1"/>
  <c r="Q330" i="1" a="1"/>
  <c r="Q330" i="1" s="1"/>
  <c r="Q331" i="1" a="1"/>
  <c r="Q331" i="1" s="1"/>
  <c r="Q332" i="1" a="1"/>
  <c r="Q332" i="1"/>
  <c r="Q333" i="1" a="1"/>
  <c r="Q333" i="1"/>
  <c r="Q334" i="1" a="1"/>
  <c r="Q334" i="1" s="1"/>
  <c r="Q335" i="1" a="1"/>
  <c r="Q335" i="1" s="1"/>
  <c r="Q336" i="1" a="1"/>
  <c r="Q336" i="1"/>
  <c r="Q337" i="1" a="1"/>
  <c r="Q337" i="1"/>
  <c r="Q338" i="1" a="1"/>
  <c r="Q338" i="1" s="1"/>
  <c r="Q339" i="1" a="1"/>
  <c r="Q339" i="1" s="1"/>
  <c r="Q340" i="1" a="1"/>
  <c r="Q340" i="1"/>
  <c r="Q341" i="1" a="1"/>
  <c r="Q341" i="1"/>
  <c r="Q342" i="1" a="1"/>
  <c r="Q342" i="1" s="1"/>
  <c r="Q343" i="1" a="1"/>
  <c r="Q343" i="1" s="1"/>
  <c r="Q344" i="1" a="1"/>
  <c r="Q344" i="1"/>
  <c r="Q345" i="1" a="1"/>
  <c r="Q345" i="1"/>
  <c r="Q346" i="1" a="1"/>
  <c r="Q346" i="1" s="1"/>
  <c r="Q347" i="1" a="1"/>
  <c r="Q347" i="1" s="1"/>
  <c r="Q348" i="1" a="1"/>
  <c r="Q348" i="1"/>
  <c r="Q349" i="1" a="1"/>
  <c r="Q349" i="1"/>
  <c r="Q350" i="1" a="1"/>
  <c r="Q350" i="1" s="1"/>
  <c r="Q351" i="1" a="1"/>
  <c r="Q351" i="1" s="1"/>
  <c r="Q352" i="1" a="1"/>
  <c r="Q352" i="1"/>
  <c r="Q353" i="1" a="1"/>
  <c r="Q353" i="1"/>
  <c r="Q354" i="1" a="1"/>
  <c r="Q354" i="1" s="1"/>
  <c r="Q355" i="1" a="1"/>
  <c r="Q355" i="1" s="1"/>
  <c r="Q356" i="1" a="1"/>
  <c r="Q356" i="1"/>
  <c r="Q357" i="1" a="1"/>
  <c r="Q357" i="1"/>
  <c r="Q358" i="1" a="1"/>
  <c r="Q358" i="1" s="1"/>
  <c r="Q359" i="1" a="1"/>
  <c r="Q359" i="1" s="1"/>
  <c r="Q360" i="1" a="1"/>
  <c r="Q360" i="1"/>
  <c r="Q361" i="1" a="1"/>
  <c r="Q361" i="1"/>
  <c r="Q362" i="1" a="1"/>
  <c r="Q362" i="1" s="1"/>
  <c r="Q363" i="1" a="1"/>
  <c r="Q363" i="1" s="1"/>
  <c r="Q364" i="1" a="1"/>
  <c r="Q364" i="1"/>
  <c r="Q365" i="1" a="1"/>
  <c r="Q365" i="1"/>
  <c r="Q366" i="1" a="1"/>
  <c r="Q366" i="1" s="1"/>
  <c r="Q367" i="1" a="1"/>
  <c r="Q367" i="1" s="1"/>
  <c r="Q368" i="1" a="1"/>
  <c r="Q368" i="1"/>
  <c r="Q369" i="1" a="1"/>
  <c r="Q369" i="1"/>
  <c r="Q370" i="1" a="1"/>
  <c r="Q370" i="1" s="1"/>
  <c r="Q371" i="1" a="1"/>
  <c r="Q371" i="1" s="1"/>
  <c r="Q372" i="1" a="1"/>
  <c r="Q372" i="1"/>
  <c r="Q373" i="1" a="1"/>
  <c r="Q373" i="1"/>
  <c r="Q374" i="1" a="1"/>
  <c r="Q374" i="1" s="1"/>
  <c r="Q375" i="1" a="1"/>
  <c r="Q375" i="1" s="1"/>
  <c r="Q376" i="1" a="1"/>
  <c r="Q376" i="1"/>
  <c r="Q377" i="1" a="1"/>
  <c r="Q377" i="1"/>
  <c r="Q378" i="1" a="1"/>
  <c r="Q378" i="1" s="1"/>
  <c r="Q379" i="1" a="1"/>
  <c r="Q379" i="1" s="1"/>
  <c r="Q380" i="1" a="1"/>
  <c r="Q380" i="1"/>
  <c r="Q381" i="1" a="1"/>
  <c r="Q381" i="1"/>
  <c r="Q382" i="1" a="1"/>
  <c r="Q382" i="1" s="1"/>
  <c r="Q383" i="1" a="1"/>
  <c r="Q383" i="1" s="1"/>
  <c r="Q384" i="1" a="1"/>
  <c r="Q384" i="1"/>
  <c r="Q385" i="1" a="1"/>
  <c r="Q385" i="1"/>
  <c r="Q386" i="1" a="1"/>
  <c r="Q386" i="1" s="1"/>
  <c r="Q387" i="1" a="1"/>
  <c r="Q387" i="1" s="1"/>
  <c r="Q388" i="1" a="1"/>
  <c r="Q388" i="1"/>
  <c r="Q389" i="1" a="1"/>
  <c r="Q389" i="1"/>
  <c r="Q390" i="1" a="1"/>
  <c r="Q390" i="1" s="1"/>
  <c r="Q391" i="1" a="1"/>
  <c r="Q391" i="1" s="1"/>
  <c r="Q392" i="1" a="1"/>
  <c r="Q392" i="1"/>
  <c r="Q393" i="1" a="1"/>
  <c r="Q393" i="1"/>
  <c r="Q394" i="1" a="1"/>
  <c r="Q394" i="1" s="1"/>
  <c r="Q395" i="1" a="1"/>
  <c r="Q395" i="1" s="1"/>
  <c r="Q396" i="1" a="1"/>
  <c r="Q396" i="1"/>
  <c r="Q397" i="1" a="1"/>
  <c r="Q397" i="1"/>
  <c r="Q398" i="1" a="1"/>
  <c r="Q398" i="1" s="1"/>
  <c r="Q399" i="1" a="1"/>
  <c r="Q399" i="1" s="1"/>
  <c r="Q400" i="1" a="1"/>
  <c r="Q400" i="1"/>
  <c r="Q401" i="1" a="1"/>
  <c r="Q401" i="1"/>
  <c r="Q402" i="1" a="1"/>
  <c r="Q402" i="1" s="1"/>
  <c r="Q403" i="1" a="1"/>
  <c r="Q403" i="1" s="1"/>
  <c r="Q404" i="1" a="1"/>
  <c r="Q404" i="1"/>
  <c r="Q405" i="1" a="1"/>
  <c r="Q405" i="1"/>
  <c r="Q406" i="1" a="1"/>
  <c r="Q406" i="1" s="1"/>
  <c r="Q407" i="1" a="1"/>
  <c r="Q407" i="1" s="1"/>
  <c r="Q408" i="1" a="1"/>
  <c r="Q408" i="1"/>
  <c r="Q409" i="1" a="1"/>
  <c r="Q409" i="1"/>
  <c r="Q410" i="1" a="1"/>
  <c r="Q410" i="1" s="1"/>
  <c r="Q411" i="1" a="1"/>
  <c r="Q411" i="1" s="1"/>
  <c r="Q412" i="1" a="1"/>
  <c r="Q412" i="1"/>
  <c r="Q413" i="1" a="1"/>
  <c r="Q413" i="1"/>
  <c r="Q414" i="1" a="1"/>
  <c r="Q414" i="1" s="1"/>
  <c r="Q415" i="1" a="1"/>
  <c r="Q415" i="1" s="1"/>
  <c r="Q416" i="1" a="1"/>
  <c r="Q416" i="1"/>
  <c r="Q417" i="1" a="1"/>
  <c r="Q417" i="1"/>
  <c r="Q418" i="1" a="1"/>
  <c r="Q418" i="1" s="1"/>
  <c r="Q419" i="1" a="1"/>
  <c r="Q419" i="1" s="1"/>
  <c r="Q420" i="1" a="1"/>
  <c r="Q420" i="1"/>
  <c r="Q421" i="1" a="1"/>
  <c r="Q421" i="1"/>
  <c r="Q422" i="1" a="1"/>
  <c r="Q422" i="1" s="1"/>
  <c r="Q423" i="1" a="1"/>
  <c r="Q423" i="1" s="1"/>
  <c r="Q424" i="1" a="1"/>
  <c r="Q424" i="1"/>
  <c r="Q425" i="1" a="1"/>
  <c r="Q425" i="1"/>
  <c r="Q426" i="1" a="1"/>
  <c r="Q426" i="1" s="1"/>
  <c r="Q427" i="1" a="1"/>
  <c r="Q427" i="1" s="1"/>
  <c r="Q428" i="1" a="1"/>
  <c r="Q428" i="1"/>
  <c r="Q429" i="1" a="1"/>
  <c r="Q429" i="1"/>
  <c r="Q430" i="1" a="1"/>
  <c r="Q430" i="1" s="1"/>
  <c r="Q431" i="1" a="1"/>
  <c r="Q431" i="1" s="1"/>
  <c r="Q432" i="1" a="1"/>
  <c r="Q432" i="1"/>
  <c r="Q433" i="1" a="1"/>
  <c r="Q433" i="1"/>
  <c r="Q434" i="1" a="1"/>
  <c r="Q434" i="1" s="1"/>
  <c r="Q435" i="1" a="1"/>
  <c r="Q435" i="1" s="1"/>
  <c r="Q436" i="1" a="1"/>
  <c r="Q436" i="1"/>
  <c r="Q437" i="1" a="1"/>
  <c r="Q437" i="1"/>
  <c r="Q438" i="1" a="1"/>
  <c r="Q438" i="1" s="1"/>
  <c r="Q238" i="1" a="1"/>
  <c r="Q238" i="1"/>
  <c r="Q239" i="1" a="1"/>
  <c r="Q239" i="1" s="1"/>
  <c r="Q240" i="1" a="1"/>
  <c r="Q240" i="1"/>
  <c r="Q241" i="1" a="1"/>
  <c r="Q241" i="1"/>
  <c r="Q242" i="1" a="1"/>
  <c r="Q242" i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/>
  <c r="Q249" i="1" a="1"/>
  <c r="Q249" i="1"/>
  <c r="Q250" i="1" a="1"/>
  <c r="Q250" i="1"/>
  <c r="Q251" i="1" a="1"/>
  <c r="Q251" i="1" s="1"/>
  <c r="Q252" i="1" a="1"/>
  <c r="Q252" i="1"/>
  <c r="Q253" i="1" a="1"/>
  <c r="Q253" i="1" s="1"/>
  <c r="Q254" i="1" a="1"/>
  <c r="Q254" i="1" s="1"/>
  <c r="Q255" i="1" a="1"/>
  <c r="Q255" i="1" s="1"/>
  <c r="Q256" i="1" a="1"/>
  <c r="Q256" i="1"/>
  <c r="Q257" i="1" a="1"/>
  <c r="Q257" i="1"/>
  <c r="Q215" i="1" a="1"/>
  <c r="Q215" i="1"/>
  <c r="Q216" i="1" a="1"/>
  <c r="Q216" i="1" s="1"/>
  <c r="Q217" i="1" a="1"/>
  <c r="Q217" i="1" s="1"/>
  <c r="Q218" i="1" a="1"/>
  <c r="Q218" i="1"/>
  <c r="Q219" i="1" a="1"/>
  <c r="Q219" i="1" s="1"/>
  <c r="Q220" i="1" a="1"/>
  <c r="Q220" i="1" s="1"/>
  <c r="Q221" i="1" a="1"/>
  <c r="Q221" i="1"/>
  <c r="Q222" i="1" a="1"/>
  <c r="Q222" i="1"/>
  <c r="Q223" i="1" a="1"/>
  <c r="Q223" i="1"/>
  <c r="Q224" i="1" a="1"/>
  <c r="Q224" i="1" s="1"/>
  <c r="Q225" i="1" a="1"/>
  <c r="Q225" i="1" s="1"/>
  <c r="Q226" i="1" a="1"/>
  <c r="Q226" i="1" s="1"/>
  <c r="Q227" i="1" a="1"/>
  <c r="Q227" i="1"/>
  <c r="Q228" i="1" a="1"/>
  <c r="Q228" i="1" s="1"/>
  <c r="Q229" i="1" a="1"/>
  <c r="Q229" i="1"/>
  <c r="Q230" i="1" a="1"/>
  <c r="Q230" i="1"/>
  <c r="Q231" i="1" a="1"/>
  <c r="Q231" i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/>
  <c r="Q193" i="1" a="1"/>
  <c r="Q193" i="1"/>
  <c r="Q194" i="1" a="1"/>
  <c r="Q194" i="1" s="1"/>
  <c r="Q195" i="1" a="1"/>
  <c r="Q195" i="1" s="1"/>
  <c r="Q196" i="1" a="1"/>
  <c r="Q196" i="1"/>
  <c r="Q197" i="1" a="1"/>
  <c r="Q197" i="1" s="1"/>
  <c r="Q198" i="1" a="1"/>
  <c r="Q198" i="1" s="1"/>
  <c r="Q199" i="1" a="1"/>
  <c r="Q199" i="1"/>
  <c r="Q200" i="1" a="1"/>
  <c r="Q200" i="1"/>
  <c r="Q201" i="1" a="1"/>
  <c r="Q201" i="1"/>
  <c r="Q202" i="1" a="1"/>
  <c r="Q202" i="1" s="1"/>
  <c r="Q203" i="1" a="1"/>
  <c r="Q203" i="1" s="1"/>
  <c r="Q204" i="1" a="1"/>
  <c r="Q204" i="1" s="1"/>
  <c r="Q205" i="1" a="1"/>
  <c r="Q205" i="1"/>
  <c r="Q206" i="1" a="1"/>
  <c r="Q206" i="1" s="1"/>
  <c r="Q207" i="1" a="1"/>
  <c r="Q207" i="1"/>
  <c r="Q208" i="1" a="1"/>
  <c r="Q208" i="1"/>
  <c r="Q209" i="1" a="1"/>
  <c r="Q209" i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182" i="1" a="1"/>
  <c r="Q182" i="1" s="1"/>
  <c r="Q183" i="1" a="1"/>
  <c r="Q183" i="1" s="1"/>
  <c r="Q184" i="1" a="1"/>
  <c r="Q184" i="1"/>
  <c r="Q185" i="1" a="1"/>
  <c r="Q185" i="1"/>
  <c r="Q186" i="1" a="1"/>
  <c r="Q186" i="1" s="1"/>
  <c r="Q187" i="1" a="1"/>
  <c r="Q187" i="1" s="1"/>
  <c r="Q188" i="1" a="1"/>
  <c r="Q188" i="1"/>
  <c r="Q189" i="1" a="1"/>
  <c r="Q189" i="1"/>
  <c r="Q190" i="1" a="1"/>
  <c r="Q190" i="1" s="1"/>
  <c r="Q191" i="1" a="1"/>
  <c r="Q191" i="1" s="1"/>
  <c r="Q192" i="1" a="1"/>
  <c r="Q192" i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/>
  <c r="Q181" i="1" a="1"/>
  <c r="Q181" i="1" s="1"/>
  <c r="Q55" i="1" a="1"/>
  <c r="Q55" i="1" s="1"/>
  <c r="Q56" i="1" a="1"/>
  <c r="Q56" i="1" s="1"/>
  <c r="Q57" i="1" a="1"/>
  <c r="Q57" i="1"/>
  <c r="Q58" i="1" a="1"/>
  <c r="Q58" i="1"/>
  <c r="Q59" i="1" a="1"/>
  <c r="Q59" i="1"/>
  <c r="Q60" i="1" a="1"/>
  <c r="Q60" i="1" s="1"/>
  <c r="Q61" i="1" a="1"/>
  <c r="Q61" i="1"/>
  <c r="Q62" i="1" a="1"/>
  <c r="Q62" i="1" s="1"/>
  <c r="Q63" i="1" a="1"/>
  <c r="Q63" i="1" s="1"/>
  <c r="Q64" i="1" a="1"/>
  <c r="Q64" i="1" s="1"/>
  <c r="Q65" i="1" a="1"/>
  <c r="Q65" i="1"/>
  <c r="Q66" i="1" a="1"/>
  <c r="Q66" i="1"/>
  <c r="Q67" i="1" a="1"/>
  <c r="Q67" i="1" s="1"/>
  <c r="Q68" i="1" a="1"/>
  <c r="Q68" i="1" s="1"/>
  <c r="Q69" i="1" a="1"/>
  <c r="Q69" i="1"/>
  <c r="Q70" i="1" a="1"/>
  <c r="Q70" i="1"/>
  <c r="Q71" i="1" a="1"/>
  <c r="Q71" i="1" s="1"/>
  <c r="Q72" i="1" a="1"/>
  <c r="Q72" i="1" s="1"/>
  <c r="Q73" i="1" a="1"/>
  <c r="Q73" i="1"/>
  <c r="Q74" i="1" a="1"/>
  <c r="Q74" i="1"/>
  <c r="Q75" i="1" a="1"/>
  <c r="Q75" i="1" s="1"/>
  <c r="Q76" i="1" a="1"/>
  <c r="Q76" i="1" s="1"/>
  <c r="Q77" i="1" a="1"/>
  <c r="Q77" i="1"/>
  <c r="Q78" i="1" a="1"/>
  <c r="Q78" i="1"/>
  <c r="Q79" i="1" a="1"/>
  <c r="Q79" i="1" s="1"/>
  <c r="Q80" i="1" a="1"/>
  <c r="Q80" i="1" s="1"/>
  <c r="Q81" i="1" a="1"/>
  <c r="Q81" i="1"/>
  <c r="Q82" i="1" a="1"/>
  <c r="Q82" i="1"/>
  <c r="Q83" i="1" a="1"/>
  <c r="Q83" i="1" s="1"/>
  <c r="Q84" i="1" a="1"/>
  <c r="Q84" i="1" s="1"/>
  <c r="Q85" i="1" a="1"/>
  <c r="Q85" i="1"/>
  <c r="Q86" i="1" a="1"/>
  <c r="Q86" i="1"/>
  <c r="Q87" i="1" a="1"/>
  <c r="Q87" i="1" s="1"/>
  <c r="Q88" i="1" a="1"/>
  <c r="Q88" i="1" s="1"/>
  <c r="Q89" i="1" a="1"/>
  <c r="Q89" i="1"/>
  <c r="Q90" i="1" a="1"/>
  <c r="Q90" i="1"/>
  <c r="Q91" i="1" a="1"/>
  <c r="Q91" i="1" s="1"/>
  <c r="Q92" i="1" a="1"/>
  <c r="Q92" i="1" s="1"/>
  <c r="Q93" i="1" a="1"/>
  <c r="Q93" i="1"/>
  <c r="Q94" i="1" a="1"/>
  <c r="Q94" i="1"/>
  <c r="Q95" i="1" a="1"/>
  <c r="Q95" i="1" s="1"/>
  <c r="Q96" i="1" a="1"/>
  <c r="Q96" i="1" s="1"/>
  <c r="Q97" i="1" a="1"/>
  <c r="Q97" i="1"/>
  <c r="Q98" i="1" a="1"/>
  <c r="Q98" i="1"/>
  <c r="Q99" i="1" a="1"/>
  <c r="Q99" i="1" s="1"/>
  <c r="Q100" i="1" a="1"/>
  <c r="Q100" i="1" s="1"/>
  <c r="Q101" i="1" a="1"/>
  <c r="Q101" i="1"/>
  <c r="Q102" i="1" a="1"/>
  <c r="Q102" i="1"/>
  <c r="Q103" i="1" a="1"/>
  <c r="Q103" i="1" s="1"/>
  <c r="Q104" i="1" a="1"/>
  <c r="Q104" i="1" s="1"/>
  <c r="Q105" i="1" a="1"/>
  <c r="Q105" i="1"/>
  <c r="Q106" i="1" a="1"/>
  <c r="Q106" i="1"/>
  <c r="Q107" i="1" a="1"/>
  <c r="Q107" i="1" s="1"/>
  <c r="Q108" i="1" a="1"/>
  <c r="Q108" i="1" s="1"/>
  <c r="Q109" i="1" a="1"/>
  <c r="Q109" i="1"/>
  <c r="Q110" i="1" a="1"/>
  <c r="Q110" i="1"/>
  <c r="Q111" i="1" a="1"/>
  <c r="Q111" i="1" s="1"/>
  <c r="Q112" i="1" a="1"/>
  <c r="Q112" i="1" s="1"/>
  <c r="Q113" i="1" a="1"/>
  <c r="Q113" i="1"/>
  <c r="Q114" i="1" a="1"/>
  <c r="Q114" i="1"/>
  <c r="Q115" i="1" a="1"/>
  <c r="Q115" i="1" s="1"/>
  <c r="Q116" i="1" a="1"/>
  <c r="Q116" i="1" s="1"/>
  <c r="Q117" i="1" a="1"/>
  <c r="Q117" i="1"/>
  <c r="Q118" i="1" a="1"/>
  <c r="Q118" i="1"/>
  <c r="Q119" i="1" a="1"/>
  <c r="Q119" i="1" s="1"/>
  <c r="Q120" i="1" a="1"/>
  <c r="Q120" i="1" s="1"/>
  <c r="Q121" i="1" a="1"/>
  <c r="Q121" i="1"/>
  <c r="Q122" i="1" a="1"/>
  <c r="Q122" i="1"/>
  <c r="Q123" i="1" a="1"/>
  <c r="Q123" i="1" s="1"/>
  <c r="Q124" i="1" a="1"/>
  <c r="Q124" i="1" s="1"/>
  <c r="Q125" i="1" a="1"/>
  <c r="Q125" i="1"/>
  <c r="Q126" i="1" a="1"/>
  <c r="Q126" i="1"/>
  <c r="Q127" i="1" a="1"/>
  <c r="Q127" i="1" s="1"/>
  <c r="Q128" i="1" a="1"/>
  <c r="Q128" i="1" s="1"/>
  <c r="Q129" i="1" a="1"/>
  <c r="Q129" i="1"/>
  <c r="Q130" i="1" a="1"/>
  <c r="Q130" i="1"/>
  <c r="Q131" i="1" a="1"/>
  <c r="Q131" i="1" s="1"/>
  <c r="Q132" i="1" a="1"/>
  <c r="Q132" i="1" s="1"/>
  <c r="Q133" i="1" a="1"/>
  <c r="Q133" i="1"/>
  <c r="Q134" i="1" a="1"/>
  <c r="Q134" i="1"/>
  <c r="Q135" i="1" a="1"/>
  <c r="Q135" i="1" s="1"/>
  <c r="Q136" i="1" a="1"/>
  <c r="Q136" i="1" s="1"/>
  <c r="Q137" i="1" a="1"/>
  <c r="Q137" i="1"/>
  <c r="Q138" i="1" a="1"/>
  <c r="Q138" i="1"/>
  <c r="Q139" i="1" a="1"/>
  <c r="Q139" i="1" s="1"/>
  <c r="Q140" i="1" a="1"/>
  <c r="Q140" i="1" s="1"/>
  <c r="Q141" i="1" a="1"/>
  <c r="Q141" i="1"/>
  <c r="Q142" i="1" a="1"/>
  <c r="Q142" i="1"/>
  <c r="Q143" i="1" a="1"/>
  <c r="Q143" i="1" s="1"/>
  <c r="Q144" i="1" a="1"/>
  <c r="Q144" i="1" s="1"/>
  <c r="Q145" i="1" a="1"/>
  <c r="Q145" i="1"/>
  <c r="Q146" i="1" a="1"/>
  <c r="Q146" i="1"/>
  <c r="Q147" i="1" a="1"/>
  <c r="Q147" i="1" s="1"/>
  <c r="Q148" i="1" a="1"/>
  <c r="Q148" i="1" s="1"/>
  <c r="Q149" i="1" a="1"/>
  <c r="Q149" i="1"/>
  <c r="Q150" i="1" a="1"/>
  <c r="Q150" i="1"/>
  <c r="Q151" i="1" a="1"/>
  <c r="Q151" i="1" s="1"/>
  <c r="Q152" i="1" a="1"/>
  <c r="Q152" i="1" s="1"/>
  <c r="Q153" i="1" a="1"/>
  <c r="Q153" i="1"/>
  <c r="Q154" i="1" a="1"/>
  <c r="Q154" i="1"/>
  <c r="Q155" i="1" a="1"/>
  <c r="Q155" i="1" s="1"/>
  <c r="Q156" i="1" a="1"/>
  <c r="Q156" i="1" s="1"/>
  <c r="Q157" i="1" a="1"/>
  <c r="Q157" i="1"/>
  <c r="Q158" i="1" a="1"/>
  <c r="Q158" i="1"/>
  <c r="Q159" i="1" a="1"/>
  <c r="Q159" i="1" s="1"/>
  <c r="Q160" i="1" a="1"/>
  <c r="Q160" i="1" s="1"/>
  <c r="Q161" i="1" a="1"/>
  <c r="Q161" i="1"/>
  <c r="Q162" i="1" a="1"/>
  <c r="Q162" i="1"/>
  <c r="Q163" i="1" a="1"/>
  <c r="Q163" i="1" s="1"/>
  <c r="Q164" i="1" a="1"/>
  <c r="Q164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/>
  <c r="Q34" i="1" a="1"/>
  <c r="Q34" i="1" s="1"/>
  <c r="Q35" i="1" a="1"/>
  <c r="Q35" i="1" s="1"/>
  <c r="Q7" i="1" a="1"/>
  <c r="Q7" i="1" s="1"/>
  <c r="Q8" i="1" a="1"/>
  <c r="Q8" i="1"/>
  <c r="Q9" i="1" a="1"/>
  <c r="Q9" i="1"/>
  <c r="Q10" i="1" a="1"/>
  <c r="Q10" i="1"/>
  <c r="Q11" i="1" a="1"/>
  <c r="Q11" i="1" s="1"/>
  <c r="Q12" i="1" a="1"/>
  <c r="Q12" i="1" s="1"/>
  <c r="Q13" i="1" a="1"/>
  <c r="Q13" i="1"/>
  <c r="Q14" i="1" a="1"/>
  <c r="Q14" i="1" s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3" i="1" a="1"/>
  <c r="Q3" i="1" s="1"/>
  <c r="Q4" i="1" a="1"/>
  <c r="Q4" i="1" s="1"/>
  <c r="Q5" i="1" a="1"/>
  <c r="Q5" i="1" s="1"/>
  <c r="Q6" i="1" a="1"/>
  <c r="Q6" i="1" s="1"/>
  <c r="Q2" i="1" a="1"/>
  <c r="Q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E3" i="12" l="1"/>
  <c r="E2" i="12"/>
  <c r="E13" i="12"/>
  <c r="F13" i="12" s="1"/>
  <c r="H13" i="12"/>
  <c r="G13" i="12"/>
  <c r="E12" i="12"/>
  <c r="H12" i="12" s="1"/>
  <c r="F12" i="12"/>
  <c r="E11" i="12"/>
  <c r="G11" i="12"/>
  <c r="H11" i="12"/>
  <c r="F11" i="12"/>
  <c r="E10" i="12"/>
  <c r="G10" i="12"/>
  <c r="H10" i="12"/>
  <c r="F10" i="12"/>
  <c r="E9" i="12"/>
  <c r="H9" i="12"/>
  <c r="G9" i="12"/>
  <c r="F9" i="12"/>
  <c r="E8" i="12"/>
  <c r="H8" i="12"/>
  <c r="G8" i="12"/>
  <c r="F8" i="12"/>
  <c r="E7" i="12"/>
  <c r="G7" i="12" s="1"/>
  <c r="F7" i="12"/>
  <c r="E6" i="12"/>
  <c r="E5" i="12"/>
  <c r="H5" i="12"/>
  <c r="G5" i="12"/>
  <c r="F5" i="12"/>
  <c r="E4" i="12"/>
  <c r="H4" i="12" s="1"/>
  <c r="F3" i="12"/>
  <c r="G3" i="12"/>
  <c r="H3" i="12"/>
  <c r="G2" i="12"/>
  <c r="H2" i="12"/>
  <c r="F2" i="12"/>
  <c r="F4" i="12" l="1"/>
  <c r="G4" i="12"/>
  <c r="G12" i="12"/>
  <c r="H7" i="12"/>
  <c r="H6" i="12"/>
  <c r="G6" i="12"/>
  <c r="F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<sst xmlns="http://schemas.openxmlformats.org/spreadsheetml/2006/main" count="8136" uniqueCount="2114">
  <si>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</si>
  <si>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</si>
  <si>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</si>
  <si>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</si>
  <si>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</si>
  <si>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</si>
  <si>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</si>
  <si>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</si>
  <si>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</si>
  <si>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</si>
  <si>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</si>
  <si>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</si>
  <si>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</si>
  <si>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</si>
  <si>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</si>
  <si>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</si>
  <si>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</si>
  <si>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</si>
  <si>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</si>
  <si>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</si>
  <si>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</si>
  <si>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</si>
  <si>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</si>
  <si>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</si>
  <si>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</si>
  <si>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</si>
  <si>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</si>
  <si>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</si>
  <si>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</si>
  <si>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</si>
  <si>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</si>
  <si>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</si>
  <si>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</si>
  <si>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</si>
  <si>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</si>
  <si>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</si>
  <si>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</si>
  <si>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</si>
  <si>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</si>
  <si>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</si>
  <si>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</si>
  <si>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</si>
  <si>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</si>
  <si>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</si>
  <si>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</si>
  <si>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</si>
  <si>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</si>
  <si>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</si>
  <si>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</si>
  <si>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</si>
  <si>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</si>
  <si>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</si>
  <si>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</si>
  <si>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</si>
  <si>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</si>
  <si>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</si>
  <si>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</si>
  <si>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</si>
  <si>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</si>
  <si>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</si>
  <si>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</si>
  <si>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</si>
  <si>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</si>
  <si>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</si>
  <si>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</si>
  <si>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</si>
  <si>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</si>
  <si>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</si>
  <si>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</si>
  <si>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</si>
  <si>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</si>
  <si>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</si>
  <si>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</si>
  <si>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</si>
  <si>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</si>
  <si>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</si>
  <si>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</si>
  <si>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</si>
  <si>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</si>
  <si>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</si>
  <si>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</si>
  <si>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</si>
  <si>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</si>
  <si>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</si>
  <si>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</si>
  <si>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</si>
  <si>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</si>
  <si>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</si>
  <si>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</si>
  <si>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</si>
  <si>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</si>
  <si>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</si>
  <si>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</si>
  <si>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</si>
  <si>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</si>
  <si>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</si>
  <si>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</si>
  <si>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</si>
  <si>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</si>
  <si>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</si>
  <si>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</si>
  <si>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</si>
  <si>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</si>
  <si>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</si>
  <si>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</si>
  <si>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</si>
  <si>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</si>
  <si>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</si>
  <si>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</si>
  <si>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</si>
  <si>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</si>
  <si>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</si>
  <si>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</si>
  <si>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</si>
  <si>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</si>
  <si>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</si>
  <si>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</si>
  <si>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</si>
  <si>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</si>
  <si>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</si>
  <si>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</si>
  <si>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</si>
  <si>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</si>
  <si>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</si>
  <si>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</si>
  <si>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</si>
  <si>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</si>
  <si>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</si>
  <si>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</si>
  <si>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</si>
  <si>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</si>
  <si>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</si>
  <si>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</si>
  <si>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</si>
  <si>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</si>
  <si>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</si>
  <si>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</si>
  <si>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</si>
  <si>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</si>
  <si>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</si>
  <si>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</si>
  <si>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</si>
  <si>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</si>
  <si>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</si>
  <si>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</si>
  <si>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</si>
  <si>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</si>
  <si>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</si>
  <si>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</si>
  <si>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</si>
  <si>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</si>
  <si>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</si>
  <si>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</si>
  <si>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</si>
  <si>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</si>
  <si>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</si>
  <si>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</si>
  <si>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</si>
  <si>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</si>
  <si>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</si>
  <si>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</si>
  <si>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</si>
  <si>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</si>
  <si>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</si>
  <si>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</si>
  <si>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</si>
  <si>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</si>
  <si>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</si>
  <si>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</si>
  <si>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</si>
  <si>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</si>
  <si>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</si>
  <si>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</si>
  <si>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</si>
  <si>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</si>
  <si>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</si>
  <si>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</si>
  <si>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</si>
  <si>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</si>
  <si>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</si>
  <si>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</si>
  <si>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</si>
  <si>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</si>
  <si>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</si>
  <si>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</si>
  <si>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</si>
  <si>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</si>
  <si>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</si>
  <si>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</si>
  <si>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</si>
  <si>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</si>
  <si>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</si>
  <si>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</si>
  <si>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</si>
  <si>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</si>
  <si>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</si>
  <si>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</si>
  <si>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</si>
  <si>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</si>
  <si>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</si>
  <si>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</si>
  <si>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</si>
  <si>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</si>
  <si>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</si>
  <si>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</si>
  <si>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</si>
  <si>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</si>
  <si>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</si>
  <si>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</si>
  <si>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</si>
  <si>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</si>
  <si>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</si>
  <si>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</si>
  <si>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</si>
  <si>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</si>
  <si>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</si>
  <si>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</si>
  <si>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</si>
  <si>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</si>
  <si>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</si>
  <si>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</si>
  <si>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</si>
  <si>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</si>
  <si>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</si>
  <si>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</si>
  <si>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</si>
  <si>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</si>
  <si>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</si>
  <si>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</si>
  <si>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</si>
  <si>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</si>
  <si>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</si>
  <si>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</si>
  <si>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</si>
  <si>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</si>
  <si>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</si>
  <si>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</si>
  <si>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</si>
  <si>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</si>
  <si>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</si>
  <si>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</si>
  <si>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</si>
  <si>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</si>
  <si>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</si>
  <si>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</si>
  <si>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</si>
  <si>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</si>
  <si>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</si>
  <si>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</si>
  <si>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</si>
  <si>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</si>
  <si>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</si>
  <si>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</si>
  <si>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</si>
  <si>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</si>
  <si>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</si>
  <si>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</si>
  <si>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</si>
  <si>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</si>
  <si>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</si>
  <si>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</si>
  <si>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</si>
  <si>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</si>
  <si>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</si>
  <si>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</si>
  <si>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</si>
  <si>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</si>
  <si>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</si>
  <si>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</si>
  <si>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</si>
  <si>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</si>
  <si>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</si>
  <si>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</si>
  <si>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</si>
  <si>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</si>
  <si>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</si>
  <si>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</si>
  <si>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</si>
  <si>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</si>
  <si>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</si>
  <si>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</si>
  <si>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</si>
  <si>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</si>
  <si>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</si>
  <si>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</si>
  <si>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</si>
  <si>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</si>
  <si>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</si>
  <si>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</si>
  <si>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</si>
  <si>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</si>
  <si>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</si>
  <si>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</si>
  <si>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</si>
  <si>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</si>
  <si>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</si>
  <si>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</si>
  <si>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</si>
  <si>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</si>
  <si>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</si>
  <si>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</si>
  <si>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</si>
  <si>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</si>
  <si>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</si>
  <si>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</si>
  <si>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</si>
  <si>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</si>
  <si>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</si>
  <si>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</si>
  <si>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</si>
  <si>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</si>
  <si>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</si>
  <si>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</si>
  <si>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</si>
  <si>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</si>
  <si>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</si>
  <si>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</si>
  <si>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</si>
  <si>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</si>
  <si>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</si>
  <si>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</si>
  <si>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</si>
  <si>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</si>
  <si>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</si>
  <si>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</si>
  <si>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</si>
  <si>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</si>
  <si>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</si>
  <si>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</si>
  <si>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</si>
  <si>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</si>
  <si>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</si>
  <si>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</si>
  <si>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</si>
  <si>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</si>
  <si>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</si>
  <si>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</si>
  <si>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</si>
  <si>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</si>
  <si>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</si>
  <si>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</si>
  <si>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</si>
  <si>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</si>
  <si>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</si>
  <si>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</si>
  <si>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</si>
  <si>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</si>
  <si>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</si>
  <si>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</si>
  <si>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</si>
  <si>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</si>
  <si>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</si>
  <si>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</si>
  <si>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</si>
  <si>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</si>
  <si>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</si>
  <si>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</si>
  <si>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</si>
  <si>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</si>
  <si>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</si>
  <si>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</si>
  <si>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</si>
  <si>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</si>
  <si>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</si>
  <si>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</si>
  <si>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</si>
  <si>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</si>
  <si>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</si>
  <si>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</si>
  <si>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</si>
  <si>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</si>
  <si>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</si>
  <si>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</si>
  <si>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</si>
  <si>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</si>
  <si>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</si>
  <si>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</si>
  <si>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</si>
  <si>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</si>
  <si>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</si>
  <si>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</si>
  <si>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</si>
  <si>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</si>
  <si>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</si>
  <si>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</si>
  <si>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</si>
  <si>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</si>
  <si>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</si>
  <si>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</si>
  <si>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</si>
  <si>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</si>
  <si>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</si>
  <si>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</si>
  <si>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</si>
  <si>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</si>
  <si>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</si>
  <si>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</si>
  <si>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</si>
  <si>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</si>
  <si>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</si>
  <si>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</si>
  <si>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</si>
  <si>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</si>
  <si>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</si>
  <si>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</si>
  <si>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</si>
  <si>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</si>
  <si>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</si>
  <si>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</si>
  <si>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</si>
  <si>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</si>
  <si>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</si>
  <si>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</si>
  <si>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</si>
  <si>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</si>
  <si>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</si>
  <si>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</si>
  <si>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</si>
  <si>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</si>
  <si>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</si>
  <si>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</si>
  <si>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</si>
  <si>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</si>
  <si>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</si>
  <si>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</si>
  <si>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</si>
  <si>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</si>
  <si>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</si>
  <si>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</si>
  <si>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</si>
  <si>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</si>
  <si>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</si>
  <si>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</si>
  <si>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</si>
  <si>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</si>
  <si>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</si>
  <si>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</si>
  <si>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</si>
  <si>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</si>
  <si>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</si>
  <si>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</si>
  <si>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</si>
  <si>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</si>
  <si>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</si>
  <si>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</si>
  <si>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</si>
  <si>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</si>
  <si>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</si>
  <si>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</si>
  <si>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</si>
  <si>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</si>
  <si>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</si>
  <si>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</si>
  <si>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</si>
  <si>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</si>
  <si>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</si>
  <si>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</si>
  <si>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</si>
  <si>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</si>
  <si>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</si>
  <si>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</si>
  <si>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</si>
  <si>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</si>
  <si>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</si>
  <si>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</si>
  <si>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</si>
  <si>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</si>
  <si>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</si>
  <si>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</si>
  <si>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</si>
  <si>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</si>
  <si>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</si>
  <si>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</si>
  <si>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</si>
  <si>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</si>
  <si>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</si>
  <si>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</si>
  <si>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</si>
  <si>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</si>
  <si>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</si>
  <si>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</si>
  <si>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</si>
  <si>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</si>
  <si>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</si>
  <si>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</si>
  <si>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</si>
  <si>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</si>
  <si>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</si>
  <si>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</si>
  <si>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</si>
  <si>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</si>
  <si>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</si>
  <si>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</si>
  <si>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</si>
  <si>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</si>
  <si>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</si>
  <si>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</si>
  <si>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</si>
  <si>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</si>
  <si>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</si>
  <si>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</si>
  <si>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</si>
  <si>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</si>
  <si>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</si>
  <si>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</si>
  <si>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</si>
  <si>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</si>
  <si>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</si>
  <si>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</si>
  <si>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</si>
  <si>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</si>
  <si>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</si>
  <si>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</si>
  <si>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</si>
  <si>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</si>
  <si>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</si>
  <si>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</si>
  <si>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</si>
  <si>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</si>
  <si>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</si>
  <si>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</si>
  <si>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</si>
  <si>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</si>
  <si>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</si>
  <si>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</si>
  <si>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</si>
  <si>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</si>
  <si>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</si>
  <si>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</si>
  <si>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</si>
  <si>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</si>
  <si>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</si>
  <si>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</si>
  <si>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</si>
  <si>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</si>
  <si>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</si>
  <si>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</si>
  <si>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</si>
  <si>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</si>
  <si>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</si>
  <si>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</si>
  <si>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</si>
  <si>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</si>
  <si>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</si>
  <si>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</si>
  <si>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</si>
  <si>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</si>
  <si>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</si>
  <si>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</si>
  <si>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</si>
  <si>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</si>
  <si>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</si>
  <si>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</si>
  <si>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</si>
  <si>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</si>
  <si>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</si>
  <si>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</si>
  <si>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</si>
  <si>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</si>
  <si>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</si>
  <si>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</si>
  <si>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</si>
  <si>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</si>
  <si>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</si>
  <si>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</si>
  <si>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</si>
  <si>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</si>
  <si>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</si>
  <si>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</si>
  <si>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</si>
  <si>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</si>
  <si>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</si>
  <si>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</si>
  <si>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</si>
  <si>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</si>
  <si>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</si>
  <si>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</si>
  <si>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</si>
  <si>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</si>
  <si>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</si>
  <si>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</si>
  <si>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</si>
  <si>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</si>
  <si>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</si>
  <si>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</si>
  <si>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</si>
  <si>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</si>
  <si>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</si>
  <si>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</si>
  <si>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</si>
  <si>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</si>
  <si>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</si>
  <si>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</si>
  <si>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</si>
  <si>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</si>
  <si>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</si>
  <si>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</si>
  <si>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</si>
  <si>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</si>
  <si>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</si>
  <si>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</si>
  <si>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</si>
  <si>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</si>
  <si>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</si>
  <si>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</si>
  <si>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</si>
  <si>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</si>
  <si>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</si>
  <si>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</si>
  <si>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</si>
  <si>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</si>
  <si>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</si>
  <si>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</si>
  <si>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</si>
  <si>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</si>
  <si>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</si>
  <si>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</si>
  <si>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</si>
  <si>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</si>
  <si>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</si>
  <si>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</si>
  <si>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</si>
  <si>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</si>
  <si>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</si>
  <si>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</si>
  <si>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</si>
  <si>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</si>
  <si>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</si>
  <si>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</si>
  <si>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</si>
  <si>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</si>
  <si>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</si>
  <si>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</si>
  <si>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</si>
  <si>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</si>
  <si>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</si>
  <si>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</si>
  <si>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</si>
  <si>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</si>
  <si>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</si>
  <si>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</si>
  <si>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</si>
  <si>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</si>
  <si>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</si>
  <si>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</si>
  <si>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</si>
  <si>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</si>
  <si>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</si>
  <si>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</si>
  <si>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</si>
  <si>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</si>
  <si>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</si>
  <si>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</si>
  <si>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</si>
  <si>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</si>
  <si>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</si>
  <si>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</si>
  <si>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</si>
  <si>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</si>
  <si>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</si>
  <si>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</si>
  <si>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</si>
  <si>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</si>
  <si>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</si>
  <si>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</si>
  <si>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</si>
  <si>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</si>
  <si>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</si>
  <si>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</si>
  <si>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</si>
  <si>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</si>
  <si>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</si>
  <si>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</si>
  <si>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</si>
  <si>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</si>
  <si>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</si>
  <si>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</si>
  <si>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</si>
  <si>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</si>
  <si>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</si>
  <si>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</si>
  <si>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</si>
  <si>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</si>
  <si>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</si>
  <si>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</si>
  <si>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</si>
  <si>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</si>
  <si>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</si>
  <si>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</si>
  <si>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</si>
  <si>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</si>
  <si>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</si>
  <si>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</si>
  <si>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</si>
  <si>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</si>
  <si>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</si>
  <si>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</si>
  <si>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</si>
  <si>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</si>
  <si>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</si>
  <si>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</si>
  <si>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</si>
  <si>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</si>
  <si>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</si>
  <si>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</si>
  <si>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</si>
  <si>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</si>
  <si>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</si>
  <si>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</si>
  <si>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</si>
  <si>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</si>
  <si>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</si>
  <si>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</si>
  <si>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</si>
  <si>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</si>
  <si>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</si>
  <si>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</si>
  <si>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</si>
  <si>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</si>
  <si>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</si>
  <si>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</si>
  <si>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</si>
  <si>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</si>
  <si>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</si>
  <si>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</si>
  <si>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</si>
  <si>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</si>
  <si>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</si>
  <si>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</si>
  <si>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</si>
  <si>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</si>
  <si>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</si>
  <si>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</si>
  <si>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</si>
  <si>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</si>
  <si>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</si>
  <si>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</si>
  <si>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</si>
  <si>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</si>
  <si>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</si>
  <si>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</si>
  <si>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</si>
  <si>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</si>
  <si>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</si>
  <si>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</si>
  <si>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</si>
  <si>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</si>
  <si>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</si>
  <si>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</si>
  <si>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</si>
  <si>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</si>
  <si>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</si>
  <si>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</si>
  <si>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</si>
  <si>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</si>
  <si>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</si>
  <si>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</si>
  <si>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</si>
  <si>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</si>
  <si>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</si>
  <si>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</si>
  <si>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</si>
  <si>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</si>
  <si>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</si>
  <si>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</si>
  <si>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</si>
  <si>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</si>
  <si>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</si>
  <si>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</si>
  <si>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</si>
  <si>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</si>
  <si>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</si>
  <si>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</si>
  <si>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</si>
  <si>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</si>
  <si>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</si>
  <si>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</si>
  <si>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</si>
  <si>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</si>
  <si>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</si>
  <si>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</si>
  <si>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</si>
  <si>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</si>
  <si>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</si>
  <si>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</si>
  <si>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</si>
  <si>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</si>
  <si>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</si>
  <si>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</si>
  <si>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</si>
  <si>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</si>
  <si>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</si>
  <si>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</si>
  <si>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</si>
  <si>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</si>
  <si>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</si>
  <si>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</si>
  <si>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</si>
  <si>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</si>
  <si>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</si>
  <si>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</si>
  <si>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</si>
  <si>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</si>
  <si>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</si>
  <si>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</si>
  <si>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</si>
  <si>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</si>
  <si>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</si>
  <si>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</si>
  <si>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</si>
  <si>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</si>
  <si>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</si>
  <si>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</si>
  <si>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</si>
  <si>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</si>
  <si>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</si>
  <si>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</si>
  <si>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</si>
  <si>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</si>
  <si>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</si>
  <si>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</si>
  <si>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</si>
  <si>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</si>
  <si>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</si>
  <si>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</si>
  <si>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</si>
  <si>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</si>
  <si>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</si>
  <si>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</si>
  <si>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</si>
  <si>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</si>
  <si>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</si>
  <si>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</si>
  <si>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</si>
  <si>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</si>
  <si>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</si>
  <si>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</si>
  <si>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</si>
  <si>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</si>
  <si>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</si>
  <si>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</si>
  <si>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</si>
  <si>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</si>
  <si>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</si>
  <si>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</si>
  <si>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</si>
  <si>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</si>
  <si>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</si>
  <si>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</si>
  <si>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</si>
  <si>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</si>
  <si>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</si>
  <si>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</si>
  <si>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</si>
  <si>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</si>
  <si>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</si>
  <si>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</si>
  <si>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</si>
  <si>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</si>
  <si>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</si>
  <si>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</si>
  <si>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</si>
  <si>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</si>
  <si>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</si>
  <si>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</si>
  <si>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</si>
  <si>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</si>
  <si>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</si>
  <si>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</si>
  <si>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</si>
  <si>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</si>
  <si>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</si>
  <si>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</si>
  <si>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</si>
  <si>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</si>
  <si>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</si>
  <si>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</si>
  <si>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</si>
  <si>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</si>
  <si>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</si>
  <si>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</si>
  <si>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</si>
  <si>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</si>
  <si>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</si>
  <si>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</si>
  <si>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</si>
  <si>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</si>
  <si>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</si>
  <si>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</si>
  <si>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</si>
  <si>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</si>
  <si>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</si>
  <si>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</si>
  <si>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</si>
  <si>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</si>
  <si>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</si>
  <si>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</si>
  <si>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</si>
  <si>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</si>
  <si>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</si>
  <si>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</si>
  <si>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</si>
  <si>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</si>
  <si>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</si>
  <si>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</si>
  <si>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</si>
  <si>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</si>
  <si>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</si>
  <si>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</si>
  <si>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</si>
  <si>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</si>
  <si>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</si>
  <si>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</si>
  <si>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</si>
  <si>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</si>
  <si>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</si>
  <si>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</si>
  <si>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</si>
  <si>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</si>
  <si>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</si>
  <si>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</si>
  <si>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</si>
  <si>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</si>
  <si>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</si>
  <si>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</si>
  <si>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</si>
  <si>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</si>
  <si>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</si>
  <si>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</si>
  <si>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</si>
  <si>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</si>
  <si>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</si>
  <si>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</si>
  <si>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</si>
  <si>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</si>
  <si>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</si>
  <si>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</si>
  <si>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</si>
  <si>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</si>
  <si>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</si>
  <si>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</si>
  <si>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</si>
  <si>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</si>
  <si>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</si>
  <si>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</si>
  <si>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</si>
  <si>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</si>
  <si>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</si>
  <si>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</si>
  <si>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</si>
  <si>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</si>
  <si>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</si>
  <si>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</si>
  <si>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</si>
  <si>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</si>
  <si>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</si>
  <si>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</si>
  <si>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</si>
  <si>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</si>
  <si>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</si>
  <si>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</si>
  <si>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</si>
  <si>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</si>
  <si>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</si>
  <si>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</si>
  <si>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</si>
  <si>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</si>
  <si>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</si>
  <si>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</si>
  <si>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</si>
  <si>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</si>
  <si>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</si>
  <si>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</si>
  <si>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</si>
  <si>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</si>
  <si>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</si>
  <si>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</si>
  <si>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</si>
  <si>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</si>
  <si>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</si>
  <si>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</si>
  <si>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</si>
  <si>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</si>
  <si>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</si>
  <si>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</si>
  <si>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</si>
  <si>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</si>
  <si>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</si>
  <si>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</si>
  <si>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</si>
  <si>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</si>
  <si>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</si>
  <si>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</si>
  <si>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</si>
  <si>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</si>
  <si>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</si>
  <si>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</si>
  <si>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</si>
  <si>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</si>
  <si>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</si>
  <si>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</si>
  <si>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</si>
  <si>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</si>
  <si>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</si>
  <si>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</si>
  <si>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</si>
  <si>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</si>
  <si>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</si>
  <si>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</si>
  <si>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</si>
  <si>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</si>
  <si>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</si>
  <si>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</si>
  <si>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</si>
  <si>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</si>
  <si>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</si>
  <si>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</si>
  <si>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</si>
  <si>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</si>
  <si>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</si>
  <si>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</si>
  <si>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</si>
  <si>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</si>
  <si>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</si>
  <si>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</si>
  <si>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</si>
  <si>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</si>
  <si>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</si>
  <si>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</si>
  <si>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</si>
  <si>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</si>
  <si>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</si>
  <si>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</si>
  <si>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</si>
  <si>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</si>
  <si>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</si>
  <si>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</si>
  <si>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</si>
  <si>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</si>
  <si>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</si>
  <si>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</si>
  <si>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</si>
  <si>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</si>
  <si>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</si>
  <si>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</si>
  <si>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</si>
  <si>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</si>
  <si>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</si>
  <si>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</si>
  <si>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</si>
  <si>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</si>
  <si>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</si>
  <si>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</si>
  <si>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</si>
  <si>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</si>
  <si>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</si>
  <si>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</si>
  <si>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</si>
  <si>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</si>
  <si>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</si>
  <si>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</si>
  <si>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</si>
  <si>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</si>
  <si>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</si>
  <si>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</si>
  <si>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</si>
  <si>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</si>
  <si>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</si>
  <si>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</si>
  <si>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</si>
  <si>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</si>
  <si>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</si>
  <si>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</si>
  <si>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</si>
  <si>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</si>
  <si>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</si>
  <si>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</si>
  <si>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</si>
  <si>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</si>
  <si>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</si>
  <si>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</si>
  <si>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</si>
  <si>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</si>
  <si>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</si>
  <si>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</si>
  <si>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</si>
  <si>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</si>
  <si>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</si>
  <si>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</si>
  <si>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</si>
  <si>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</si>
  <si>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</si>
  <si>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</si>
  <si>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</si>
  <si>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</si>
  <si>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</si>
  <si>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</si>
  <si>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</si>
  <si>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</si>
  <si>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</si>
  <si>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</si>
  <si>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</si>
  <si>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</si>
  <si>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</si>
  <si>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</si>
  <si>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</si>
  <si>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</si>
  <si>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</si>
  <si>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</si>
  <si>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</si>
  <si>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</si>
  <si>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</si>
  <si>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</si>
  <si>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</si>
  <si>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</si>
  <si>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</si>
  <si>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</si>
  <si>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</si>
  <si>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</si>
  <si>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</si>
  <si>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</si>
  <si>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</si>
  <si>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</si>
  <si>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</si>
  <si>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</si>
  <si>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</si>
  <si>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</si>
  <si>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</si>
  <si>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</si>
  <si>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</si>
  <si>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</si>
  <si>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</si>
  <si>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</si>
  <si>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</si>
  <si>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</si>
  <si>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</si>
  <si>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</si>
  <si>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</si>
  <si>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</si>
  <si>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</si>
  <si>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</si>
  <si>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</si>
  <si>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</si>
  <si>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</si>
  <si>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</si>
  <si>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</si>
  <si>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</si>
  <si>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</si>
  <si>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</si>
  <si>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</si>
  <si>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</si>
  <si>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</si>
  <si>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</si>
  <si>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</si>
  <si>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</si>
  <si>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</si>
  <si>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</si>
  <si>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</si>
  <si>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</si>
  <si>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</si>
  <si>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</si>
  <si>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</si>
  <si>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</si>
  <si>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</si>
  <si>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</si>
  <si>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</si>
  <si>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</si>
  <si>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</si>
  <si>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</si>
  <si>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</si>
  <si>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</si>
  <si>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</si>
  <si>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</si>
  <si>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</si>
  <si>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</si>
  <si>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</si>
  <si>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</si>
  <si>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</si>
  <si>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</si>
  <si>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</si>
  <si>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</si>
  <si>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</si>
  <si>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</si>
  <si>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</si>
  <si>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</si>
  <si>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</si>
  <si>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</si>
  <si>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</si>
  <si>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</si>
  <si>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</si>
  <si>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</si>
  <si>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</si>
  <si>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</si>
  <si>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</si>
  <si>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</si>
  <si>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</si>
  <si>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</si>
  <si>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</si>
  <si>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</si>
  <si>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</si>
  <si>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</si>
  <si>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</si>
  <si>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</si>
  <si>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</si>
  <si>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</si>
  <si>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</si>
  <si>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</si>
  <si>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</si>
  <si>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</si>
  <si>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</si>
  <si>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</si>
  <si>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</si>
  <si>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</si>
  <si>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</si>
  <si>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</si>
  <si>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</si>
  <si>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</si>
  <si>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</si>
  <si>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</si>
  <si>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</si>
  <si>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</si>
  <si>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</si>
  <si>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</si>
  <si>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</si>
  <si>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</si>
  <si>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</si>
  <si>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</si>
  <si>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</si>
  <si>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</si>
  <si>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</si>
  <si>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</si>
  <si>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</si>
  <si>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</si>
  <si>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</si>
  <si>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</si>
  <si>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</si>
  <si>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</si>
  <si>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</si>
  <si>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</si>
  <si>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</si>
  <si>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</si>
  <si>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</si>
  <si>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</si>
  <si>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</si>
  <si>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</si>
  <si>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</si>
  <si>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</si>
  <si>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</si>
  <si>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</si>
  <si>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</si>
  <si>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</si>
  <si>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</si>
  <si>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</si>
  <si>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</si>
  <si>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</si>
  <si>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</si>
  <si>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</si>
  <si>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</si>
  <si>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</si>
  <si>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</si>
  <si>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</si>
  <si>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</si>
  <si>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</si>
  <si>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</si>
  <si>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</si>
  <si>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</si>
  <si>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</si>
  <si>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</si>
  <si>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</si>
  <si>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</si>
  <si>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</si>
  <si>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</si>
  <si>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</si>
  <si>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</si>
  <si>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</si>
  <si>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</si>
  <si>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</si>
  <si>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</si>
  <si>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</si>
  <si>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</si>
  <si>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</si>
  <si>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</si>
  <si>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</si>
  <si>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</si>
  <si>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</si>
  <si>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</si>
  <si>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</si>
  <si>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</si>
  <si>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</si>
  <si>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</si>
  <si>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</si>
  <si>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</si>
  <si>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</si>
  <si>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</si>
  <si>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</si>
  <si>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</si>
  <si>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</si>
  <si>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</si>
  <si>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</si>
  <si>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</si>
  <si>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</si>
  <si>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</si>
  <si>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</si>
  <si>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</si>
  <si>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</si>
  <si>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</si>
  <si>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</si>
  <si>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</si>
  <si>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</si>
  <si>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</si>
  <si>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</si>
  <si>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</si>
  <si>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</si>
  <si>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</si>
  <si>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</si>
  <si>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</si>
  <si>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</si>
  <si>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</si>
  <si>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</si>
  <si>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</si>
  <si>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</si>
  <si>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</si>
  <si>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</si>
  <si>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</si>
  <si>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</si>
  <si>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</si>
  <si>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</si>
  <si>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</si>
  <si>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</si>
  <si>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</si>
  <si>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</si>
  <si>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</si>
  <si>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</si>
  <si>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</si>
  <si>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</si>
  <si>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</si>
  <si>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</si>
  <si>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</si>
  <si>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</si>
  <si>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</si>
  <si>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</si>
  <si>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</si>
  <si>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</si>
  <si>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</si>
  <si>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</si>
  <si>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</si>
  <si>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</si>
  <si>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</si>
  <si>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</si>
  <si>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</si>
  <si>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</si>
  <si>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</si>
  <si>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</si>
  <si>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</si>
  <si>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</si>
  <si>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</si>
  <si>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</si>
  <si>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</si>
  <si>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</si>
  <si>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</si>
  <si>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</si>
  <si>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</si>
  <si>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</si>
  <si>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</si>
  <si>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</si>
  <si>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</si>
  <si>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</si>
  <si>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</si>
  <si>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</si>
  <si>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</si>
  <si>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</si>
  <si>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</si>
  <si>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</si>
  <si>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</si>
  <si>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</si>
  <si>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</si>
  <si>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</si>
  <si>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</si>
  <si>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</si>
  <si>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</si>
  <si>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</si>
  <si>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</si>
  <si>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</si>
  <si>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</si>
  <si>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</si>
  <si>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</si>
  <si>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</si>
  <si>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</si>
  <si>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</si>
  <si>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</si>
  <si>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</si>
  <si>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</si>
  <si>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</si>
  <si>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</si>
  <si>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</si>
  <si>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</si>
  <si>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</si>
  <si>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</si>
  <si>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</si>
  <si>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</si>
  <si>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</si>
  <si>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</si>
  <si>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</si>
  <si>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</si>
  <si>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</si>
  <si>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</si>
  <si>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</si>
  <si>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</si>
  <si>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</si>
  <si>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</si>
  <si>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</si>
  <si>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</si>
  <si>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</si>
  <si>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</si>
  <si>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</si>
  <si>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</si>
  <si>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</si>
  <si>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</si>
  <si>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</si>
  <si>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</si>
  <si>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</si>
  <si>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</si>
  <si>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</si>
  <si>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</si>
  <si>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</si>
  <si>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</si>
  <si>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</si>
  <si>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</si>
  <si>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</si>
  <si>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</si>
  <si>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</si>
  <si>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</si>
  <si>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</si>
  <si>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</si>
  <si>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</si>
  <si>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</si>
  <si>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</si>
  <si>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</si>
  <si>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</si>
  <si>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</si>
  <si>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</si>
  <si>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</si>
  <si>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</si>
  <si>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</si>
  <si>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</si>
  <si>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</si>
  <si>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</si>
  <si>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</si>
  <si>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</si>
  <si>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</si>
  <si>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</si>
  <si>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</si>
  <si>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</si>
  <si>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</si>
  <si>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</si>
  <si>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</si>
  <si>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</si>
  <si>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</si>
  <si>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</si>
  <si>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</si>
  <si>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</si>
  <si>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</si>
  <si>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</si>
  <si>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</si>
  <si>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</si>
  <si>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</si>
  <si>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</si>
  <si>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</si>
  <si>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</si>
  <si>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</si>
  <si>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</si>
  <si>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</si>
  <si>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</si>
  <si>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</si>
  <si>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</si>
  <si>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</si>
  <si>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</si>
  <si>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</si>
  <si>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</si>
  <si>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</si>
  <si>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</si>
  <si>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</si>
  <si>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</si>
  <si>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</si>
  <si>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</si>
  <si>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</si>
  <si>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</si>
  <si>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</si>
  <si>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</si>
  <si>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</si>
  <si>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</si>
  <si>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</si>
  <si>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</si>
  <si>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</si>
  <si>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</si>
  <si>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</si>
  <si>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</si>
  <si>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</si>
  <si>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</si>
  <si>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</si>
  <si>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</si>
  <si>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</si>
  <si>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</si>
  <si>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</si>
  <si>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</si>
  <si>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</si>
  <si>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</si>
  <si>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</si>
  <si>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</si>
  <si>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</si>
  <si>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</si>
  <si>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</si>
  <si>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</si>
  <si>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</si>
  <si>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</si>
  <si>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</si>
  <si>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</si>
  <si>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</si>
  <si>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</si>
  <si>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</si>
  <si>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</si>
  <si>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</si>
  <si>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</si>
  <si>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</si>
  <si>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</si>
  <si>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</si>
  <si>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</si>
  <si>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</si>
  <si>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</si>
  <si>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</si>
  <si>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</si>
  <si>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</si>
  <si>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</si>
  <si>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</si>
  <si>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</si>
  <si>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</si>
  <si>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</si>
  <si>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</si>
  <si>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</si>
  <si>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</si>
  <si>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</si>
  <si>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</si>
  <si>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</si>
  <si>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</si>
  <si>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</si>
  <si>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</si>
  <si>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</si>
  <si>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</si>
  <si>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</si>
  <si>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</si>
  <si>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</si>
  <si>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</si>
  <si>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</si>
  <si>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</si>
  <si>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</si>
  <si>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</si>
  <si>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</si>
  <si>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</si>
  <si>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</si>
  <si>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</si>
  <si>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</si>
  <si>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</si>
  <si>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</si>
  <si>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</si>
  <si>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</si>
  <si>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</si>
  <si>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</si>
  <si>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</si>
  <si>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</si>
  <si>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</si>
  <si>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</si>
  <si>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</si>
  <si>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</si>
  <si>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</si>
  <si>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</si>
  <si>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</si>
  <si>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</si>
  <si>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</si>
  <si>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</si>
  <si>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</si>
  <si>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</si>
  <si>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</si>
  <si>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</si>
  <si>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</si>
  <si>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</si>
  <si>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</si>
  <si>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</si>
  <si>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</si>
  <si>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</si>
  <si>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</si>
  <si>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</si>
  <si>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</si>
  <si>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</si>
  <si>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</si>
  <si>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</si>
  <si>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</si>
  <si>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</si>
  <si>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</si>
  <si>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</si>
  <si>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</si>
  <si>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</si>
  <si>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</si>
  <si>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</si>
  <si>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</si>
  <si>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</si>
  <si>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</si>
  <si>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</si>
  <si>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</si>
  <si>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</si>
  <si>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</si>
  <si>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</si>
  <si>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</si>
  <si>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</si>
  <si>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</si>
  <si>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</si>
  <si>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</si>
  <si>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</si>
  <si>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</si>
  <si>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</si>
  <si>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</si>
  <si>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</si>
  <si>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</si>
  <si>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</si>
  <si>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</si>
  <si>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</si>
  <si>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</si>
  <si>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</si>
  <si>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</si>
  <si>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</si>
  <si>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</si>
  <si>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</si>
  <si>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</si>
  <si>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</si>
  <si>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</si>
  <si>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</si>
  <si>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</si>
  <si>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</si>
  <si>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</si>
  <si>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</si>
  <si>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</si>
  <si>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</si>
  <si>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</si>
  <si>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</si>
  <si>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</si>
  <si>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</si>
  <si>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</si>
  <si>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</si>
  <si>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</si>
  <si>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</si>
  <si>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</si>
  <si>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</si>
  <si>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</si>
  <si>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</si>
  <si>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</si>
  <si>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</si>
  <si>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</si>
  <si>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</si>
  <si>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</si>
  <si>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</si>
  <si>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</si>
  <si>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</si>
  <si>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</si>
  <si>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</si>
  <si>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</si>
  <si>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</si>
  <si>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</si>
  <si>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</si>
  <si>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</si>
  <si>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</si>
  <si>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</si>
  <si>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</si>
  <si>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</si>
  <si>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</si>
  <si>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</si>
  <si>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</si>
  <si>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</si>
  <si>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</si>
  <si>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</si>
  <si>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</si>
  <si>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</si>
  <si>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</si>
  <si>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</si>
  <si>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</si>
  <si>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</si>
  <si>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</si>
  <si>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</si>
  <si>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</si>
  <si>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</si>
  <si>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</si>
  <si>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</si>
  <si>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</si>
  <si>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</si>
  <si>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</si>
  <si>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</si>
  <si>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</si>
  <si>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</si>
  <si>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</si>
  <si>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</si>
  <si>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</si>
  <si>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</si>
  <si>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</si>
  <si>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</si>
  <si>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</si>
  <si>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</si>
  <si>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</si>
  <si>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</si>
  <si>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</si>
  <si>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</si>
  <si>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</si>
  <si>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</si>
  <si>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</si>
  <si>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</si>
  <si>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</si>
  <si>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</si>
  <si>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</si>
  <si>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</si>
  <si>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</si>
  <si>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</si>
  <si>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</si>
  <si>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</si>
  <si>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</si>
  <si>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</si>
  <si>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</si>
  <si>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</si>
  <si>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</si>
  <si>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</si>
  <si>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</si>
  <si>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</si>
  <si>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</si>
  <si>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</si>
  <si>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</si>
  <si>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</si>
  <si>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</si>
  <si>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</si>
  <si>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</si>
  <si>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</si>
  <si>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</si>
  <si>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</si>
  <si>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</si>
  <si>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</si>
  <si>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</si>
  <si>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</si>
  <si>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</si>
  <si>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</si>
  <si>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</si>
  <si>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</si>
  <si>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</si>
  <si>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</si>
  <si>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</si>
  <si>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</si>
  <si>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</si>
  <si>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</si>
  <si>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</si>
  <si>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</si>
  <si>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</si>
  <si>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</si>
  <si>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</si>
  <si>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</si>
  <si>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</si>
  <si>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</si>
  <si>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</si>
  <si>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</si>
  <si>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</si>
  <si>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</si>
  <si>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</si>
  <si>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</si>
  <si>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</si>
  <si>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</si>
  <si>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</si>
  <si>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</si>
  <si>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</si>
  <si>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</si>
  <si>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</si>
  <si>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</si>
  <si>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</si>
  <si>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</si>
  <si>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</si>
  <si>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</si>
  <si>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</si>
  <si>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</si>
  <si>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</si>
  <si>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</si>
  <si>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</si>
  <si>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</si>
  <si>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</si>
  <si>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</si>
  <si>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</si>
  <si>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</si>
  <si>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</si>
  <si>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</si>
  <si>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</si>
  <si>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</si>
  <si>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</si>
  <si>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</si>
  <si>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</si>
  <si>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</si>
  <si>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</si>
  <si>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</si>
  <si>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</si>
  <si>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</si>
  <si>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</si>
  <si>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</si>
  <si>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</si>
  <si>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</si>
  <si>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</si>
  <si>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</si>
  <si>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</si>
  <si>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</si>
  <si>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</si>
  <si>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</si>
  <si>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</si>
  <si>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</si>
  <si>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</si>
  <si>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</si>
  <si>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</si>
  <si>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</si>
  <si>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</si>
  <si>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</si>
  <si>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</si>
  <si>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</si>
  <si>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</si>
  <si>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</si>
  <si>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</si>
  <si>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</si>
  <si>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</si>
  <si>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</si>
  <si>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</si>
  <si>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</si>
  <si>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</si>
  <si>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</si>
  <si>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</si>
  <si>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</si>
  <si>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</si>
  <si>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</si>
  <si>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</si>
  <si>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</si>
  <si>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</si>
  <si>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</si>
  <si>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</si>
  <si>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</si>
  <si>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</si>
  <si>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</si>
  <si>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</si>
  <si>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</si>
  <si>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</si>
  <si>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</si>
  <si>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</si>
  <si>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</si>
  <si>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</si>
  <si>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</si>
  <si>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</si>
  <si>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</si>
  <si>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</si>
  <si>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</si>
  <si>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</si>
  <si>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</si>
  <si>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</si>
  <si>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</si>
  <si>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</si>
  <si>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</si>
  <si>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</si>
  <si>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</si>
  <si>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</si>
  <si>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</si>
  <si>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</si>
  <si>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</si>
  <si>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</si>
  <si>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</si>
  <si>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</si>
  <si>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</si>
  <si>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</si>
  <si>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</si>
  <si>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</si>
  <si>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</si>
  <si>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</si>
  <si>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</si>
  <si>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</si>
  <si>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</si>
  <si>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</si>
  <si>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</si>
  <si>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</si>
  <si>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</si>
  <si>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</si>
  <si>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</si>
  <si>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</si>
  <si>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</si>
  <si>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</si>
  <si>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</si>
  <si>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</si>
  <si>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</si>
  <si>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</si>
  <si>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</si>
  <si>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</si>
  <si>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</si>
  <si>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</si>
  <si>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</si>
  <si>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</si>
  <si>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</si>
  <si>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</si>
  <si>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</si>
  <si>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</si>
  <si>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</si>
  <si>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</si>
  <si>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</si>
  <si>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</si>
  <si>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</si>
  <si>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</si>
  <si>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</si>
  <si>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</si>
  <si>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</si>
  <si>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</si>
  <si>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</si>
  <si>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</si>
  <si>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</si>
  <si>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</si>
  <si>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</si>
  <si>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</si>
  <si>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</si>
  <si>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</si>
  <si>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</si>
  <si>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</si>
  <si>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</si>
  <si>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</si>
  <si>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</si>
  <si>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</si>
  <si>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</si>
  <si>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</si>
  <si>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</si>
  <si>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</si>
  <si>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</si>
  <si>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</si>
  <si>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</si>
  <si>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</si>
  <si>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</si>
  <si>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</si>
  <si>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</si>
  <si>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</si>
  <si>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</si>
  <si>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</si>
  <si>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</si>
  <si>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</si>
  <si>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</si>
  <si>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</si>
  <si>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</si>
  <si>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</si>
  <si>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</si>
  <si>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</si>
  <si>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</si>
  <si>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</si>
  <si>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</si>
  <si>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</si>
  <si>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</si>
  <si>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</si>
  <si>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</si>
  <si>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</si>
  <si>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</si>
  <si>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</si>
  <si>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</si>
  <si>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</si>
  <si>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</si>
  <si>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</si>
  <si>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</si>
  <si>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</si>
  <si>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</si>
  <si>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</si>
  <si>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</si>
  <si>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</si>
  <si>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</si>
  <si>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</si>
  <si>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</si>
  <si>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</si>
  <si>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</si>
  <si>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</si>
  <si>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</si>
  <si>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</si>
  <si>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</si>
  <si>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</si>
  <si>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</si>
  <si>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</si>
  <si>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</si>
  <si>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</si>
  <si>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</si>
  <si>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</si>
  <si>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</si>
  <si>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</si>
  <si>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</si>
  <si>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</si>
  <si>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</si>
  <si>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</si>
  <si>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</si>
  <si>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</si>
  <si>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</si>
  <si>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</si>
  <si>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</si>
  <si>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</si>
  <si>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</si>
  <si>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</si>
  <si>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</si>
  <si>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</si>
  <si>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</si>
  <si>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</si>
  <si>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</si>
  <si>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</si>
  <si>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</si>
  <si>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</si>
  <si>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</si>
  <si>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</si>
  <si>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</si>
  <si>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</si>
  <si>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</si>
  <si>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</si>
  <si>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</si>
  <si>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</si>
  <si>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</si>
  <si>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</si>
  <si>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</si>
  <si>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</si>
  <si>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</si>
  <si>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</si>
  <si>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</si>
  <si>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</si>
  <si>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</si>
  <si>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</si>
  <si>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</si>
  <si>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</si>
  <si>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</si>
  <si>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</si>
  <si>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</si>
  <si>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</si>
  <si>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</si>
  <si>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</si>
  <si>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</si>
  <si>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</si>
  <si>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</si>
  <si>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</si>
  <si>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</si>
  <si>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</si>
  <si>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</si>
  <si>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</si>
  <si>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</si>
  <si>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</si>
  <si>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</si>
  <si>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</si>
  <si>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</si>
  <si>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</si>
  <si>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</si>
  <si>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</si>
  <si>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</si>
  <si>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</si>
  <si>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</si>
  <si>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</si>
  <si>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</si>
  <si>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</si>
  <si>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</si>
  <si>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</si>
  <si>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</si>
  <si>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</si>
  <si>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</si>
  <si>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</si>
  <si>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</si>
  <si>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</si>
  <si>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</si>
  <si>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</si>
  <si>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</si>
  <si>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</si>
  <si>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</si>
  <si>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</si>
  <si>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</si>
  <si>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</si>
  <si>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</si>
  <si>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</si>
  <si>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</si>
  <si>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Parent Category</t>
  </si>
  <si>
    <t xml:space="preserve">Years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</si>
  <si>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</si>
  <si>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</si>
  <si>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</si>
  <si>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</si>
  <si>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</si>
  <si>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</si>
  <si>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</si>
  <si>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</si>
  <si>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</si>
  <si>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</si>
  <si>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</si>
  <si>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</si>
  <si>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</si>
  <si>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</si>
  <si>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</si>
  <si>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</si>
  <si>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</si>
  <si>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</si>
  <si>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</si>
  <si>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</si>
  <si>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</si>
  <si>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</si>
  <si>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</si>
  <si>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</si>
  <si>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</si>
  <si>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</si>
  <si>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</si>
  <si>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</si>
  <si>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</si>
  <si>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</si>
  <si>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</si>
  <si>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More than 50000</t>
  </si>
  <si>
    <t>MEAN</t>
  </si>
  <si>
    <t>MEDIAN</t>
  </si>
  <si>
    <t>MIN</t>
  </si>
  <si>
    <t>MAX</t>
  </si>
  <si>
    <t>VARIANCE</t>
  </si>
  <si>
    <t>STD. DEV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</si>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</sst>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18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9" fontId="0" fillId="0" borderId="15" xfId="42" applyFont="1" applyBorder="1"/>
    <xf numFmtId="9" fontId="0" fillId="0" borderId="16" xfId="42" applyFont="1" applyBorder="1"/>
    <xf numFmtId="9" fontId="0" fillId="0" borderId="17" xfId="42" applyFont="1" applyBorder="1"/>
    <xf numFmtId="0" fontId="0" fillId="0" borderId="18" xfId="0" applyBorder="1"/>
    <xf numFmtId="9" fontId="0" fillId="0" borderId="19" xfId="42" applyFont="1" applyBorder="1"/>
    <xf numFmtId="9" fontId="0" fillId="0" borderId="20" xfId="42" applyFont="1" applyBorder="1"/>
    <xf numFmtId="9" fontId="0" fillId="0" borderId="21" xfId="42" applyFont="1" applyBorder="1"/>
    <xf numFmtId="9" fontId="0" fillId="0" borderId="11" xfId="42" applyFont="1" applyBorder="1"/>
    <xf numFmtId="9" fontId="0" fillId="0" borderId="12" xfId="42" applyFont="1" applyBorder="1"/>
    <xf numFmtId="9" fontId="0" fillId="0" borderId="13" xfId="42" applyFont="1" applyBorder="1"/>
    <xf numFmtId="0" fontId="20" fillId="33" borderId="10" xfId="0" applyFont="1" applyFill="1" applyBorder="1"/>
    <xf numFmtId="0" fontId="20" fillId="33" borderId="14" xfId="0" applyFont="1" applyFill="1" applyBorder="1"/>
    <xf numFmtId="0" fontId="20" fillId="33" borderId="18" xfId="0" applyFont="1" applyFill="1" applyBorder="1"/>
    <xf numFmtId="0" fontId="20" fillId="0" borderId="0" xfId="0" applyFont="1"/>
    <xf numFmtId="0" fontId="0" fillId="0" borderId="22" xfId="0" applyBorder="1"/>
    <xf numFmtId="2" fontId="0" fillId="0" borderId="23" xfId="0" applyNumberFormat="1" applyBorder="1"/>
    <xf numFmtId="0" fontId="0" fillId="0" borderId="24" xfId="0" applyBorder="1"/>
    <xf numFmtId="2" fontId="0" fillId="0" borderId="25" xfId="0" applyNumberFormat="1" applyBorder="1"/>
    <xf numFmtId="0" fontId="0" fillId="0" borderId="26" xfId="0" applyBorder="1"/>
    <xf numFmtId="2" fontId="0" fillId="0" borderId="27" xfId="0" applyNumberFormat="1" applyBorder="1"/>
    <xf numFmtId="2" fontId="0" fillId="0" borderId="28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9D96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9D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2-6040-B236-9628628F06A0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2-6040-B236-9628628F06A0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D2-6040-B236-9628628F06A0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D2-6040-B236-9628628F0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333759"/>
        <c:axId val="691802095"/>
      </c:barChart>
      <c:catAx>
        <c:axId val="62933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02095"/>
        <c:crosses val="autoZero"/>
        <c:auto val="1"/>
        <c:lblAlgn val="ctr"/>
        <c:lblOffset val="100"/>
        <c:noMultiLvlLbl val="0"/>
      </c:catAx>
      <c:valAx>
        <c:axId val="69180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3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A-E440-840E-9D23851DEBF1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4A-E440-840E-9D23851DEBF1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4A-E440-840E-9D23851DEBF1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4A-E440-840E-9D23851DE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6110127"/>
        <c:axId val="596185631"/>
      </c:barChart>
      <c:catAx>
        <c:axId val="63611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85631"/>
        <c:crosses val="autoZero"/>
        <c:auto val="1"/>
        <c:lblAlgn val="ctr"/>
        <c:lblOffset val="100"/>
        <c:noMultiLvlLbl val="0"/>
      </c:catAx>
      <c:valAx>
        <c:axId val="59618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1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Conversion!PivotTable9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0-FD44-949A-1297D1AEFF08}"/>
            </c:ext>
          </c:extLst>
        </c:ser>
        <c:ser>
          <c:idx val="1"/>
          <c:order val="1"/>
          <c:tx>
            <c:strRef>
              <c:f>'Date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0-FD44-949A-1297D1AEFF08}"/>
            </c:ext>
          </c:extLst>
        </c:ser>
        <c:ser>
          <c:idx val="2"/>
          <c:order val="2"/>
          <c:tx>
            <c:strRef>
              <c:f>'Date Conversion'!$D$4:$D$5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0-FD44-949A-1297D1AEFF08}"/>
            </c:ext>
          </c:extLst>
        </c:ser>
        <c:ser>
          <c:idx val="3"/>
          <c:order val="3"/>
          <c:tx>
            <c:strRef>
              <c:f>'Date Conversion'!$E$4:$E$5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0-FD44-949A-1297D1AEF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321519"/>
        <c:axId val="631323231"/>
      </c:lineChart>
      <c:catAx>
        <c:axId val="63132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323231"/>
        <c:crosses val="autoZero"/>
        <c:auto val="1"/>
        <c:lblAlgn val="ctr"/>
        <c:lblOffset val="100"/>
        <c:noMultiLvlLbl val="0"/>
      </c:catAx>
      <c:valAx>
        <c:axId val="63132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32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Amount'!$F$1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More than 50000</c:v>
                </c:pt>
              </c:strCache>
            </c:strRef>
          </c:cat>
          <c:val>
            <c:numRef>
              <c:f>'Goal Amount'!$F$2:$F$13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6F-6C4D-9E8A-378000007B6B}"/>
            </c:ext>
          </c:extLst>
        </c:ser>
        <c:ser>
          <c:idx val="1"/>
          <c:order val="1"/>
          <c:tx>
            <c:strRef>
              <c:f>'Goal Amount'!$G$1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More than 50000</c:v>
                </c:pt>
              </c:strCache>
            </c:strRef>
          </c:cat>
          <c:val>
            <c:numRef>
              <c:f>'Goal Amount'!$G$2:$G$13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6F-6C4D-9E8A-378000007B6B}"/>
            </c:ext>
          </c:extLst>
        </c:ser>
        <c:ser>
          <c:idx val="2"/>
          <c:order val="2"/>
          <c:tx>
            <c:strRef>
              <c:f>'Goal Amount'!$H$1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More than 50000</c:v>
                </c:pt>
              </c:strCache>
            </c:strRef>
          </c:cat>
          <c:val>
            <c:numRef>
              <c:f>'Goal Amount'!$H$2:$H$13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6F-6C4D-9E8A-378000007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82431"/>
        <c:axId val="632506879"/>
      </c:lineChart>
      <c:catAx>
        <c:axId val="58038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06879"/>
        <c:crosses val="autoZero"/>
        <c:auto val="1"/>
        <c:lblAlgn val="ctr"/>
        <c:lblOffset val="100"/>
        <c:noMultiLvlLbl val="0"/>
      </c:catAx>
      <c:valAx>
        <c:axId val="6325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8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 BACKERS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Analysis!$B$2:$B$566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9-E54D-A063-B1CCB8BA8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813871"/>
        <c:axId val="844164911"/>
      </c:barChart>
      <c:catAx>
        <c:axId val="59681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164911"/>
        <c:crosses val="autoZero"/>
        <c:auto val="1"/>
        <c:lblAlgn val="ctr"/>
        <c:lblOffset val="100"/>
        <c:noMultiLvlLbl val="0"/>
      </c:catAx>
      <c:valAx>
        <c:axId val="84416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81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UNSUCCESSFUL BACKERS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Analysis!$E$2:$E$365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4-C74A-A0F4-63C9B10B4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4893151"/>
        <c:axId val="596964863"/>
      </c:barChart>
      <c:catAx>
        <c:axId val="84489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64863"/>
        <c:crosses val="autoZero"/>
        <c:auto val="1"/>
        <c:lblAlgn val="ctr"/>
        <c:lblOffset val="100"/>
        <c:noMultiLvlLbl val="0"/>
      </c:catAx>
      <c:valAx>
        <c:axId val="59696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89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196850</xdr:rowOff>
    </xdr:from>
    <xdr:to>
      <xdr:col>12</xdr:col>
      <xdr:colOff>812800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C18B0-6932-856B-5932-2475D2668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3</xdr:row>
      <xdr:rowOff>19050</xdr:rowOff>
    </xdr:from>
    <xdr:to>
      <xdr:col>14</xdr:col>
      <xdr:colOff>660400</xdr:colOff>
      <xdr:row>27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73FA9-5781-53B7-06AE-467629913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1</xdr:row>
      <xdr:rowOff>31750</xdr:rowOff>
    </xdr:from>
    <xdr:to>
      <xdr:col>15</xdr:col>
      <xdr:colOff>12700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1E897-F09E-EB23-9C6C-A01AA67C3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336550</xdr:colOff>
      <xdr:row>13</xdr:row>
      <xdr:rowOff>107950</xdr:rowOff>
    </xdr:from>
    <xdr:to>
      <xdr:col>7</xdr:col>
      <xdr:colOff>228600</xdr:colOff>
      <xdr:row>37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2F955A-A77E-E6D0-0427-07F189110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10</xdr:row>
      <xdr:rowOff>6350</xdr:rowOff>
    </xdr:from>
    <xdr:to>
      <xdr:col>13</xdr:col>
      <xdr:colOff>787400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73C45A-DEB0-8511-32F7-E48150C91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393700</xdr:colOff>
      <xdr:row>30</xdr:row>
      <xdr:rowOff>196850</xdr:rowOff>
    </xdr:from>
    <xdr:to>
      <xdr:col>13</xdr:col>
      <xdr:colOff>787400</xdr:colOff>
      <xdr:row>52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88655-422A-63E0-037A-32328EDDE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20.543540162034" createdVersion="8" refreshedVersion="8" minRefreshableVersion="3" recordCount="1000" xr:uid="{39DC550F-BFA0-7D4F-9E10-AC6A7BE78D0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1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e v="#DIV/0!"/>
    <x v="0"/>
    <s v="CAD"/>
    <n v="1448690400"/>
    <n v="1450159200"/>
    <b v="0"/>
    <b v="0"/>
    <s v="food/food trucks"/>
    <x v="0"/>
    <x v="0"/>
    <x v="0"/>
    <d v="2015-12-15T06:00:00"/>
  </r>
  <r>
    <n v="1"/>
    <s v="Odom Inc"/>
    <s v="Managed bottom-line architecture"/>
    <n v="1400"/>
    <n v="14560"/>
    <n v="1040"/>
    <x v="1"/>
    <x v="1"/>
    <n v="92.151898734177209"/>
    <x v="1"/>
    <s v="USD"/>
    <n v="1408424400"/>
    <n v="1408597200"/>
    <b v="0"/>
    <b v="1"/>
    <s v="music/rock"/>
    <x v="1"/>
    <x v="1"/>
    <x v="1"/>
    <d v="2014-08-21T05:00:00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b v="0"/>
    <b v="0"/>
    <s v="technology/web"/>
    <x v="2"/>
    <x v="2"/>
    <x v="2"/>
    <d v="2013-11-19T06:00:00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n v="1568955600"/>
    <b v="0"/>
    <b v="0"/>
    <s v="music/rock"/>
    <x v="1"/>
    <x v="1"/>
    <x v="3"/>
    <d v="2019-09-20T05:00:00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n v="1548309600"/>
    <b v="0"/>
    <b v="0"/>
    <s v="theater/plays"/>
    <x v="3"/>
    <x v="3"/>
    <x v="4"/>
    <d v="2019-01-24T06:00:00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n v="1347080400"/>
    <b v="0"/>
    <b v="0"/>
    <s v="theater/plays"/>
    <x v="3"/>
    <x v="3"/>
    <x v="5"/>
    <d v="2012-09-08T05:00:00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n v="1505365200"/>
    <b v="0"/>
    <b v="0"/>
    <s v="film &amp; video/documentary"/>
    <x v="4"/>
    <x v="4"/>
    <x v="6"/>
    <d v="2017-09-14T05:00:00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n v="1439614800"/>
    <b v="0"/>
    <b v="0"/>
    <s v="theater/plays"/>
    <x v="3"/>
    <x v="3"/>
    <x v="7"/>
    <d v="2015-08-15T05:00:00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n v="1281502800"/>
    <b v="0"/>
    <b v="0"/>
    <s v="theater/plays"/>
    <x v="3"/>
    <x v="3"/>
    <x v="8"/>
    <d v="2010-08-11T05:00:00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n v="1383804000"/>
    <b v="0"/>
    <b v="0"/>
    <s v="music/electric music"/>
    <x v="1"/>
    <x v="5"/>
    <x v="9"/>
    <d v="2013-11-07T06:00:00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n v="1285909200"/>
    <b v="0"/>
    <b v="0"/>
    <s v="film &amp; video/drama"/>
    <x v="4"/>
    <x v="6"/>
    <x v="10"/>
    <d v="2010-10-01T05:00:00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n v="1285563600"/>
    <b v="0"/>
    <b v="1"/>
    <s v="theater/plays"/>
    <x v="3"/>
    <x v="3"/>
    <x v="11"/>
    <d v="2010-09-27T05:00:00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n v="1572411600"/>
    <b v="0"/>
    <b v="0"/>
    <s v="film &amp; video/drama"/>
    <x v="4"/>
    <x v="6"/>
    <x v="12"/>
    <d v="2019-10-30T05:00:00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n v="1466658000"/>
    <b v="0"/>
    <b v="0"/>
    <s v="music/indie rock"/>
    <x v="1"/>
    <x v="7"/>
    <x v="13"/>
    <d v="2016-06-23T05:00:00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n v="1333342800"/>
    <b v="0"/>
    <b v="0"/>
    <s v="music/indie rock"/>
    <x v="1"/>
    <x v="7"/>
    <x v="14"/>
    <d v="2012-04-02T05:00:00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n v="1576303200"/>
    <b v="0"/>
    <b v="0"/>
    <s v="technology/wearables"/>
    <x v="2"/>
    <x v="8"/>
    <x v="15"/>
    <d v="2019-12-14T06:00:00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n v="1392271200"/>
    <b v="0"/>
    <b v="0"/>
    <s v="publishing/nonfiction"/>
    <x v="5"/>
    <x v="9"/>
    <x v="16"/>
    <d v="2014-02-13T06:00:00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n v="1294898400"/>
    <b v="0"/>
    <b v="0"/>
    <s v="film &amp; video/animation"/>
    <x v="4"/>
    <x v="10"/>
    <x v="17"/>
    <d v="2011-01-13T06:00:0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n v="1537074000"/>
    <b v="0"/>
    <b v="0"/>
    <s v="theater/plays"/>
    <x v="3"/>
    <x v="3"/>
    <x v="18"/>
    <d v="2018-09-16T05:00:00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n v="1553490000"/>
    <b v="0"/>
    <b v="1"/>
    <s v="theater/plays"/>
    <x v="3"/>
    <x v="3"/>
    <x v="19"/>
    <d v="2019-03-25T05:00:00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n v="1406523600"/>
    <b v="0"/>
    <b v="0"/>
    <s v="film &amp; video/drama"/>
    <x v="4"/>
    <x v="6"/>
    <x v="20"/>
    <d v="2014-07-28T05:00:00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n v="1316322000"/>
    <b v="0"/>
    <b v="0"/>
    <s v="theater/plays"/>
    <x v="3"/>
    <x v="3"/>
    <x v="21"/>
    <d v="2011-09-18T05:00:00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n v="1524027600"/>
    <b v="0"/>
    <b v="0"/>
    <s v="theater/plays"/>
    <x v="3"/>
    <x v="3"/>
    <x v="22"/>
    <d v="2018-04-18T05:00:00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n v="1554699600"/>
    <b v="0"/>
    <b v="0"/>
    <s v="film &amp; video/documentary"/>
    <x v="4"/>
    <x v="4"/>
    <x v="23"/>
    <d v="2019-04-08T05:00:00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n v="1403499600"/>
    <b v="0"/>
    <b v="0"/>
    <s v="technology/wearables"/>
    <x v="2"/>
    <x v="8"/>
    <x v="24"/>
    <d v="2014-06-23T05:00:00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n v="1307422800"/>
    <b v="0"/>
    <b v="1"/>
    <s v="games/video games"/>
    <x v="6"/>
    <x v="11"/>
    <x v="25"/>
    <d v="2011-06-07T05:00:00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n v="1535346000"/>
    <b v="0"/>
    <b v="0"/>
    <s v="theater/plays"/>
    <x v="3"/>
    <x v="3"/>
    <x v="26"/>
    <d v="2018-08-27T05:00:00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n v="1444539600"/>
    <b v="0"/>
    <b v="0"/>
    <s v="music/rock"/>
    <x v="1"/>
    <x v="1"/>
    <x v="27"/>
    <d v="2015-10-11T05:00:00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n v="1267682400"/>
    <b v="0"/>
    <b v="1"/>
    <s v="theater/plays"/>
    <x v="3"/>
    <x v="3"/>
    <x v="28"/>
    <d v="2010-03-04T06:00:00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n v="1535518800"/>
    <b v="0"/>
    <b v="0"/>
    <s v="film &amp; video/shorts"/>
    <x v="4"/>
    <x v="12"/>
    <x v="29"/>
    <d v="2018-08-29T05:00:00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n v="1559106000"/>
    <b v="0"/>
    <b v="0"/>
    <s v="film &amp; video/animation"/>
    <x v="4"/>
    <x v="10"/>
    <x v="30"/>
    <d v="2019-05-29T05:00:0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n v="1454392800"/>
    <b v="0"/>
    <b v="0"/>
    <s v="games/video games"/>
    <x v="6"/>
    <x v="11"/>
    <x v="31"/>
    <d v="2016-02-02T06:00:00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n v="1517896800"/>
    <b v="0"/>
    <b v="0"/>
    <s v="film &amp; video/documentary"/>
    <x v="4"/>
    <x v="4"/>
    <x v="32"/>
    <d v="2018-02-06T06:00:00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n v="1415685600"/>
    <b v="0"/>
    <b v="0"/>
    <s v="theater/plays"/>
    <x v="3"/>
    <x v="3"/>
    <x v="33"/>
    <d v="2014-11-11T06:00:00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n v="1490677200"/>
    <b v="0"/>
    <b v="0"/>
    <s v="film &amp; video/documentary"/>
    <x v="4"/>
    <x v="4"/>
    <x v="34"/>
    <d v="2017-03-28T05:00:00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n v="1551506400"/>
    <b v="0"/>
    <b v="1"/>
    <s v="film &amp; video/drama"/>
    <x v="4"/>
    <x v="6"/>
    <x v="35"/>
    <d v="2019-03-02T06:00:00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n v="1300856400"/>
    <b v="0"/>
    <b v="0"/>
    <s v="theater/plays"/>
    <x v="3"/>
    <x v="3"/>
    <x v="36"/>
    <d v="2011-03-23T05:00:00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n v="1573192800"/>
    <b v="0"/>
    <b v="1"/>
    <s v="publishing/fiction"/>
    <x v="5"/>
    <x v="13"/>
    <x v="37"/>
    <d v="2019-11-08T06:00:00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n v="1287810000"/>
    <b v="0"/>
    <b v="0"/>
    <s v="photography/photography books"/>
    <x v="7"/>
    <x v="14"/>
    <x v="38"/>
    <d v="2010-10-23T05:00:00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n v="1362978000"/>
    <b v="0"/>
    <b v="0"/>
    <s v="theater/plays"/>
    <x v="3"/>
    <x v="3"/>
    <x v="39"/>
    <d v="2013-03-11T05:00:00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n v="1277355600"/>
    <b v="0"/>
    <b v="1"/>
    <s v="technology/wearables"/>
    <x v="2"/>
    <x v="8"/>
    <x v="40"/>
    <d v="2010-06-24T05:00:00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n v="1348981200"/>
    <b v="0"/>
    <b v="1"/>
    <s v="music/rock"/>
    <x v="1"/>
    <x v="1"/>
    <x v="41"/>
    <d v="2012-09-30T05:00:00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n v="1310533200"/>
    <b v="0"/>
    <b v="0"/>
    <s v="food/food trucks"/>
    <x v="0"/>
    <x v="0"/>
    <x v="42"/>
    <d v="2011-07-13T05:00:0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n v="1407560400"/>
    <b v="0"/>
    <b v="0"/>
    <s v="publishing/radio &amp; podcasts"/>
    <x v="5"/>
    <x v="15"/>
    <x v="43"/>
    <d v="2014-08-09T05:00:00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n v="1552885200"/>
    <b v="0"/>
    <b v="0"/>
    <s v="publishing/fiction"/>
    <x v="5"/>
    <x v="13"/>
    <x v="44"/>
    <d v="2019-03-18T05:00:00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n v="1479362400"/>
    <b v="0"/>
    <b v="1"/>
    <s v="theater/plays"/>
    <x v="3"/>
    <x v="3"/>
    <x v="45"/>
    <d v="2016-11-17T06:00:00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n v="1280552400"/>
    <b v="0"/>
    <b v="0"/>
    <s v="music/rock"/>
    <x v="1"/>
    <x v="1"/>
    <x v="46"/>
    <d v="2010-07-31T05:00:00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n v="1398661200"/>
    <b v="0"/>
    <b v="0"/>
    <s v="theater/plays"/>
    <x v="3"/>
    <x v="3"/>
    <x v="47"/>
    <d v="2014-04-28T05:00:00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n v="1436245200"/>
    <b v="0"/>
    <b v="0"/>
    <s v="theater/plays"/>
    <x v="3"/>
    <x v="3"/>
    <x v="48"/>
    <d v="2015-07-07T05:00:00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n v="1575439200"/>
    <b v="0"/>
    <b v="0"/>
    <s v="music/rock"/>
    <x v="1"/>
    <x v="1"/>
    <x v="49"/>
    <d v="2019-12-04T06:00:00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b v="0"/>
    <b v="0"/>
    <s v="music/metal"/>
    <x v="1"/>
    <x v="16"/>
    <x v="50"/>
    <d v="2013-08-29T05:00:00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n v="1334206800"/>
    <b v="0"/>
    <b v="1"/>
    <s v="technology/wearables"/>
    <x v="2"/>
    <x v="8"/>
    <x v="51"/>
    <d v="2012-04-12T05:00:00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n v="1284872400"/>
    <b v="0"/>
    <b v="0"/>
    <s v="theater/plays"/>
    <x v="3"/>
    <x v="3"/>
    <x v="52"/>
    <d v="2010-09-19T05:00:00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n v="1403931600"/>
    <b v="0"/>
    <b v="0"/>
    <s v="film &amp; video/drama"/>
    <x v="4"/>
    <x v="6"/>
    <x v="53"/>
    <d v="2014-06-28T05:00:00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n v="1521262800"/>
    <b v="0"/>
    <b v="0"/>
    <s v="technology/wearables"/>
    <x v="2"/>
    <x v="8"/>
    <x v="54"/>
    <d v="2018-03-17T05:00:00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n v="1533358800"/>
    <b v="0"/>
    <b v="0"/>
    <s v="music/jazz"/>
    <x v="1"/>
    <x v="17"/>
    <x v="55"/>
    <d v="2018-08-04T05:00:00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n v="1421474400"/>
    <b v="0"/>
    <b v="0"/>
    <s v="technology/wearables"/>
    <x v="2"/>
    <x v="8"/>
    <x v="56"/>
    <d v="2015-01-17T06:00:00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n v="1505278800"/>
    <b v="0"/>
    <b v="0"/>
    <s v="games/video games"/>
    <x v="6"/>
    <x v="11"/>
    <x v="57"/>
    <d v="2017-09-13T05:00:00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n v="1443934800"/>
    <b v="0"/>
    <b v="0"/>
    <s v="theater/plays"/>
    <x v="3"/>
    <x v="3"/>
    <x v="58"/>
    <d v="2015-10-04T05:00:00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n v="1498539600"/>
    <b v="0"/>
    <b v="1"/>
    <s v="theater/plays"/>
    <x v="3"/>
    <x v="3"/>
    <x v="59"/>
    <d v="2017-06-27T05:00:00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n v="1342760400"/>
    <b v="0"/>
    <b v="0"/>
    <s v="theater/plays"/>
    <x v="3"/>
    <x v="3"/>
    <x v="60"/>
    <d v="2012-07-20T05:00:00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n v="1301720400"/>
    <b v="0"/>
    <b v="0"/>
    <s v="theater/plays"/>
    <x v="3"/>
    <x v="3"/>
    <x v="61"/>
    <d v="2011-04-02T05:00:00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n v="1433566800"/>
    <b v="0"/>
    <b v="0"/>
    <s v="technology/web"/>
    <x v="2"/>
    <x v="2"/>
    <x v="62"/>
    <d v="2015-06-06T05:00:00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n v="1493874000"/>
    <b v="0"/>
    <b v="0"/>
    <s v="theater/plays"/>
    <x v="3"/>
    <x v="3"/>
    <x v="63"/>
    <d v="2017-05-04T05:00:00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n v="1531803600"/>
    <b v="0"/>
    <b v="1"/>
    <s v="technology/web"/>
    <x v="2"/>
    <x v="2"/>
    <x v="64"/>
    <d v="2018-07-17T05:00:00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n v="1296712800"/>
    <b v="0"/>
    <b v="0"/>
    <s v="theater/plays"/>
    <x v="3"/>
    <x v="3"/>
    <x v="65"/>
    <d v="2011-02-03T06:00:00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n v="1428901200"/>
    <b v="0"/>
    <b v="1"/>
    <s v="theater/plays"/>
    <x v="3"/>
    <x v="3"/>
    <x v="66"/>
    <d v="2015-04-13T05:00:00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n v="1264831200"/>
    <b v="0"/>
    <b v="1"/>
    <s v="technology/wearables"/>
    <x v="2"/>
    <x v="8"/>
    <x v="67"/>
    <d v="2010-01-30T06:00:00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n v="1505192400"/>
    <b v="0"/>
    <b v="1"/>
    <s v="theater/plays"/>
    <x v="3"/>
    <x v="3"/>
    <x v="68"/>
    <d v="2017-09-12T05:00:00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n v="1295676000"/>
    <b v="0"/>
    <b v="0"/>
    <s v="theater/plays"/>
    <x v="3"/>
    <x v="3"/>
    <x v="69"/>
    <d v="2011-01-22T06:00:00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n v="1292911200"/>
    <b v="0"/>
    <b v="1"/>
    <s v="theater/plays"/>
    <x v="3"/>
    <x v="3"/>
    <x v="70"/>
    <d v="2010-12-21T06:00:00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n v="1575439200"/>
    <b v="0"/>
    <b v="0"/>
    <s v="theater/plays"/>
    <x v="3"/>
    <x v="3"/>
    <x v="71"/>
    <d v="2019-12-04T06:00:00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n v="1438837200"/>
    <b v="0"/>
    <b v="0"/>
    <s v="film &amp; video/animation"/>
    <x v="4"/>
    <x v="10"/>
    <x v="72"/>
    <d v="2015-08-06T05:00:0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n v="1480485600"/>
    <b v="0"/>
    <b v="0"/>
    <s v="music/jazz"/>
    <x v="1"/>
    <x v="17"/>
    <x v="73"/>
    <d v="2016-11-30T06:00:00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n v="1459141200"/>
    <b v="0"/>
    <b v="0"/>
    <s v="music/metal"/>
    <x v="1"/>
    <x v="16"/>
    <x v="74"/>
    <d v="2016-03-28T05:00:00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n v="1532322000"/>
    <b v="0"/>
    <b v="0"/>
    <s v="photography/photography books"/>
    <x v="7"/>
    <x v="14"/>
    <x v="75"/>
    <d v="2018-07-23T05:00:00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n v="1426222800"/>
    <b v="1"/>
    <b v="1"/>
    <s v="theater/plays"/>
    <x v="3"/>
    <x v="3"/>
    <x v="76"/>
    <d v="2015-03-13T05:00:00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n v="1286773200"/>
    <b v="0"/>
    <b v="1"/>
    <s v="film &amp; video/animation"/>
    <x v="4"/>
    <x v="10"/>
    <x v="77"/>
    <d v="2010-10-11T05:00:0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n v="1523941200"/>
    <b v="0"/>
    <b v="0"/>
    <s v="publishing/translations"/>
    <x v="5"/>
    <x v="18"/>
    <x v="78"/>
    <d v="2018-04-17T05:00:00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n v="1529557200"/>
    <b v="0"/>
    <b v="0"/>
    <s v="theater/plays"/>
    <x v="3"/>
    <x v="3"/>
    <x v="79"/>
    <d v="2018-06-21T05:00:00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n v="1506574800"/>
    <b v="0"/>
    <b v="0"/>
    <s v="games/video games"/>
    <x v="6"/>
    <x v="11"/>
    <x v="80"/>
    <d v="2017-09-28T05:00:00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n v="1513576800"/>
    <b v="0"/>
    <b v="0"/>
    <s v="music/rock"/>
    <x v="1"/>
    <x v="1"/>
    <x v="81"/>
    <d v="2017-12-18T06:00:00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n v="1548309600"/>
    <b v="0"/>
    <b v="1"/>
    <s v="games/video games"/>
    <x v="6"/>
    <x v="11"/>
    <x v="82"/>
    <d v="2019-01-24T06:00:00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n v="1471582800"/>
    <b v="0"/>
    <b v="0"/>
    <s v="music/electric music"/>
    <x v="1"/>
    <x v="5"/>
    <x v="83"/>
    <d v="2016-08-19T05:00:00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n v="1344315600"/>
    <b v="0"/>
    <b v="0"/>
    <s v="technology/wearables"/>
    <x v="2"/>
    <x v="8"/>
    <x v="84"/>
    <d v="2012-08-07T05:00:00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n v="1316408400"/>
    <b v="0"/>
    <b v="0"/>
    <s v="music/indie rock"/>
    <x v="1"/>
    <x v="7"/>
    <x v="85"/>
    <d v="2011-09-19T05:00:00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n v="1431838800"/>
    <b v="1"/>
    <b v="0"/>
    <s v="theater/plays"/>
    <x v="3"/>
    <x v="3"/>
    <x v="86"/>
    <d v="2015-05-17T05:00:00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n v="1300510800"/>
    <b v="0"/>
    <b v="1"/>
    <s v="music/rock"/>
    <x v="1"/>
    <x v="1"/>
    <x v="87"/>
    <d v="2011-03-19T05:00:00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n v="1431061200"/>
    <b v="0"/>
    <b v="0"/>
    <s v="publishing/translations"/>
    <x v="5"/>
    <x v="18"/>
    <x v="88"/>
    <d v="2015-05-08T05:00:00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n v="1271480400"/>
    <b v="0"/>
    <b v="0"/>
    <s v="theater/plays"/>
    <x v="3"/>
    <x v="3"/>
    <x v="89"/>
    <d v="2010-04-17T05:00:00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n v="1456380000"/>
    <b v="0"/>
    <b v="1"/>
    <s v="theater/plays"/>
    <x v="3"/>
    <x v="3"/>
    <x v="90"/>
    <d v="2016-02-25T06:00:00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n v="1472878800"/>
    <b v="0"/>
    <b v="0"/>
    <s v="publishing/translations"/>
    <x v="5"/>
    <x v="18"/>
    <x v="91"/>
    <d v="2016-09-03T05:00:00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n v="1277355600"/>
    <b v="0"/>
    <b v="1"/>
    <s v="games/video games"/>
    <x v="6"/>
    <x v="11"/>
    <x v="92"/>
    <d v="2010-06-24T05:00:00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n v="1351054800"/>
    <b v="0"/>
    <b v="1"/>
    <s v="theater/plays"/>
    <x v="3"/>
    <x v="3"/>
    <x v="93"/>
    <d v="2012-10-24T05:00:00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n v="1555563600"/>
    <b v="0"/>
    <b v="0"/>
    <s v="technology/web"/>
    <x v="2"/>
    <x v="2"/>
    <x v="94"/>
    <d v="2019-04-18T05:00:00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n v="1571634000"/>
    <b v="0"/>
    <b v="0"/>
    <s v="film &amp; video/documentary"/>
    <x v="4"/>
    <x v="4"/>
    <x v="95"/>
    <d v="2019-10-21T05:00:00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n v="1300856400"/>
    <b v="0"/>
    <b v="0"/>
    <s v="theater/plays"/>
    <x v="3"/>
    <x v="3"/>
    <x v="96"/>
    <d v="2011-03-23T05:00:00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n v="1439874000"/>
    <b v="0"/>
    <b v="0"/>
    <s v="food/food trucks"/>
    <x v="0"/>
    <x v="0"/>
    <x v="48"/>
    <d v="2015-08-18T05:00:0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n v="1438318800"/>
    <b v="0"/>
    <b v="0"/>
    <s v="games/video games"/>
    <x v="6"/>
    <x v="11"/>
    <x v="97"/>
    <d v="2015-07-31T05:00:00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n v="1419400800"/>
    <b v="0"/>
    <b v="0"/>
    <s v="theater/plays"/>
    <x v="3"/>
    <x v="3"/>
    <x v="98"/>
    <d v="2014-12-24T06:00:00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b v="0"/>
    <b v="0"/>
    <s v="theater/plays"/>
    <x v="3"/>
    <x v="3"/>
    <x v="99"/>
    <d v="2011-11-06T05:00:00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n v="1425103200"/>
    <b v="0"/>
    <b v="1"/>
    <s v="music/electric music"/>
    <x v="1"/>
    <x v="5"/>
    <x v="100"/>
    <d v="2015-02-28T06:00:00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n v="1526878800"/>
    <b v="0"/>
    <b v="1"/>
    <s v="technology/wearables"/>
    <x v="2"/>
    <x v="8"/>
    <x v="101"/>
    <d v="2018-05-21T05:00:00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n v="1288674000"/>
    <b v="0"/>
    <b v="0"/>
    <s v="music/electric music"/>
    <x v="1"/>
    <x v="5"/>
    <x v="102"/>
    <d v="2010-11-02T05:00:00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n v="1495602000"/>
    <b v="0"/>
    <b v="0"/>
    <s v="music/indie rock"/>
    <x v="1"/>
    <x v="7"/>
    <x v="103"/>
    <d v="2017-05-24T05:00:00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n v="1366434000"/>
    <b v="0"/>
    <b v="0"/>
    <s v="technology/web"/>
    <x v="2"/>
    <x v="2"/>
    <x v="104"/>
    <d v="2013-04-20T05:00:00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n v="1568350800"/>
    <b v="0"/>
    <b v="0"/>
    <s v="theater/plays"/>
    <x v="3"/>
    <x v="3"/>
    <x v="105"/>
    <d v="2019-09-13T05:00:00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n v="1525928400"/>
    <b v="0"/>
    <b v="1"/>
    <s v="theater/plays"/>
    <x v="3"/>
    <x v="3"/>
    <x v="106"/>
    <d v="2018-05-10T05:00:00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n v="1336885200"/>
    <b v="0"/>
    <b v="0"/>
    <s v="film &amp; video/documentary"/>
    <x v="4"/>
    <x v="4"/>
    <x v="107"/>
    <d v="2012-05-13T05:00:00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n v="1389679200"/>
    <b v="0"/>
    <b v="0"/>
    <s v="film &amp; video/television"/>
    <x v="4"/>
    <x v="19"/>
    <x v="108"/>
    <d v="2014-01-14T06:00:00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b v="0"/>
    <b v="0"/>
    <s v="food/food trucks"/>
    <x v="0"/>
    <x v="0"/>
    <x v="109"/>
    <d v="2018-09-30T05:00:0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n v="1348808400"/>
    <b v="0"/>
    <b v="0"/>
    <s v="publishing/radio &amp; podcasts"/>
    <x v="5"/>
    <x v="15"/>
    <x v="110"/>
    <d v="2012-09-28T05:00:00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n v="1410152400"/>
    <b v="0"/>
    <b v="0"/>
    <s v="technology/web"/>
    <x v="2"/>
    <x v="2"/>
    <x v="111"/>
    <d v="2014-09-08T05:00:00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n v="1505797200"/>
    <b v="0"/>
    <b v="0"/>
    <s v="food/food trucks"/>
    <x v="0"/>
    <x v="0"/>
    <x v="112"/>
    <d v="2017-09-19T05:00:0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n v="1554872400"/>
    <b v="0"/>
    <b v="1"/>
    <s v="technology/wearables"/>
    <x v="2"/>
    <x v="8"/>
    <x v="113"/>
    <d v="2019-04-10T05:00:00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n v="1513922400"/>
    <b v="0"/>
    <b v="0"/>
    <s v="publishing/fiction"/>
    <x v="5"/>
    <x v="13"/>
    <x v="114"/>
    <d v="2017-12-22T06:00:00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n v="1442638800"/>
    <b v="0"/>
    <b v="0"/>
    <s v="theater/plays"/>
    <x v="3"/>
    <x v="3"/>
    <x v="115"/>
    <d v="2015-09-19T05:00:00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n v="1317186000"/>
    <b v="0"/>
    <b v="0"/>
    <s v="film &amp; video/television"/>
    <x v="4"/>
    <x v="19"/>
    <x v="116"/>
    <d v="2011-09-28T05:00:00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n v="1391234400"/>
    <b v="0"/>
    <b v="0"/>
    <s v="photography/photography books"/>
    <x v="7"/>
    <x v="14"/>
    <x v="117"/>
    <d v="2014-02-01T06:00:00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n v="1404363600"/>
    <b v="0"/>
    <b v="1"/>
    <s v="film &amp; video/documentary"/>
    <x v="4"/>
    <x v="4"/>
    <x v="118"/>
    <d v="2014-07-03T05:00:00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n v="1429592400"/>
    <b v="0"/>
    <b v="1"/>
    <s v="games/mobile games"/>
    <x v="6"/>
    <x v="20"/>
    <x v="119"/>
    <d v="2015-04-21T05:00:0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n v="1413608400"/>
    <b v="0"/>
    <b v="0"/>
    <s v="games/video games"/>
    <x v="6"/>
    <x v="11"/>
    <x v="33"/>
    <d v="2014-10-18T05:00:00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n v="1419400800"/>
    <b v="0"/>
    <b v="0"/>
    <s v="publishing/fiction"/>
    <x v="5"/>
    <x v="13"/>
    <x v="120"/>
    <d v="2014-12-24T06:00:00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n v="1448604000"/>
    <b v="1"/>
    <b v="0"/>
    <s v="theater/plays"/>
    <x v="3"/>
    <x v="3"/>
    <x v="121"/>
    <d v="2015-11-27T06:00:00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n v="1562302800"/>
    <b v="0"/>
    <b v="0"/>
    <s v="photography/photography books"/>
    <x v="7"/>
    <x v="14"/>
    <x v="122"/>
    <d v="2019-07-05T05:00:00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n v="1537678800"/>
    <b v="0"/>
    <b v="0"/>
    <s v="theater/plays"/>
    <x v="3"/>
    <x v="3"/>
    <x v="123"/>
    <d v="2018-09-23T05:00:00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n v="1473570000"/>
    <b v="0"/>
    <b v="1"/>
    <s v="theater/plays"/>
    <x v="3"/>
    <x v="3"/>
    <x v="124"/>
    <d v="2016-09-11T05:00:00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n v="1273899600"/>
    <b v="0"/>
    <b v="0"/>
    <s v="theater/plays"/>
    <x v="3"/>
    <x v="3"/>
    <x v="125"/>
    <d v="2010-05-15T05:00:00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n v="1284008400"/>
    <b v="0"/>
    <b v="0"/>
    <s v="music/rock"/>
    <x v="1"/>
    <x v="1"/>
    <x v="126"/>
    <d v="2010-09-09T05:00:00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n v="1425103200"/>
    <b v="0"/>
    <b v="0"/>
    <s v="food/food trucks"/>
    <x v="0"/>
    <x v="0"/>
    <x v="127"/>
    <d v="2015-02-28T06:00:0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n v="1320991200"/>
    <b v="0"/>
    <b v="0"/>
    <s v="film &amp; video/drama"/>
    <x v="4"/>
    <x v="6"/>
    <x v="128"/>
    <d v="2011-11-11T06:00:00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n v="1386828000"/>
    <b v="0"/>
    <b v="0"/>
    <s v="technology/web"/>
    <x v="2"/>
    <x v="2"/>
    <x v="129"/>
    <d v="2013-12-12T06:00:00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n v="1517119200"/>
    <b v="0"/>
    <b v="1"/>
    <s v="theater/plays"/>
    <x v="3"/>
    <x v="3"/>
    <x v="130"/>
    <d v="2018-01-28T06:00:00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n v="1315026000"/>
    <b v="0"/>
    <b v="0"/>
    <s v="music/world music"/>
    <x v="1"/>
    <x v="21"/>
    <x v="131"/>
    <d v="2011-09-03T05:00:00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n v="1312693200"/>
    <b v="0"/>
    <b v="1"/>
    <s v="film &amp; video/documentary"/>
    <x v="4"/>
    <x v="4"/>
    <x v="132"/>
    <d v="2011-08-07T05:00:00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n v="1363064400"/>
    <b v="0"/>
    <b v="1"/>
    <s v="theater/plays"/>
    <x v="3"/>
    <x v="3"/>
    <x v="133"/>
    <d v="2013-03-12T05:00:00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n v="1403154000"/>
    <b v="0"/>
    <b v="1"/>
    <s v="film &amp; video/drama"/>
    <x v="4"/>
    <x v="6"/>
    <x v="134"/>
    <d v="2014-06-19T05:00:00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n v="1286859600"/>
    <b v="0"/>
    <b v="0"/>
    <s v="publishing/nonfiction"/>
    <x v="5"/>
    <x v="9"/>
    <x v="135"/>
    <d v="2010-10-12T05:00:00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n v="1349326800"/>
    <b v="0"/>
    <b v="0"/>
    <s v="games/mobile games"/>
    <x v="6"/>
    <x v="20"/>
    <x v="136"/>
    <d v="2012-10-04T05:00:0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n v="1430974800"/>
    <b v="0"/>
    <b v="1"/>
    <s v="technology/wearables"/>
    <x v="2"/>
    <x v="8"/>
    <x v="137"/>
    <d v="2015-05-07T05:00:00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b v="0"/>
    <b v="0"/>
    <s v="film &amp; video/documentary"/>
    <x v="4"/>
    <x v="4"/>
    <x v="138"/>
    <d v="2018-03-02T06:00:00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n v="1434603600"/>
    <b v="0"/>
    <b v="0"/>
    <s v="technology/web"/>
    <x v="2"/>
    <x v="2"/>
    <x v="139"/>
    <d v="2015-06-18T05:00:00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n v="1337230800"/>
    <b v="0"/>
    <b v="0"/>
    <s v="technology/web"/>
    <x v="2"/>
    <x v="2"/>
    <x v="107"/>
    <d v="2012-05-17T05:00:00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n v="1279429200"/>
    <b v="0"/>
    <b v="0"/>
    <s v="music/indie rock"/>
    <x v="1"/>
    <x v="7"/>
    <x v="140"/>
    <d v="2010-07-18T05:00:00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n v="1561438800"/>
    <b v="0"/>
    <b v="0"/>
    <s v="theater/plays"/>
    <x v="3"/>
    <x v="3"/>
    <x v="141"/>
    <d v="2019-06-25T05:00:00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n v="1410498000"/>
    <b v="0"/>
    <b v="0"/>
    <s v="technology/wearables"/>
    <x v="2"/>
    <x v="8"/>
    <x v="142"/>
    <d v="2014-09-12T05:00:00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n v="1322460000"/>
    <b v="0"/>
    <b v="0"/>
    <s v="theater/plays"/>
    <x v="3"/>
    <x v="3"/>
    <x v="143"/>
    <d v="2011-11-28T06:00:00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n v="1466312400"/>
    <b v="0"/>
    <b v="1"/>
    <s v="theater/plays"/>
    <x v="3"/>
    <x v="3"/>
    <x v="144"/>
    <d v="2016-06-19T05:00:00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n v="1501736400"/>
    <b v="0"/>
    <b v="0"/>
    <s v="technology/wearables"/>
    <x v="2"/>
    <x v="8"/>
    <x v="145"/>
    <d v="2017-08-03T05:00:00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n v="1361512800"/>
    <b v="0"/>
    <b v="0"/>
    <s v="music/indie rock"/>
    <x v="1"/>
    <x v="7"/>
    <x v="146"/>
    <d v="2013-02-22T06:00:00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b v="0"/>
    <b v="0"/>
    <s v="music/rock"/>
    <x v="1"/>
    <x v="1"/>
    <x v="147"/>
    <d v="2018-12-17T06:00:00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n v="1406696400"/>
    <b v="0"/>
    <b v="0"/>
    <s v="music/electric music"/>
    <x v="1"/>
    <x v="5"/>
    <x v="148"/>
    <d v="2014-07-30T05:00:00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n v="1487916000"/>
    <b v="0"/>
    <b v="0"/>
    <s v="music/indie rock"/>
    <x v="1"/>
    <x v="7"/>
    <x v="149"/>
    <d v="2017-02-24T06:00:00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n v="1351141200"/>
    <b v="0"/>
    <b v="0"/>
    <s v="theater/plays"/>
    <x v="3"/>
    <x v="3"/>
    <x v="150"/>
    <d v="2012-10-25T05:00:00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n v="1465016400"/>
    <b v="0"/>
    <b v="1"/>
    <s v="music/indie rock"/>
    <x v="1"/>
    <x v="7"/>
    <x v="151"/>
    <d v="2016-06-04T05:00:00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n v="1270789200"/>
    <b v="0"/>
    <b v="0"/>
    <s v="theater/plays"/>
    <x v="3"/>
    <x v="3"/>
    <x v="152"/>
    <d v="2010-04-09T05:00:00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n v="1572325200"/>
    <b v="0"/>
    <b v="0"/>
    <s v="music/rock"/>
    <x v="1"/>
    <x v="1"/>
    <x v="153"/>
    <d v="2019-10-29T05:00:00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n v="1389420000"/>
    <b v="0"/>
    <b v="0"/>
    <s v="photography/photography books"/>
    <x v="7"/>
    <x v="14"/>
    <x v="154"/>
    <d v="2014-01-11T06:00:00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n v="1449640800"/>
    <b v="0"/>
    <b v="0"/>
    <s v="music/rock"/>
    <x v="1"/>
    <x v="1"/>
    <x v="155"/>
    <d v="2015-12-09T06:00:00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n v="1555218000"/>
    <b v="0"/>
    <b v="1"/>
    <s v="theater/plays"/>
    <x v="3"/>
    <x v="3"/>
    <x v="156"/>
    <d v="2019-04-14T05:00:00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n v="1557723600"/>
    <b v="0"/>
    <b v="0"/>
    <s v="technology/wearables"/>
    <x v="2"/>
    <x v="8"/>
    <x v="157"/>
    <d v="2019-05-13T05:00:00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n v="1443502800"/>
    <b v="0"/>
    <b v="1"/>
    <s v="technology/web"/>
    <x v="2"/>
    <x v="2"/>
    <x v="158"/>
    <d v="2015-09-29T05:00:00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n v="1546840800"/>
    <b v="0"/>
    <b v="0"/>
    <s v="music/rock"/>
    <x v="1"/>
    <x v="1"/>
    <x v="159"/>
    <d v="2019-01-07T06:00:00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n v="1512712800"/>
    <b v="0"/>
    <b v="1"/>
    <s v="photography/photography books"/>
    <x v="7"/>
    <x v="14"/>
    <x v="160"/>
    <d v="2017-12-08T06:00:00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n v="1507525200"/>
    <b v="0"/>
    <b v="0"/>
    <s v="theater/plays"/>
    <x v="3"/>
    <x v="3"/>
    <x v="161"/>
    <d v="2017-10-09T05:00:00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n v="1504328400"/>
    <b v="0"/>
    <b v="0"/>
    <s v="technology/web"/>
    <x v="2"/>
    <x v="2"/>
    <x v="162"/>
    <d v="2017-09-02T05:00:00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n v="1293343200"/>
    <b v="0"/>
    <b v="0"/>
    <s v="photography/photography books"/>
    <x v="7"/>
    <x v="14"/>
    <x v="163"/>
    <d v="2010-12-26T06:00:00"/>
  </r>
  <r>
    <n v="167"/>
    <s v="Cruz-Ward"/>
    <s v="Robust content-based emulation"/>
    <n v="2600"/>
    <n v="10804"/>
    <n v="415.53846153846149"/>
    <x v="1"/>
    <x v="147"/>
    <n v="74"/>
    <x v="2"/>
    <s v="AUD"/>
    <n v="1370840400"/>
    <n v="1371704400"/>
    <b v="0"/>
    <b v="0"/>
    <s v="theater/plays"/>
    <x v="3"/>
    <x v="3"/>
    <x v="164"/>
    <d v="2013-06-20T05:00:00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n v="1552798800"/>
    <b v="0"/>
    <b v="1"/>
    <s v="music/indie rock"/>
    <x v="1"/>
    <x v="7"/>
    <x v="165"/>
    <d v="2019-03-17T05:00:00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n v="1342328400"/>
    <b v="0"/>
    <b v="1"/>
    <s v="film &amp; video/shorts"/>
    <x v="4"/>
    <x v="12"/>
    <x v="166"/>
    <d v="2012-07-15T05:00:00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n v="1502341200"/>
    <b v="0"/>
    <b v="0"/>
    <s v="music/indie rock"/>
    <x v="1"/>
    <x v="7"/>
    <x v="167"/>
    <d v="2017-08-10T05:00:00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n v="1397192400"/>
    <b v="0"/>
    <b v="0"/>
    <s v="publishing/translations"/>
    <x v="5"/>
    <x v="18"/>
    <x v="168"/>
    <d v="2014-04-11T05:00:00"/>
  </r>
  <r>
    <n v="172"/>
    <s v="Nixon Inc"/>
    <s v="Centralized national firmware"/>
    <n v="800"/>
    <n v="663"/>
    <n v="82.875"/>
    <x v="0"/>
    <x v="150"/>
    <n v="25.5"/>
    <x v="1"/>
    <s v="USD"/>
    <n v="1405746000"/>
    <n v="1407042000"/>
    <b v="0"/>
    <b v="1"/>
    <s v="film &amp; video/documentary"/>
    <x v="4"/>
    <x v="4"/>
    <x v="169"/>
    <d v="2014-08-03T05:00:00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n v="1369371600"/>
    <b v="0"/>
    <b v="0"/>
    <s v="theater/plays"/>
    <x v="3"/>
    <x v="3"/>
    <x v="170"/>
    <d v="2013-05-24T05:00:00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n v="1444107600"/>
    <b v="0"/>
    <b v="1"/>
    <s v="technology/wearables"/>
    <x v="2"/>
    <x v="8"/>
    <x v="171"/>
    <d v="2015-10-06T05:00:00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n v="1474261200"/>
    <b v="0"/>
    <b v="0"/>
    <s v="theater/plays"/>
    <x v="3"/>
    <x v="3"/>
    <x v="172"/>
    <d v="2016-09-19T05:00:00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b v="0"/>
    <b v="0"/>
    <s v="theater/plays"/>
    <x v="3"/>
    <x v="3"/>
    <x v="173"/>
    <d v="2016-09-12T05:00:00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n v="1291960800"/>
    <b v="0"/>
    <b v="0"/>
    <s v="theater/plays"/>
    <x v="3"/>
    <x v="3"/>
    <x v="174"/>
    <d v="2010-12-10T06:00:00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n v="1506747600"/>
    <b v="0"/>
    <b v="0"/>
    <s v="food/food trucks"/>
    <x v="0"/>
    <x v="0"/>
    <x v="175"/>
    <d v="2017-09-30T05:00:0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n v="1363582800"/>
    <b v="0"/>
    <b v="1"/>
    <s v="theater/plays"/>
    <x v="3"/>
    <x v="3"/>
    <x v="176"/>
    <d v="2013-03-18T05:00:00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n v="1269666000"/>
    <b v="0"/>
    <b v="0"/>
    <s v="technology/wearables"/>
    <x v="2"/>
    <x v="8"/>
    <x v="177"/>
    <d v="2010-03-27T05:00:00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n v="1508648400"/>
    <b v="0"/>
    <b v="0"/>
    <s v="technology/web"/>
    <x v="2"/>
    <x v="2"/>
    <x v="178"/>
    <d v="2017-10-22T05:00:00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b v="0"/>
    <b v="0"/>
    <s v="theater/plays"/>
    <x v="3"/>
    <x v="3"/>
    <x v="179"/>
    <d v="2019-07-01T05:00:00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b v="0"/>
    <b v="0"/>
    <s v="music/rock"/>
    <x v="1"/>
    <x v="1"/>
    <x v="180"/>
    <d v="2010-09-22T05:00:00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n v="1556946000"/>
    <b v="0"/>
    <b v="0"/>
    <s v="theater/plays"/>
    <x v="3"/>
    <x v="3"/>
    <x v="181"/>
    <d v="2019-05-04T05:00:00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n v="1527138000"/>
    <b v="0"/>
    <b v="0"/>
    <s v="film &amp; video/television"/>
    <x v="4"/>
    <x v="19"/>
    <x v="182"/>
    <d v="2018-05-24T05:00:00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n v="1402117200"/>
    <b v="0"/>
    <b v="0"/>
    <s v="theater/plays"/>
    <x v="3"/>
    <x v="3"/>
    <x v="183"/>
    <d v="2014-06-07T05:00:00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n v="1364014800"/>
    <b v="0"/>
    <b v="1"/>
    <s v="film &amp; video/shorts"/>
    <x v="4"/>
    <x v="12"/>
    <x v="184"/>
    <d v="2013-03-23T05:00:00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n v="1417586400"/>
    <b v="0"/>
    <b v="0"/>
    <s v="theater/plays"/>
    <x v="3"/>
    <x v="3"/>
    <x v="185"/>
    <d v="2014-12-03T06:00:00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n v="1457071200"/>
    <b v="0"/>
    <b v="0"/>
    <s v="theater/plays"/>
    <x v="3"/>
    <x v="3"/>
    <x v="186"/>
    <d v="2016-03-04T06:00:00"/>
  </r>
  <r>
    <n v="190"/>
    <s v="Cook LLC"/>
    <s v="Up-sized dynamic throughput"/>
    <n v="3700"/>
    <n v="2538"/>
    <n v="68.594594594594597"/>
    <x v="0"/>
    <x v="3"/>
    <n v="105.75"/>
    <x v="1"/>
    <s v="USD"/>
    <n v="1370322000"/>
    <n v="1370408400"/>
    <b v="0"/>
    <b v="1"/>
    <s v="theater/plays"/>
    <x v="3"/>
    <x v="3"/>
    <x v="187"/>
    <d v="2013-06-05T05:00:00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n v="1552626000"/>
    <b v="0"/>
    <b v="0"/>
    <s v="theater/plays"/>
    <x v="3"/>
    <x v="3"/>
    <x v="188"/>
    <d v="2019-03-15T05:00:00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n v="1404190800"/>
    <b v="0"/>
    <b v="0"/>
    <s v="music/rock"/>
    <x v="1"/>
    <x v="1"/>
    <x v="189"/>
    <d v="2014-07-01T05:00:00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n v="1523509200"/>
    <b v="1"/>
    <b v="0"/>
    <s v="music/indie rock"/>
    <x v="1"/>
    <x v="7"/>
    <x v="190"/>
    <d v="2018-04-12T05:00:00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n v="1443589200"/>
    <b v="0"/>
    <b v="0"/>
    <s v="music/metal"/>
    <x v="1"/>
    <x v="16"/>
    <x v="191"/>
    <d v="2015-09-30T05:00:00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n v="1533445200"/>
    <b v="0"/>
    <b v="0"/>
    <s v="music/electric music"/>
    <x v="1"/>
    <x v="5"/>
    <x v="192"/>
    <d v="2018-08-05T05:00:00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n v="1474520400"/>
    <b v="0"/>
    <b v="0"/>
    <s v="technology/wearables"/>
    <x v="2"/>
    <x v="8"/>
    <x v="173"/>
    <d v="2016-09-22T05:00:00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n v="1499403600"/>
    <b v="0"/>
    <b v="0"/>
    <s v="film &amp; video/drama"/>
    <x v="4"/>
    <x v="6"/>
    <x v="193"/>
    <d v="2017-07-07T05:00:00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n v="1283576400"/>
    <b v="0"/>
    <b v="0"/>
    <s v="music/electric music"/>
    <x v="1"/>
    <x v="5"/>
    <x v="194"/>
    <d v="2010-09-04T05:00:00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n v="1436590800"/>
    <b v="0"/>
    <b v="0"/>
    <s v="music/rock"/>
    <x v="1"/>
    <x v="1"/>
    <x v="195"/>
    <d v="2015-07-11T05:00:00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b v="0"/>
    <b v="0"/>
    <s v="theater/plays"/>
    <x v="3"/>
    <x v="3"/>
    <x v="152"/>
    <d v="2010-04-05T05:00:00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n v="1407819600"/>
    <b v="0"/>
    <b v="0"/>
    <s v="technology/web"/>
    <x v="2"/>
    <x v="2"/>
    <x v="196"/>
    <d v="2014-08-12T05:00:00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n v="1317877200"/>
    <b v="0"/>
    <b v="0"/>
    <s v="food/food trucks"/>
    <x v="0"/>
    <x v="0"/>
    <x v="197"/>
    <d v="2011-10-06T05:00:0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b v="0"/>
    <b v="0"/>
    <s v="theater/plays"/>
    <x v="3"/>
    <x v="3"/>
    <x v="198"/>
    <d v="2017-01-19T06:00:00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n v="1302670800"/>
    <b v="0"/>
    <b v="0"/>
    <s v="music/jazz"/>
    <x v="1"/>
    <x v="17"/>
    <x v="199"/>
    <d v="2011-04-13T05:00:00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n v="1540789200"/>
    <b v="1"/>
    <b v="0"/>
    <s v="theater/plays"/>
    <x v="3"/>
    <x v="3"/>
    <x v="200"/>
    <d v="2018-10-29T05:00:00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n v="1268028000"/>
    <b v="0"/>
    <b v="0"/>
    <s v="publishing/fiction"/>
    <x v="5"/>
    <x v="13"/>
    <x v="201"/>
    <d v="2010-03-08T06:00:00"/>
  </r>
  <r>
    <n v="207"/>
    <s v="Carney-Anderson"/>
    <s v="Digitized 5thgeneration knowledgebase"/>
    <n v="1000"/>
    <n v="4257"/>
    <n v="425.7"/>
    <x v="1"/>
    <x v="177"/>
    <n v="99"/>
    <x v="1"/>
    <s v="USD"/>
    <n v="1535432400"/>
    <n v="1537160400"/>
    <b v="0"/>
    <b v="1"/>
    <s v="music/rock"/>
    <x v="1"/>
    <x v="1"/>
    <x v="202"/>
    <d v="2018-09-17T05:00:00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n v="1512280800"/>
    <b v="0"/>
    <b v="0"/>
    <s v="film &amp; video/documentary"/>
    <x v="4"/>
    <x v="4"/>
    <x v="203"/>
    <d v="2017-12-03T06:00:00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n v="1463115600"/>
    <b v="0"/>
    <b v="0"/>
    <s v="film &amp; video/documentary"/>
    <x v="4"/>
    <x v="4"/>
    <x v="204"/>
    <d v="2016-05-13T05:00:00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n v="1490850000"/>
    <b v="0"/>
    <b v="0"/>
    <s v="film &amp; video/science fiction"/>
    <x v="4"/>
    <x v="22"/>
    <x v="205"/>
    <d v="2017-03-30T05:00:00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n v="1379653200"/>
    <b v="0"/>
    <b v="0"/>
    <s v="theater/plays"/>
    <x v="3"/>
    <x v="3"/>
    <x v="206"/>
    <d v="2013-09-20T05:00:00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n v="1580364000"/>
    <b v="0"/>
    <b v="0"/>
    <s v="theater/plays"/>
    <x v="3"/>
    <x v="3"/>
    <x v="207"/>
    <d v="2020-01-30T06:00:00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n v="1289714400"/>
    <b v="0"/>
    <b v="1"/>
    <s v="music/indie rock"/>
    <x v="1"/>
    <x v="7"/>
    <x v="208"/>
    <d v="2010-11-14T06:00:00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n v="1282712400"/>
    <b v="0"/>
    <b v="0"/>
    <s v="music/rock"/>
    <x v="1"/>
    <x v="1"/>
    <x v="209"/>
    <d v="2010-08-25T05:00:00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n v="1550210400"/>
    <b v="0"/>
    <b v="0"/>
    <s v="theater/plays"/>
    <x v="3"/>
    <x v="3"/>
    <x v="210"/>
    <d v="2019-02-15T06:00:00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n v="1322114400"/>
    <b v="0"/>
    <b v="0"/>
    <s v="theater/plays"/>
    <x v="3"/>
    <x v="3"/>
    <x v="211"/>
    <d v="2011-11-24T06:00:00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n v="1557205200"/>
    <b v="0"/>
    <b v="0"/>
    <s v="film &amp; video/science fiction"/>
    <x v="4"/>
    <x v="22"/>
    <x v="212"/>
    <d v="2019-05-07T05:00:00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n v="1323928800"/>
    <b v="0"/>
    <b v="1"/>
    <s v="film &amp; video/shorts"/>
    <x v="4"/>
    <x v="12"/>
    <x v="213"/>
    <d v="2011-12-15T06:00:00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n v="1346130000"/>
    <b v="0"/>
    <b v="0"/>
    <s v="film &amp; video/animation"/>
    <x v="4"/>
    <x v="10"/>
    <x v="214"/>
    <d v="2012-08-28T05:00:0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n v="1311051600"/>
    <b v="1"/>
    <b v="0"/>
    <s v="theater/plays"/>
    <x v="3"/>
    <x v="3"/>
    <x v="215"/>
    <d v="2011-07-19T05:00:00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b v="1"/>
    <b v="0"/>
    <s v="food/food trucks"/>
    <x v="0"/>
    <x v="0"/>
    <x v="216"/>
    <d v="2012-06-23T05:00:0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n v="1412312400"/>
    <b v="0"/>
    <b v="0"/>
    <s v="photography/photography books"/>
    <x v="7"/>
    <x v="14"/>
    <x v="217"/>
    <d v="2014-10-03T05:00:00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n v="1459314000"/>
    <b v="0"/>
    <b v="0"/>
    <s v="theater/plays"/>
    <x v="3"/>
    <x v="3"/>
    <x v="218"/>
    <d v="2016-03-30T05:00:00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n v="1415426400"/>
    <b v="0"/>
    <b v="0"/>
    <s v="film &amp; video/science fiction"/>
    <x v="4"/>
    <x v="22"/>
    <x v="219"/>
    <d v="2014-11-08T06:00:00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n v="1399093200"/>
    <b v="1"/>
    <b v="0"/>
    <s v="music/rock"/>
    <x v="1"/>
    <x v="1"/>
    <x v="220"/>
    <d v="2014-05-03T05:00:00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n v="1273899600"/>
    <b v="0"/>
    <b v="0"/>
    <s v="photography/photography books"/>
    <x v="7"/>
    <x v="14"/>
    <x v="221"/>
    <d v="2010-05-15T05:00:00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n v="1432184400"/>
    <b v="0"/>
    <b v="0"/>
    <s v="games/mobile games"/>
    <x v="6"/>
    <x v="20"/>
    <x v="222"/>
    <d v="2015-05-21T05:00:0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n v="1474779600"/>
    <b v="0"/>
    <b v="0"/>
    <s v="film &amp; video/animation"/>
    <x v="4"/>
    <x v="10"/>
    <x v="172"/>
    <d v="2016-09-25T05:00:0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n v="1500440400"/>
    <b v="0"/>
    <b v="1"/>
    <s v="games/mobile games"/>
    <x v="6"/>
    <x v="20"/>
    <x v="223"/>
    <d v="2017-07-19T05:00:0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n v="1575612000"/>
    <b v="0"/>
    <b v="0"/>
    <s v="games/video games"/>
    <x v="6"/>
    <x v="11"/>
    <x v="224"/>
    <d v="2019-12-06T06:00:00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n v="1374123600"/>
    <b v="0"/>
    <b v="0"/>
    <s v="theater/plays"/>
    <x v="3"/>
    <x v="3"/>
    <x v="225"/>
    <d v="2013-07-18T05:00:00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n v="1469509200"/>
    <b v="0"/>
    <b v="0"/>
    <s v="theater/plays"/>
    <x v="3"/>
    <x v="3"/>
    <x v="226"/>
    <d v="2016-07-26T05:00:00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n v="1309237200"/>
    <b v="0"/>
    <b v="0"/>
    <s v="film &amp; video/animation"/>
    <x v="4"/>
    <x v="10"/>
    <x v="227"/>
    <d v="2011-06-28T05:00:0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n v="1503982800"/>
    <b v="0"/>
    <b v="1"/>
    <s v="games/video games"/>
    <x v="6"/>
    <x v="11"/>
    <x v="228"/>
    <d v="2017-08-29T05:00:00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n v="1487397600"/>
    <b v="0"/>
    <b v="0"/>
    <s v="film &amp; video/animation"/>
    <x v="4"/>
    <x v="10"/>
    <x v="229"/>
    <d v="2017-02-18T06:00:0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n v="1562043600"/>
    <b v="0"/>
    <b v="1"/>
    <s v="music/rock"/>
    <x v="1"/>
    <x v="1"/>
    <x v="230"/>
    <d v="2019-07-02T05:00:00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n v="1398574800"/>
    <b v="0"/>
    <b v="0"/>
    <s v="film &amp; video/animation"/>
    <x v="4"/>
    <x v="10"/>
    <x v="231"/>
    <d v="2014-04-27T05:00:0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n v="1515391200"/>
    <b v="0"/>
    <b v="1"/>
    <s v="theater/plays"/>
    <x v="3"/>
    <x v="3"/>
    <x v="232"/>
    <d v="2018-01-08T06:00:00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n v="1441170000"/>
    <b v="0"/>
    <b v="0"/>
    <s v="technology/wearables"/>
    <x v="2"/>
    <x v="8"/>
    <x v="233"/>
    <d v="2015-09-02T05:00:00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n v="1281157200"/>
    <b v="0"/>
    <b v="0"/>
    <s v="theater/plays"/>
    <x v="3"/>
    <x v="3"/>
    <x v="194"/>
    <d v="2010-08-07T05:00:00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n v="1398229200"/>
    <b v="0"/>
    <b v="1"/>
    <s v="publishing/nonfiction"/>
    <x v="5"/>
    <x v="9"/>
    <x v="234"/>
    <d v="2014-04-23T05:00:00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n v="1495256400"/>
    <b v="0"/>
    <b v="1"/>
    <s v="music/rock"/>
    <x v="1"/>
    <x v="1"/>
    <x v="235"/>
    <d v="2017-05-20T05:00:00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n v="1520402400"/>
    <b v="0"/>
    <b v="0"/>
    <s v="theater/plays"/>
    <x v="3"/>
    <x v="3"/>
    <x v="236"/>
    <d v="2018-03-07T06:00:00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n v="1409806800"/>
    <b v="0"/>
    <b v="0"/>
    <s v="theater/plays"/>
    <x v="3"/>
    <x v="3"/>
    <x v="237"/>
    <d v="2014-09-04T05:00:00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n v="1396933200"/>
    <b v="0"/>
    <b v="0"/>
    <s v="theater/plays"/>
    <x v="3"/>
    <x v="3"/>
    <x v="238"/>
    <d v="2014-04-08T05:00:00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n v="1376024400"/>
    <b v="0"/>
    <b v="0"/>
    <s v="technology/web"/>
    <x v="2"/>
    <x v="2"/>
    <x v="239"/>
    <d v="2013-08-09T05:00:00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n v="1483682400"/>
    <b v="0"/>
    <b v="1"/>
    <s v="publishing/fiction"/>
    <x v="5"/>
    <x v="13"/>
    <x v="240"/>
    <d v="2017-01-06T06:00:00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n v="1420437600"/>
    <b v="0"/>
    <b v="0"/>
    <s v="games/mobile games"/>
    <x v="6"/>
    <x v="20"/>
    <x v="241"/>
    <d v="2015-01-05T06:00:0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n v="1420783200"/>
    <b v="0"/>
    <b v="0"/>
    <s v="publishing/translations"/>
    <x v="5"/>
    <x v="18"/>
    <x v="242"/>
    <d v="2015-01-09T06:00:00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b v="0"/>
    <b v="0"/>
    <s v="music/rock"/>
    <x v="1"/>
    <x v="1"/>
    <x v="67"/>
    <d v="2010-03-01T06:00:00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n v="1355205600"/>
    <b v="0"/>
    <b v="0"/>
    <s v="theater/plays"/>
    <x v="3"/>
    <x v="3"/>
    <x v="243"/>
    <d v="2012-12-11T06:00:00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n v="1383109200"/>
    <b v="0"/>
    <b v="0"/>
    <s v="theater/plays"/>
    <x v="3"/>
    <x v="3"/>
    <x v="244"/>
    <d v="2013-10-30T05:00:00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n v="1303275600"/>
    <b v="0"/>
    <b v="0"/>
    <s v="film &amp; video/drama"/>
    <x v="4"/>
    <x v="6"/>
    <x v="245"/>
    <d v="2011-04-20T05:00:00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n v="1487829600"/>
    <b v="0"/>
    <b v="0"/>
    <s v="publishing/nonfiction"/>
    <x v="5"/>
    <x v="9"/>
    <x v="246"/>
    <d v="2017-02-23T06:00:00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n v="1298268000"/>
    <b v="0"/>
    <b v="1"/>
    <s v="music/rock"/>
    <x v="1"/>
    <x v="1"/>
    <x v="247"/>
    <d v="2011-02-21T06:00:00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n v="1456812000"/>
    <b v="0"/>
    <b v="0"/>
    <s v="music/rock"/>
    <x v="1"/>
    <x v="1"/>
    <x v="248"/>
    <d v="2016-03-01T06:00:00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n v="1363669200"/>
    <b v="0"/>
    <b v="0"/>
    <s v="theater/plays"/>
    <x v="3"/>
    <x v="3"/>
    <x v="249"/>
    <d v="2013-03-19T05:00:00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n v="1482904800"/>
    <b v="0"/>
    <b v="1"/>
    <s v="theater/plays"/>
    <x v="3"/>
    <x v="3"/>
    <x v="250"/>
    <d v="2016-12-28T06:00:00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n v="1356588000"/>
    <b v="1"/>
    <b v="0"/>
    <s v="photography/photography books"/>
    <x v="7"/>
    <x v="14"/>
    <x v="251"/>
    <d v="2012-12-27T06:00:00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n v="1349845200"/>
    <b v="0"/>
    <b v="0"/>
    <s v="music/rock"/>
    <x v="1"/>
    <x v="1"/>
    <x v="136"/>
    <d v="2012-10-10T05:00:00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n v="1283058000"/>
    <b v="0"/>
    <b v="1"/>
    <s v="music/rock"/>
    <x v="1"/>
    <x v="1"/>
    <x v="252"/>
    <d v="2010-08-29T05:00:00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n v="1304226000"/>
    <b v="0"/>
    <b v="1"/>
    <s v="music/indie rock"/>
    <x v="1"/>
    <x v="7"/>
    <x v="253"/>
    <d v="2011-05-01T05:00:00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n v="1263016800"/>
    <b v="0"/>
    <b v="0"/>
    <s v="photography/photography books"/>
    <x v="7"/>
    <x v="14"/>
    <x v="254"/>
    <d v="2010-01-09T06:00:00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n v="1362031200"/>
    <b v="0"/>
    <b v="0"/>
    <s v="theater/plays"/>
    <x v="3"/>
    <x v="3"/>
    <x v="255"/>
    <d v="2013-02-28T06:00:00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n v="1455602400"/>
    <b v="0"/>
    <b v="0"/>
    <s v="theater/plays"/>
    <x v="3"/>
    <x v="3"/>
    <x v="256"/>
    <d v="2016-02-16T06:00:00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n v="1418191200"/>
    <b v="0"/>
    <b v="1"/>
    <s v="music/jazz"/>
    <x v="1"/>
    <x v="17"/>
    <x v="257"/>
    <d v="2014-12-10T06:00:00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n v="1352440800"/>
    <b v="0"/>
    <b v="0"/>
    <s v="theater/plays"/>
    <x v="3"/>
    <x v="3"/>
    <x v="258"/>
    <d v="2012-11-09T06:00:00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n v="1353304800"/>
    <b v="0"/>
    <b v="0"/>
    <s v="film &amp; video/documentary"/>
    <x v="4"/>
    <x v="4"/>
    <x v="259"/>
    <d v="2012-11-19T06:00:00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n v="1550728800"/>
    <b v="0"/>
    <b v="0"/>
    <s v="film &amp; video/television"/>
    <x v="4"/>
    <x v="19"/>
    <x v="260"/>
    <d v="2019-02-21T06:00:00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n v="1291442400"/>
    <b v="0"/>
    <b v="0"/>
    <s v="games/video games"/>
    <x v="6"/>
    <x v="11"/>
    <x v="261"/>
    <d v="2010-12-04T06:00:00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n v="1452146400"/>
    <b v="0"/>
    <b v="0"/>
    <s v="photography/photography books"/>
    <x v="7"/>
    <x v="14"/>
    <x v="262"/>
    <d v="2016-01-07T06:00:00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n v="1564894800"/>
    <b v="0"/>
    <b v="1"/>
    <s v="theater/plays"/>
    <x v="3"/>
    <x v="3"/>
    <x v="263"/>
    <d v="2019-08-04T05:00:00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n v="1505883600"/>
    <b v="0"/>
    <b v="0"/>
    <s v="theater/plays"/>
    <x v="3"/>
    <x v="3"/>
    <x v="264"/>
    <d v="2017-09-20T05:00:00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n v="1510380000"/>
    <b v="0"/>
    <b v="0"/>
    <s v="theater/plays"/>
    <x v="3"/>
    <x v="3"/>
    <x v="265"/>
    <d v="2017-11-11T06:00:00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b v="0"/>
    <b v="0"/>
    <s v="publishing/translations"/>
    <x v="5"/>
    <x v="18"/>
    <x v="266"/>
    <d v="2019-04-14T05:00:00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n v="1335243600"/>
    <b v="0"/>
    <b v="1"/>
    <s v="games/video games"/>
    <x v="6"/>
    <x v="11"/>
    <x v="267"/>
    <d v="2012-04-24T05:00:00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n v="1279688400"/>
    <b v="0"/>
    <b v="0"/>
    <s v="theater/plays"/>
    <x v="3"/>
    <x v="3"/>
    <x v="268"/>
    <d v="2010-07-21T05:00:00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n v="1356069600"/>
    <b v="0"/>
    <b v="0"/>
    <s v="technology/web"/>
    <x v="2"/>
    <x v="2"/>
    <x v="269"/>
    <d v="2012-12-21T06:00:00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n v="1536210000"/>
    <b v="0"/>
    <b v="0"/>
    <s v="theater/plays"/>
    <x v="3"/>
    <x v="3"/>
    <x v="270"/>
    <d v="2018-09-06T05:00:00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n v="1511762400"/>
    <b v="0"/>
    <b v="0"/>
    <s v="film &amp; video/animation"/>
    <x v="4"/>
    <x v="10"/>
    <x v="271"/>
    <d v="2017-11-27T06:00:0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n v="1333256400"/>
    <b v="0"/>
    <b v="1"/>
    <s v="theater/plays"/>
    <x v="3"/>
    <x v="3"/>
    <x v="272"/>
    <d v="2012-04-01T05:00:00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n v="1480744800"/>
    <b v="0"/>
    <b v="1"/>
    <s v="film &amp; video/television"/>
    <x v="4"/>
    <x v="19"/>
    <x v="73"/>
    <d v="2016-12-03T06:00:00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n v="1465016400"/>
    <b v="0"/>
    <b v="0"/>
    <s v="music/rock"/>
    <x v="1"/>
    <x v="1"/>
    <x v="273"/>
    <d v="2016-06-04T05:00:00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n v="1336280400"/>
    <b v="0"/>
    <b v="0"/>
    <s v="technology/web"/>
    <x v="2"/>
    <x v="2"/>
    <x v="274"/>
    <d v="2012-05-06T05:00:00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n v="1476766800"/>
    <b v="0"/>
    <b v="0"/>
    <s v="theater/plays"/>
    <x v="3"/>
    <x v="3"/>
    <x v="275"/>
    <d v="2016-10-18T05:00:00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n v="1480485600"/>
    <b v="0"/>
    <b v="0"/>
    <s v="theater/plays"/>
    <x v="3"/>
    <x v="3"/>
    <x v="276"/>
    <d v="2016-11-30T06:00:00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n v="1430197200"/>
    <b v="0"/>
    <b v="0"/>
    <s v="music/electric music"/>
    <x v="1"/>
    <x v="5"/>
    <x v="277"/>
    <d v="2015-04-28T05:00:00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n v="1331787600"/>
    <b v="0"/>
    <b v="1"/>
    <s v="music/metal"/>
    <x v="1"/>
    <x v="16"/>
    <x v="278"/>
    <d v="2012-03-15T05:00:00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n v="1438837200"/>
    <b v="0"/>
    <b v="0"/>
    <s v="theater/plays"/>
    <x v="3"/>
    <x v="3"/>
    <x v="279"/>
    <d v="2015-08-06T05:00:00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n v="1370926800"/>
    <b v="0"/>
    <b v="1"/>
    <s v="film &amp; video/documentary"/>
    <x v="4"/>
    <x v="4"/>
    <x v="280"/>
    <d v="2013-06-11T05:00:00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n v="1319000400"/>
    <b v="1"/>
    <b v="0"/>
    <s v="technology/web"/>
    <x v="2"/>
    <x v="2"/>
    <x v="281"/>
    <d v="2011-10-19T05:00:00"/>
  </r>
  <r>
    <n v="292"/>
    <s v="Ho-Harris"/>
    <s v="Versatile cohesive encoding"/>
    <n v="7300"/>
    <n v="717"/>
    <n v="9.8219178082191778"/>
    <x v="0"/>
    <x v="234"/>
    <n v="71.7"/>
    <x v="1"/>
    <s v="USD"/>
    <n v="1331874000"/>
    <n v="1333429200"/>
    <b v="0"/>
    <b v="0"/>
    <s v="food/food trucks"/>
    <x v="0"/>
    <x v="0"/>
    <x v="282"/>
    <d v="2012-04-03T05:00:0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n v="1287032400"/>
    <b v="0"/>
    <b v="0"/>
    <s v="theater/plays"/>
    <x v="3"/>
    <x v="3"/>
    <x v="283"/>
    <d v="2010-10-14T05:00:00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n v="1541570400"/>
    <b v="0"/>
    <b v="0"/>
    <s v="theater/plays"/>
    <x v="3"/>
    <x v="3"/>
    <x v="284"/>
    <d v="2018-11-07T06:00:00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n v="1383976800"/>
    <b v="0"/>
    <b v="0"/>
    <s v="theater/plays"/>
    <x v="3"/>
    <x v="3"/>
    <x v="285"/>
    <d v="2013-11-09T06:00:00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n v="1550556000"/>
    <b v="0"/>
    <b v="0"/>
    <s v="theater/plays"/>
    <x v="3"/>
    <x v="3"/>
    <x v="286"/>
    <d v="2019-02-19T06:00:00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n v="1390456800"/>
    <b v="0"/>
    <b v="1"/>
    <s v="theater/plays"/>
    <x v="3"/>
    <x v="3"/>
    <x v="287"/>
    <d v="2014-01-23T06:00:00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n v="1458018000"/>
    <b v="0"/>
    <b v="1"/>
    <s v="music/rock"/>
    <x v="1"/>
    <x v="1"/>
    <x v="288"/>
    <d v="2016-03-15T05:00:00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n v="1461819600"/>
    <b v="0"/>
    <b v="0"/>
    <s v="food/food trucks"/>
    <x v="0"/>
    <x v="0"/>
    <x v="289"/>
    <d v="2016-04-28T05:00:00"/>
  </r>
  <r>
    <n v="300"/>
    <s v="Cooke PLC"/>
    <s v="Focused executive core"/>
    <n v="100"/>
    <n v="5"/>
    <n v="5"/>
    <x v="0"/>
    <x v="49"/>
    <n v="5"/>
    <x v="3"/>
    <s v="DKK"/>
    <n v="1504069200"/>
    <n v="1504155600"/>
    <b v="0"/>
    <b v="1"/>
    <s v="publishing/nonfiction"/>
    <x v="5"/>
    <x v="9"/>
    <x v="290"/>
    <d v="2017-08-31T05:00:00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n v="1426395600"/>
    <b v="0"/>
    <b v="0"/>
    <s v="film &amp; video/documentary"/>
    <x v="4"/>
    <x v="4"/>
    <x v="291"/>
    <d v="2015-03-15T05:00:00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n v="1537074000"/>
    <b v="0"/>
    <b v="0"/>
    <s v="theater/plays"/>
    <x v="3"/>
    <x v="3"/>
    <x v="292"/>
    <d v="2018-09-16T05:00:00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n v="1452578400"/>
    <b v="0"/>
    <b v="0"/>
    <s v="music/indie rock"/>
    <x v="1"/>
    <x v="7"/>
    <x v="293"/>
    <d v="2016-01-12T06:00:00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n v="1474088400"/>
    <b v="0"/>
    <b v="0"/>
    <s v="film &amp; video/documentary"/>
    <x v="4"/>
    <x v="4"/>
    <x v="294"/>
    <d v="2016-09-17T05:00:00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n v="1461906000"/>
    <b v="0"/>
    <b v="0"/>
    <s v="theater/plays"/>
    <x v="3"/>
    <x v="3"/>
    <x v="295"/>
    <d v="2016-04-29T05:00:00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n v="1500267600"/>
    <b v="0"/>
    <b v="1"/>
    <s v="theater/plays"/>
    <x v="3"/>
    <x v="3"/>
    <x v="296"/>
    <d v="2017-07-17T05:00:00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n v="1340686800"/>
    <b v="0"/>
    <b v="1"/>
    <s v="publishing/fiction"/>
    <x v="5"/>
    <x v="13"/>
    <x v="297"/>
    <d v="2012-06-26T05:00:00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n v="1303189200"/>
    <b v="0"/>
    <b v="0"/>
    <s v="theater/plays"/>
    <x v="3"/>
    <x v="3"/>
    <x v="298"/>
    <d v="2011-04-19T05:00:00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n v="1318309200"/>
    <b v="0"/>
    <b v="1"/>
    <s v="music/indie rock"/>
    <x v="1"/>
    <x v="7"/>
    <x v="299"/>
    <d v="2011-10-11T05:00:00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n v="1272171600"/>
    <b v="0"/>
    <b v="0"/>
    <s v="games/video games"/>
    <x v="6"/>
    <x v="11"/>
    <x v="300"/>
    <d v="2010-04-25T05:00:00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n v="1298872800"/>
    <b v="0"/>
    <b v="0"/>
    <s v="theater/plays"/>
    <x v="3"/>
    <x v="3"/>
    <x v="247"/>
    <d v="2011-02-28T06:00:00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n v="1383282000"/>
    <b v="0"/>
    <b v="0"/>
    <s v="theater/plays"/>
    <x v="3"/>
    <x v="3"/>
    <x v="244"/>
    <d v="2013-11-01T05:00:00"/>
  </r>
  <r>
    <n v="313"/>
    <s v="Miller-Irwin"/>
    <s v="Secured maximized policy"/>
    <n v="2200"/>
    <n v="8697"/>
    <n v="395.31818181818181"/>
    <x v="1"/>
    <x v="248"/>
    <n v="39"/>
    <x v="1"/>
    <s v="USD"/>
    <n v="1330322400"/>
    <n v="1330495200"/>
    <b v="0"/>
    <b v="0"/>
    <s v="music/rock"/>
    <x v="1"/>
    <x v="1"/>
    <x v="301"/>
    <d v="2012-02-29T06:00:00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n v="1552798800"/>
    <b v="0"/>
    <b v="1"/>
    <s v="film &amp; video/documentary"/>
    <x v="4"/>
    <x v="4"/>
    <x v="188"/>
    <d v="2019-03-17T05:00:00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n v="1403413200"/>
    <b v="0"/>
    <b v="0"/>
    <s v="theater/plays"/>
    <x v="3"/>
    <x v="3"/>
    <x v="302"/>
    <d v="2014-06-22T05:00:00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n v="1574229600"/>
    <b v="0"/>
    <b v="1"/>
    <s v="food/food trucks"/>
    <x v="0"/>
    <x v="0"/>
    <x v="303"/>
    <d v="2019-11-20T06:00:0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n v="1495861200"/>
    <b v="0"/>
    <b v="0"/>
    <s v="theater/plays"/>
    <x v="3"/>
    <x v="3"/>
    <x v="304"/>
    <d v="2017-05-27T05:00:00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n v="1392530400"/>
    <b v="0"/>
    <b v="0"/>
    <s v="music/rock"/>
    <x v="1"/>
    <x v="1"/>
    <x v="305"/>
    <d v="2014-02-16T06:00:00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n v="1283662800"/>
    <b v="0"/>
    <b v="0"/>
    <s v="technology/web"/>
    <x v="2"/>
    <x v="2"/>
    <x v="306"/>
    <d v="2010-09-05T05:00:00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n v="1305781200"/>
    <b v="0"/>
    <b v="0"/>
    <s v="publishing/fiction"/>
    <x v="5"/>
    <x v="13"/>
    <x v="307"/>
    <d v="2011-05-19T05:00:00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b v="0"/>
    <b v="0"/>
    <s v="film &amp; video/shorts"/>
    <x v="4"/>
    <x v="12"/>
    <x v="308"/>
    <d v="2011-04-09T05:00:00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b v="0"/>
    <b v="0"/>
    <s v="theater/plays"/>
    <x v="3"/>
    <x v="3"/>
    <x v="309"/>
    <d v="2010-12-08T06:00:00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n v="1396069200"/>
    <b v="0"/>
    <b v="0"/>
    <s v="film &amp; video/documentary"/>
    <x v="4"/>
    <x v="4"/>
    <x v="310"/>
    <d v="2014-03-29T05:00:00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n v="1435899600"/>
    <b v="0"/>
    <b v="1"/>
    <s v="theater/plays"/>
    <x v="3"/>
    <x v="3"/>
    <x v="311"/>
    <d v="2015-07-03T05:00:00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n v="1531112400"/>
    <b v="0"/>
    <b v="1"/>
    <s v="theater/plays"/>
    <x v="3"/>
    <x v="3"/>
    <x v="79"/>
    <d v="2018-07-09T05:00:00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n v="1451628000"/>
    <b v="0"/>
    <b v="0"/>
    <s v="film &amp; video/animation"/>
    <x v="4"/>
    <x v="10"/>
    <x v="312"/>
    <d v="2016-01-01T06:00:0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n v="1567314000"/>
    <b v="0"/>
    <b v="1"/>
    <s v="theater/plays"/>
    <x v="3"/>
    <x v="3"/>
    <x v="313"/>
    <d v="2019-09-01T05:00:00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n v="1544508000"/>
    <b v="0"/>
    <b v="0"/>
    <s v="music/rock"/>
    <x v="1"/>
    <x v="1"/>
    <x v="314"/>
    <d v="2018-12-11T06:00:00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n v="1482472800"/>
    <b v="0"/>
    <b v="0"/>
    <s v="games/video games"/>
    <x v="6"/>
    <x v="11"/>
    <x v="315"/>
    <d v="2016-12-23T06:00:00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n v="1512799200"/>
    <b v="0"/>
    <b v="0"/>
    <s v="film &amp; video/documentary"/>
    <x v="4"/>
    <x v="4"/>
    <x v="316"/>
    <d v="2017-12-09T06:00:00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n v="1324360800"/>
    <b v="0"/>
    <b v="0"/>
    <s v="food/food trucks"/>
    <x v="0"/>
    <x v="0"/>
    <x v="317"/>
    <d v="2011-12-20T06:00:0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n v="1364533200"/>
    <b v="0"/>
    <b v="0"/>
    <s v="technology/wearables"/>
    <x v="2"/>
    <x v="8"/>
    <x v="318"/>
    <d v="2013-03-29T05:00:00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n v="1545112800"/>
    <b v="0"/>
    <b v="0"/>
    <s v="theater/plays"/>
    <x v="3"/>
    <x v="3"/>
    <x v="319"/>
    <d v="2018-12-18T06:00:00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n v="1516168800"/>
    <b v="0"/>
    <b v="0"/>
    <s v="music/rock"/>
    <x v="1"/>
    <x v="1"/>
    <x v="32"/>
    <d v="2018-01-17T06:00:00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n v="1574920800"/>
    <b v="0"/>
    <b v="0"/>
    <s v="music/rock"/>
    <x v="1"/>
    <x v="1"/>
    <x v="320"/>
    <d v="2019-11-28T06:00:00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n v="1292479200"/>
    <b v="0"/>
    <b v="1"/>
    <s v="music/rock"/>
    <x v="1"/>
    <x v="1"/>
    <x v="321"/>
    <d v="2010-12-16T06:00:00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n v="1573538400"/>
    <b v="0"/>
    <b v="0"/>
    <s v="theater/plays"/>
    <x v="3"/>
    <x v="3"/>
    <x v="322"/>
    <d v="2019-11-12T06:00:00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n v="1320382800"/>
    <b v="0"/>
    <b v="0"/>
    <s v="theater/plays"/>
    <x v="3"/>
    <x v="3"/>
    <x v="323"/>
    <d v="2011-11-04T05:00:00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n v="1502859600"/>
    <b v="0"/>
    <b v="0"/>
    <s v="theater/plays"/>
    <x v="3"/>
    <x v="3"/>
    <x v="324"/>
    <d v="2017-08-16T05:00:00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n v="1323756000"/>
    <b v="0"/>
    <b v="0"/>
    <s v="photography/photography books"/>
    <x v="7"/>
    <x v="14"/>
    <x v="325"/>
    <d v="2011-12-13T06:00:00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n v="1441342800"/>
    <b v="0"/>
    <b v="0"/>
    <s v="music/indie rock"/>
    <x v="1"/>
    <x v="7"/>
    <x v="326"/>
    <d v="2015-09-04T05:00:00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n v="1375333200"/>
    <b v="0"/>
    <b v="0"/>
    <s v="theater/plays"/>
    <x v="3"/>
    <x v="3"/>
    <x v="327"/>
    <d v="2013-08-01T05:00:00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n v="1389420000"/>
    <b v="0"/>
    <b v="0"/>
    <s v="theater/plays"/>
    <x v="3"/>
    <x v="3"/>
    <x v="328"/>
    <d v="2014-01-11T06:00:00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n v="1520056800"/>
    <b v="0"/>
    <b v="0"/>
    <s v="games/video games"/>
    <x v="6"/>
    <x v="11"/>
    <x v="329"/>
    <d v="2018-03-03T06:00:00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n v="1436504400"/>
    <b v="0"/>
    <b v="0"/>
    <s v="film &amp; video/drama"/>
    <x v="4"/>
    <x v="6"/>
    <x v="330"/>
    <d v="2015-07-10T05:00:00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n v="1508302800"/>
    <b v="0"/>
    <b v="1"/>
    <s v="music/indie rock"/>
    <x v="1"/>
    <x v="7"/>
    <x v="331"/>
    <d v="2017-10-18T05:00:00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n v="1425708000"/>
    <b v="0"/>
    <b v="0"/>
    <s v="technology/web"/>
    <x v="2"/>
    <x v="2"/>
    <x v="332"/>
    <d v="2015-03-07T06:00:00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n v="1488348000"/>
    <b v="0"/>
    <b v="0"/>
    <s v="food/food trucks"/>
    <x v="0"/>
    <x v="0"/>
    <x v="333"/>
    <d v="2017-03-01T06:00:0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n v="1502600400"/>
    <b v="0"/>
    <b v="0"/>
    <s v="theater/plays"/>
    <x v="3"/>
    <x v="3"/>
    <x v="296"/>
    <d v="2017-08-13T05:00:00"/>
  </r>
  <r>
    <n v="350"/>
    <s v="Shannon Ltd"/>
    <s v="Pre-emptive neutral capacity"/>
    <n v="100"/>
    <n v="5"/>
    <n v="5"/>
    <x v="0"/>
    <x v="49"/>
    <n v="5"/>
    <x v="1"/>
    <s v="USD"/>
    <n v="1432098000"/>
    <n v="1433653200"/>
    <b v="0"/>
    <b v="1"/>
    <s v="music/jazz"/>
    <x v="1"/>
    <x v="17"/>
    <x v="334"/>
    <d v="2015-06-07T05:00:00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n v="1441602000"/>
    <b v="0"/>
    <b v="0"/>
    <s v="music/rock"/>
    <x v="1"/>
    <x v="1"/>
    <x v="335"/>
    <d v="2015-09-07T05:00:00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n v="1447567200"/>
    <b v="0"/>
    <b v="0"/>
    <s v="theater/plays"/>
    <x v="3"/>
    <x v="3"/>
    <x v="336"/>
    <d v="2015-11-15T06:00:00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n v="1562389200"/>
    <b v="0"/>
    <b v="0"/>
    <s v="theater/plays"/>
    <x v="3"/>
    <x v="3"/>
    <x v="337"/>
    <d v="2019-07-06T05:00:00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n v="1378789200"/>
    <b v="0"/>
    <b v="0"/>
    <s v="film &amp; video/documentary"/>
    <x v="4"/>
    <x v="4"/>
    <x v="338"/>
    <d v="2013-09-10T05:00:00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n v="1488520800"/>
    <b v="0"/>
    <b v="0"/>
    <s v="technology/wearables"/>
    <x v="2"/>
    <x v="8"/>
    <x v="339"/>
    <d v="2017-03-03T06:00:00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n v="1327298400"/>
    <b v="0"/>
    <b v="0"/>
    <s v="theater/plays"/>
    <x v="3"/>
    <x v="3"/>
    <x v="340"/>
    <d v="2012-01-23T06:00:00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n v="1443416400"/>
    <b v="0"/>
    <b v="0"/>
    <s v="games/video games"/>
    <x v="6"/>
    <x v="11"/>
    <x v="341"/>
    <d v="2015-09-28T05:00:00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n v="1534136400"/>
    <b v="1"/>
    <b v="0"/>
    <s v="photography/photography books"/>
    <x v="7"/>
    <x v="14"/>
    <x v="342"/>
    <d v="2018-08-13T05:00:00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n v="1315026000"/>
    <b v="0"/>
    <b v="0"/>
    <s v="film &amp; video/animation"/>
    <x v="4"/>
    <x v="10"/>
    <x v="343"/>
    <d v="2011-09-03T05:00:0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n v="1295071200"/>
    <b v="0"/>
    <b v="1"/>
    <s v="theater/plays"/>
    <x v="3"/>
    <x v="3"/>
    <x v="344"/>
    <d v="2011-01-15T06:00:00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n v="1509426000"/>
    <b v="0"/>
    <b v="0"/>
    <s v="theater/plays"/>
    <x v="3"/>
    <x v="3"/>
    <x v="345"/>
    <d v="2017-10-31T05:00:00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n v="1299391200"/>
    <b v="0"/>
    <b v="0"/>
    <s v="music/rock"/>
    <x v="1"/>
    <x v="1"/>
    <x v="65"/>
    <d v="2011-03-06T06:00:00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n v="1325052000"/>
    <b v="0"/>
    <b v="0"/>
    <s v="music/rock"/>
    <x v="1"/>
    <x v="1"/>
    <x v="346"/>
    <d v="2011-12-28T06:00:00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n v="1522818000"/>
    <b v="0"/>
    <b v="0"/>
    <s v="music/indie rock"/>
    <x v="1"/>
    <x v="7"/>
    <x v="347"/>
    <d v="2018-04-04T05:00:00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n v="1485324000"/>
    <b v="0"/>
    <b v="0"/>
    <s v="theater/plays"/>
    <x v="3"/>
    <x v="3"/>
    <x v="348"/>
    <d v="2017-01-25T06:00:00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n v="1294120800"/>
    <b v="0"/>
    <b v="1"/>
    <s v="theater/plays"/>
    <x v="3"/>
    <x v="3"/>
    <x v="349"/>
    <d v="2011-01-04T06:00:00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n v="1415685600"/>
    <b v="0"/>
    <b v="1"/>
    <s v="theater/plays"/>
    <x v="3"/>
    <x v="3"/>
    <x v="350"/>
    <d v="2014-11-11T06:00:00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n v="1288933200"/>
    <b v="0"/>
    <b v="1"/>
    <s v="film &amp; video/documentary"/>
    <x v="4"/>
    <x v="4"/>
    <x v="351"/>
    <d v="2010-11-05T05:00:00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n v="1363237200"/>
    <b v="0"/>
    <b v="1"/>
    <s v="film &amp; video/television"/>
    <x v="4"/>
    <x v="19"/>
    <x v="352"/>
    <d v="2013-03-14T05:00:00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n v="1555822800"/>
    <b v="0"/>
    <b v="0"/>
    <s v="theater/plays"/>
    <x v="3"/>
    <x v="3"/>
    <x v="353"/>
    <d v="2019-04-21T05:00:00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n v="1427778000"/>
    <b v="0"/>
    <b v="0"/>
    <s v="theater/plays"/>
    <x v="3"/>
    <x v="3"/>
    <x v="354"/>
    <d v="2015-03-31T05:00:00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b v="0"/>
    <b v="1"/>
    <s v="film &amp; video/documentary"/>
    <x v="4"/>
    <x v="4"/>
    <x v="355"/>
    <d v="2015-01-28T06:00:00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n v="1503637200"/>
    <b v="0"/>
    <b v="0"/>
    <s v="theater/plays"/>
    <x v="3"/>
    <x v="3"/>
    <x v="356"/>
    <d v="2017-08-25T05:00:00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n v="1547618400"/>
    <b v="0"/>
    <b v="1"/>
    <s v="film &amp; video/documentary"/>
    <x v="4"/>
    <x v="4"/>
    <x v="357"/>
    <d v="2019-01-16T06:00:00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n v="1449900000"/>
    <b v="0"/>
    <b v="0"/>
    <s v="music/indie rock"/>
    <x v="1"/>
    <x v="7"/>
    <x v="358"/>
    <d v="2015-12-12T06:00:00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n v="1405141200"/>
    <b v="0"/>
    <b v="0"/>
    <s v="music/rock"/>
    <x v="1"/>
    <x v="1"/>
    <x v="359"/>
    <d v="2014-07-12T05:00:00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n v="1572933600"/>
    <b v="0"/>
    <b v="0"/>
    <s v="theater/plays"/>
    <x v="3"/>
    <x v="3"/>
    <x v="12"/>
    <d v="2019-11-05T06:00:00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n v="1530162000"/>
    <b v="0"/>
    <b v="0"/>
    <s v="film &amp; video/documentary"/>
    <x v="4"/>
    <x v="4"/>
    <x v="360"/>
    <d v="2018-06-28T05:00:00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n v="1320904800"/>
    <b v="0"/>
    <b v="0"/>
    <s v="theater/plays"/>
    <x v="3"/>
    <x v="3"/>
    <x v="361"/>
    <d v="2011-11-10T06:00:00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n v="1372395600"/>
    <b v="0"/>
    <b v="0"/>
    <s v="theater/plays"/>
    <x v="3"/>
    <x v="3"/>
    <x v="362"/>
    <d v="2013-06-28T05:00:00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n v="1437714000"/>
    <b v="0"/>
    <b v="0"/>
    <s v="theater/plays"/>
    <x v="3"/>
    <x v="3"/>
    <x v="363"/>
    <d v="2015-07-24T05:00:00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n v="1509771600"/>
    <b v="0"/>
    <b v="0"/>
    <s v="photography/photography books"/>
    <x v="7"/>
    <x v="14"/>
    <x v="364"/>
    <d v="2017-11-04T05:00:00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n v="1550556000"/>
    <b v="0"/>
    <b v="1"/>
    <s v="food/food trucks"/>
    <x v="0"/>
    <x v="0"/>
    <x v="210"/>
    <d v="2019-02-19T06:00:0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n v="1489039200"/>
    <b v="1"/>
    <b v="1"/>
    <s v="film &amp; video/documentary"/>
    <x v="4"/>
    <x v="4"/>
    <x v="365"/>
    <d v="2017-03-09T06:00:00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n v="1556600400"/>
    <b v="0"/>
    <b v="0"/>
    <s v="publishing/nonfiction"/>
    <x v="5"/>
    <x v="9"/>
    <x v="366"/>
    <d v="2019-04-30T05:00:00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b v="0"/>
    <b v="0"/>
    <s v="theater/plays"/>
    <x v="3"/>
    <x v="3"/>
    <x v="367"/>
    <d v="2010-07-08T05:00:00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n v="1339909200"/>
    <b v="0"/>
    <b v="0"/>
    <s v="technology/wearables"/>
    <x v="2"/>
    <x v="8"/>
    <x v="368"/>
    <d v="2012-06-17T05:00:00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n v="1325829600"/>
    <b v="0"/>
    <b v="0"/>
    <s v="music/indie rock"/>
    <x v="1"/>
    <x v="7"/>
    <x v="369"/>
    <d v="2012-01-06T06:00:00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n v="1290578400"/>
    <b v="0"/>
    <b v="0"/>
    <s v="theater/plays"/>
    <x v="3"/>
    <x v="3"/>
    <x v="370"/>
    <d v="2010-11-24T06:00:00"/>
  </r>
  <r>
    <n v="390"/>
    <s v="Davis-Allen"/>
    <s v="Digitized eco-centric core"/>
    <n v="2400"/>
    <n v="4477"/>
    <n v="186.54166666666669"/>
    <x v="1"/>
    <x v="126"/>
    <n v="89.54"/>
    <x v="1"/>
    <s v="USD"/>
    <n v="1379048400"/>
    <n v="1380344400"/>
    <b v="0"/>
    <b v="0"/>
    <s v="photography/photography books"/>
    <x v="7"/>
    <x v="14"/>
    <x v="371"/>
    <d v="2013-09-28T05:00:00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n v="1389852000"/>
    <b v="0"/>
    <b v="0"/>
    <s v="publishing/nonfiction"/>
    <x v="5"/>
    <x v="9"/>
    <x v="287"/>
    <d v="2014-01-16T06:00:00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b v="0"/>
    <b v="0"/>
    <s v="technology/wearables"/>
    <x v="2"/>
    <x v="8"/>
    <x v="372"/>
    <d v="2011-01-08T06:00:00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n v="1500354000"/>
    <b v="0"/>
    <b v="0"/>
    <s v="music/jazz"/>
    <x v="1"/>
    <x v="17"/>
    <x v="373"/>
    <d v="2017-07-18T05:00:00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n v="1375938000"/>
    <b v="0"/>
    <b v="1"/>
    <s v="film &amp; video/documentary"/>
    <x v="4"/>
    <x v="4"/>
    <x v="374"/>
    <d v="2013-08-08T05:00:00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n v="1323410400"/>
    <b v="1"/>
    <b v="0"/>
    <s v="theater/plays"/>
    <x v="3"/>
    <x v="3"/>
    <x v="375"/>
    <d v="2011-12-09T06:00:00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n v="1539406800"/>
    <b v="0"/>
    <b v="0"/>
    <s v="film &amp; video/drama"/>
    <x v="4"/>
    <x v="6"/>
    <x v="376"/>
    <d v="2018-10-13T05:00:00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n v="1369803600"/>
    <b v="0"/>
    <b v="0"/>
    <s v="music/rock"/>
    <x v="1"/>
    <x v="1"/>
    <x v="377"/>
    <d v="2013-05-29T05:00:00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n v="1525928400"/>
    <b v="0"/>
    <b v="1"/>
    <s v="film &amp; video/animation"/>
    <x v="4"/>
    <x v="10"/>
    <x v="378"/>
    <d v="2018-05-10T05:00:0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n v="1297231200"/>
    <b v="0"/>
    <b v="0"/>
    <s v="music/indie rock"/>
    <x v="1"/>
    <x v="7"/>
    <x v="379"/>
    <d v="2011-02-09T06:00:00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b v="0"/>
    <b v="1"/>
    <s v="photography/photography books"/>
    <x v="7"/>
    <x v="14"/>
    <x v="380"/>
    <d v="2013-09-07T05:00:00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n v="1572152400"/>
    <b v="0"/>
    <b v="0"/>
    <s v="theater/plays"/>
    <x v="3"/>
    <x v="3"/>
    <x v="381"/>
    <d v="2019-10-27T05:00:00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n v="1329890400"/>
    <b v="0"/>
    <b v="1"/>
    <s v="film &amp; video/shorts"/>
    <x v="4"/>
    <x v="12"/>
    <x v="382"/>
    <d v="2012-02-22T06:00:00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n v="1276750800"/>
    <b v="0"/>
    <b v="1"/>
    <s v="theater/plays"/>
    <x v="3"/>
    <x v="3"/>
    <x v="125"/>
    <d v="2010-06-17T05:00:00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n v="1510898400"/>
    <b v="0"/>
    <b v="0"/>
    <s v="theater/plays"/>
    <x v="3"/>
    <x v="3"/>
    <x v="383"/>
    <d v="2017-11-17T06:00:00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n v="1532408400"/>
    <b v="0"/>
    <b v="0"/>
    <s v="theater/plays"/>
    <x v="3"/>
    <x v="3"/>
    <x v="384"/>
    <d v="2018-07-24T05:00:00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n v="1360562400"/>
    <b v="1"/>
    <b v="0"/>
    <s v="film &amp; video/documentary"/>
    <x v="4"/>
    <x v="4"/>
    <x v="385"/>
    <d v="2013-02-11T06:00:00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n v="1571547600"/>
    <b v="0"/>
    <b v="0"/>
    <s v="theater/plays"/>
    <x v="3"/>
    <x v="3"/>
    <x v="386"/>
    <d v="2019-10-20T05:00:00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n v="1468126800"/>
    <b v="0"/>
    <b v="0"/>
    <s v="film &amp; video/documentary"/>
    <x v="4"/>
    <x v="4"/>
    <x v="387"/>
    <d v="2016-07-10T05:00:00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n v="1492837200"/>
    <b v="0"/>
    <b v="0"/>
    <s v="music/rock"/>
    <x v="1"/>
    <x v="1"/>
    <x v="388"/>
    <d v="2017-04-22T05:00:00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n v="1430197200"/>
    <b v="0"/>
    <b v="0"/>
    <s v="games/mobile games"/>
    <x v="6"/>
    <x v="20"/>
    <x v="277"/>
    <d v="2015-04-28T05:00:0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n v="1496206800"/>
    <b v="0"/>
    <b v="0"/>
    <s v="theater/plays"/>
    <x v="3"/>
    <x v="3"/>
    <x v="389"/>
    <d v="2017-05-31T05:00:00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n v="1389592800"/>
    <b v="0"/>
    <b v="0"/>
    <s v="publishing/fiction"/>
    <x v="5"/>
    <x v="13"/>
    <x v="390"/>
    <d v="2014-01-13T06:00:00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n v="1545631200"/>
    <b v="0"/>
    <b v="0"/>
    <s v="film &amp; video/animation"/>
    <x v="4"/>
    <x v="10"/>
    <x v="391"/>
    <d v="2018-12-24T06:00:0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n v="1272430800"/>
    <b v="0"/>
    <b v="1"/>
    <s v="food/food trucks"/>
    <x v="0"/>
    <x v="0"/>
    <x v="392"/>
    <d v="2010-04-28T05:00:0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n v="1327903200"/>
    <b v="0"/>
    <b v="0"/>
    <s v="theater/plays"/>
    <x v="3"/>
    <x v="3"/>
    <x v="393"/>
    <d v="2012-01-30T06:00:00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n v="1296021600"/>
    <b v="0"/>
    <b v="1"/>
    <s v="film &amp; video/documentary"/>
    <x v="4"/>
    <x v="4"/>
    <x v="394"/>
    <d v="2011-01-26T06:00:00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n v="1543298400"/>
    <b v="0"/>
    <b v="0"/>
    <s v="theater/plays"/>
    <x v="3"/>
    <x v="3"/>
    <x v="395"/>
    <d v="2018-11-27T06:00:00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n v="1336366800"/>
    <b v="0"/>
    <b v="0"/>
    <s v="film &amp; video/documentary"/>
    <x v="4"/>
    <x v="4"/>
    <x v="396"/>
    <d v="2012-05-07T05:00:00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n v="1325052000"/>
    <b v="0"/>
    <b v="0"/>
    <s v="technology/web"/>
    <x v="2"/>
    <x v="2"/>
    <x v="397"/>
    <d v="2011-12-28T06:00:00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n v="1499576400"/>
    <b v="0"/>
    <b v="0"/>
    <s v="theater/plays"/>
    <x v="3"/>
    <x v="3"/>
    <x v="398"/>
    <d v="2017-07-09T05:00:00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n v="1501304400"/>
    <b v="0"/>
    <b v="1"/>
    <s v="technology/wearables"/>
    <x v="2"/>
    <x v="8"/>
    <x v="399"/>
    <d v="2017-07-29T05:00:00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n v="1273208400"/>
    <b v="0"/>
    <b v="1"/>
    <s v="theater/plays"/>
    <x v="3"/>
    <x v="3"/>
    <x v="400"/>
    <d v="2010-05-07T05:00:00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n v="1316840400"/>
    <b v="0"/>
    <b v="1"/>
    <s v="food/food trucks"/>
    <x v="0"/>
    <x v="0"/>
    <x v="116"/>
    <d v="2011-09-24T05:00:0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n v="1524546000"/>
    <b v="0"/>
    <b v="0"/>
    <s v="music/indie rock"/>
    <x v="1"/>
    <x v="7"/>
    <x v="401"/>
    <d v="2018-04-24T05:00:00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n v="1438578000"/>
    <b v="0"/>
    <b v="0"/>
    <s v="photography/photography books"/>
    <x v="7"/>
    <x v="14"/>
    <x v="402"/>
    <d v="2015-08-03T05:00:00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n v="1362549600"/>
    <b v="0"/>
    <b v="0"/>
    <s v="theater/plays"/>
    <x v="3"/>
    <x v="3"/>
    <x v="403"/>
    <d v="2013-03-06T06:00:00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n v="1413349200"/>
    <b v="0"/>
    <b v="1"/>
    <s v="theater/plays"/>
    <x v="3"/>
    <x v="3"/>
    <x v="404"/>
    <d v="2014-10-15T05:00:00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n v="1298008800"/>
    <b v="0"/>
    <b v="0"/>
    <s v="film &amp; video/animation"/>
    <x v="4"/>
    <x v="10"/>
    <x v="405"/>
    <d v="2011-02-18T06:00:0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n v="1394427600"/>
    <b v="0"/>
    <b v="1"/>
    <s v="photography/photography books"/>
    <x v="7"/>
    <x v="14"/>
    <x v="406"/>
    <d v="2014-03-10T05:00:00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n v="1572670800"/>
    <b v="0"/>
    <b v="0"/>
    <s v="theater/plays"/>
    <x v="3"/>
    <x v="3"/>
    <x v="407"/>
    <d v="2019-11-02T05:00:00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n v="1531112400"/>
    <b v="1"/>
    <b v="0"/>
    <s v="theater/plays"/>
    <x v="3"/>
    <x v="3"/>
    <x v="408"/>
    <d v="2018-07-09T05:00:00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n v="1400734800"/>
    <b v="0"/>
    <b v="0"/>
    <s v="theater/plays"/>
    <x v="3"/>
    <x v="3"/>
    <x v="409"/>
    <d v="2014-05-22T05:00:00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n v="1386741600"/>
    <b v="0"/>
    <b v="1"/>
    <s v="film &amp; video/documentary"/>
    <x v="4"/>
    <x v="4"/>
    <x v="410"/>
    <d v="2013-12-11T06:00:00"/>
  </r>
  <r>
    <n v="434"/>
    <s v="Floyd-Sims"/>
    <s v="Cloned transitional hierarchy"/>
    <n v="5400"/>
    <n v="903"/>
    <n v="16.722222222222221"/>
    <x v="3"/>
    <x v="234"/>
    <n v="90.3"/>
    <x v="0"/>
    <s v="CAD"/>
    <n v="1480572000"/>
    <n v="1481781600"/>
    <b v="1"/>
    <b v="0"/>
    <s v="theater/plays"/>
    <x v="3"/>
    <x v="3"/>
    <x v="411"/>
    <d v="2016-12-15T06:00:00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n v="1419660000"/>
    <b v="0"/>
    <b v="1"/>
    <s v="theater/plays"/>
    <x v="3"/>
    <x v="3"/>
    <x v="412"/>
    <d v="2014-12-27T06:00:00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n v="1555822800"/>
    <b v="0"/>
    <b v="0"/>
    <s v="music/jazz"/>
    <x v="1"/>
    <x v="17"/>
    <x v="413"/>
    <d v="2019-04-21T05:00:00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n v="1442379600"/>
    <b v="0"/>
    <b v="1"/>
    <s v="film &amp; video/animation"/>
    <x v="4"/>
    <x v="10"/>
    <x v="414"/>
    <d v="2015-09-16T05:00:0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n v="1364965200"/>
    <b v="0"/>
    <b v="0"/>
    <s v="theater/plays"/>
    <x v="3"/>
    <x v="3"/>
    <x v="415"/>
    <d v="2013-04-03T05:00:00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n v="1479016800"/>
    <b v="0"/>
    <b v="0"/>
    <s v="film &amp; video/science fiction"/>
    <x v="4"/>
    <x v="22"/>
    <x v="416"/>
    <d v="2016-11-13T06:00:00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n v="1499662800"/>
    <b v="0"/>
    <b v="0"/>
    <s v="film &amp; video/television"/>
    <x v="4"/>
    <x v="19"/>
    <x v="417"/>
    <d v="2017-07-10T05:00:00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n v="1337835600"/>
    <b v="0"/>
    <b v="0"/>
    <s v="technology/wearables"/>
    <x v="2"/>
    <x v="8"/>
    <x v="418"/>
    <d v="2012-05-24T05:00:00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n v="1505710800"/>
    <b v="0"/>
    <b v="0"/>
    <s v="theater/plays"/>
    <x v="3"/>
    <x v="3"/>
    <x v="419"/>
    <d v="2017-09-18T05:00:00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n v="1287464400"/>
    <b v="0"/>
    <b v="0"/>
    <s v="theater/plays"/>
    <x v="3"/>
    <x v="3"/>
    <x v="420"/>
    <d v="2010-10-19T05:00:00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n v="1311656400"/>
    <b v="0"/>
    <b v="1"/>
    <s v="music/indie rock"/>
    <x v="1"/>
    <x v="7"/>
    <x v="421"/>
    <d v="2011-07-26T05:00:00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n v="1293170400"/>
    <b v="0"/>
    <b v="1"/>
    <s v="theater/plays"/>
    <x v="3"/>
    <x v="3"/>
    <x v="422"/>
    <d v="2010-12-24T06:00:00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n v="1355983200"/>
    <b v="0"/>
    <b v="0"/>
    <s v="technology/wearables"/>
    <x v="2"/>
    <x v="8"/>
    <x v="423"/>
    <d v="2012-12-20T06:00:00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n v="1515045600"/>
    <b v="0"/>
    <b v="0"/>
    <s v="film &amp; video/television"/>
    <x v="4"/>
    <x v="19"/>
    <x v="424"/>
    <d v="2018-01-04T06:00:00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n v="1366088400"/>
    <b v="0"/>
    <b v="1"/>
    <s v="games/video games"/>
    <x v="6"/>
    <x v="11"/>
    <x v="425"/>
    <d v="2013-04-16T05:00:00"/>
  </r>
  <r>
    <n v="449"/>
    <s v="Cuevas-Morales"/>
    <s v="Public-key coherent ability"/>
    <n v="900"/>
    <n v="8703"/>
    <n v="967"/>
    <x v="1"/>
    <x v="99"/>
    <n v="101.19767441860465"/>
    <x v="3"/>
    <s v="DKK"/>
    <n v="1551852000"/>
    <n v="1553317200"/>
    <b v="0"/>
    <b v="0"/>
    <s v="games/video games"/>
    <x v="6"/>
    <x v="11"/>
    <x v="426"/>
    <d v="2019-03-23T05:00:00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b v="0"/>
    <b v="0"/>
    <s v="film &amp; video/animation"/>
    <x v="4"/>
    <x v="10"/>
    <x v="427"/>
    <d v="2018-11-13T06:00:0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n v="1503118800"/>
    <b v="0"/>
    <b v="0"/>
    <s v="music/rock"/>
    <x v="1"/>
    <x v="1"/>
    <x v="428"/>
    <d v="2017-08-19T05:00:00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n v="1278478800"/>
    <b v="0"/>
    <b v="0"/>
    <s v="film &amp; video/drama"/>
    <x v="4"/>
    <x v="6"/>
    <x v="429"/>
    <d v="2010-07-07T05:00:00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n v="1484114400"/>
    <b v="0"/>
    <b v="0"/>
    <s v="film &amp; video/science fiction"/>
    <x v="4"/>
    <x v="22"/>
    <x v="411"/>
    <d v="2017-01-11T06:00:00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n v="1385445600"/>
    <b v="0"/>
    <b v="1"/>
    <s v="film &amp; video/drama"/>
    <x v="4"/>
    <x v="6"/>
    <x v="430"/>
    <d v="2013-11-26T06:00:00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n v="1318741200"/>
    <b v="0"/>
    <b v="0"/>
    <s v="theater/plays"/>
    <x v="3"/>
    <x v="3"/>
    <x v="431"/>
    <d v="2011-10-16T05:00:00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n v="1518242400"/>
    <b v="0"/>
    <b v="1"/>
    <s v="music/indie rock"/>
    <x v="1"/>
    <x v="7"/>
    <x v="432"/>
    <d v="2018-02-10T06:00:00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n v="1476594000"/>
    <b v="0"/>
    <b v="0"/>
    <s v="theater/plays"/>
    <x v="3"/>
    <x v="3"/>
    <x v="433"/>
    <d v="2016-10-16T05:00:00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n v="1273554000"/>
    <b v="0"/>
    <b v="0"/>
    <s v="theater/plays"/>
    <x v="3"/>
    <x v="3"/>
    <x v="434"/>
    <d v="2010-05-11T05:00:00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n v="1421906400"/>
    <b v="0"/>
    <b v="0"/>
    <s v="film &amp; video/documentary"/>
    <x v="4"/>
    <x v="4"/>
    <x v="435"/>
    <d v="2015-01-22T06:00:00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n v="1281589200"/>
    <b v="0"/>
    <b v="0"/>
    <s v="theater/plays"/>
    <x v="3"/>
    <x v="3"/>
    <x v="8"/>
    <d v="2010-08-12T05:00:00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n v="1400389200"/>
    <b v="0"/>
    <b v="0"/>
    <s v="film &amp; video/drama"/>
    <x v="4"/>
    <x v="6"/>
    <x v="436"/>
    <d v="2014-05-18T05:00:00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n v="1362808800"/>
    <b v="0"/>
    <b v="0"/>
    <s v="games/mobile games"/>
    <x v="6"/>
    <x v="20"/>
    <x v="385"/>
    <d v="2013-03-09T06:00:0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b v="0"/>
    <b v="0"/>
    <s v="film &amp; video/animation"/>
    <x v="4"/>
    <x v="10"/>
    <x v="437"/>
    <d v="2014-01-04T06:00:0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n v="1519538400"/>
    <b v="0"/>
    <b v="0"/>
    <s v="theater/plays"/>
    <x v="3"/>
    <x v="3"/>
    <x v="438"/>
    <d v="2018-02-25T06:00:00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n v="1517810400"/>
    <b v="0"/>
    <b v="0"/>
    <s v="publishing/translations"/>
    <x v="5"/>
    <x v="18"/>
    <x v="439"/>
    <d v="2018-02-05T06:00:00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n v="1370581200"/>
    <b v="0"/>
    <b v="1"/>
    <s v="technology/wearables"/>
    <x v="2"/>
    <x v="8"/>
    <x v="440"/>
    <d v="2013-06-07T05:00:00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n v="1448863200"/>
    <b v="0"/>
    <b v="1"/>
    <s v="technology/web"/>
    <x v="2"/>
    <x v="2"/>
    <x v="441"/>
    <d v="2015-11-30T06:00:00"/>
  </r>
  <r>
    <n v="468"/>
    <s v="Hughes Inc"/>
    <s v="Streamlined neutral analyzer"/>
    <n v="4000"/>
    <n v="1620"/>
    <n v="40.5"/>
    <x v="0"/>
    <x v="36"/>
    <n v="101.25"/>
    <x v="1"/>
    <s v="USD"/>
    <n v="1555218000"/>
    <n v="1556600400"/>
    <b v="0"/>
    <b v="0"/>
    <s v="theater/plays"/>
    <x v="3"/>
    <x v="3"/>
    <x v="442"/>
    <d v="2019-04-30T05:00:00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n v="1432098000"/>
    <b v="0"/>
    <b v="0"/>
    <s v="film &amp; video/drama"/>
    <x v="4"/>
    <x v="6"/>
    <x v="443"/>
    <d v="2015-05-20T05:00:00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n v="1482127200"/>
    <b v="0"/>
    <b v="0"/>
    <s v="technology/wearables"/>
    <x v="2"/>
    <x v="8"/>
    <x v="315"/>
    <d v="2016-12-19T06:00:00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n v="1335934800"/>
    <b v="0"/>
    <b v="1"/>
    <s v="food/food trucks"/>
    <x v="0"/>
    <x v="0"/>
    <x v="444"/>
    <d v="2012-05-02T05:00:0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n v="1556946000"/>
    <b v="0"/>
    <b v="0"/>
    <s v="music/rock"/>
    <x v="1"/>
    <x v="1"/>
    <x v="445"/>
    <d v="2019-05-04T05:00:00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n v="1530075600"/>
    <b v="0"/>
    <b v="0"/>
    <s v="music/electric music"/>
    <x v="1"/>
    <x v="5"/>
    <x v="446"/>
    <d v="2018-06-27T05:00:00"/>
  </r>
  <r>
    <n v="474"/>
    <s v="Santos-Young"/>
    <s v="Enhanced neutral ability"/>
    <n v="4000"/>
    <n v="14606"/>
    <n v="365.15"/>
    <x v="1"/>
    <x v="23"/>
    <n v="102.85915492957747"/>
    <x v="1"/>
    <s v="USD"/>
    <n v="1418709600"/>
    <n v="1418796000"/>
    <b v="0"/>
    <b v="0"/>
    <s v="film &amp; video/television"/>
    <x v="4"/>
    <x v="19"/>
    <x v="447"/>
    <d v="2014-12-17T06:00:00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n v="1372482000"/>
    <b v="0"/>
    <b v="1"/>
    <s v="publishing/translations"/>
    <x v="5"/>
    <x v="18"/>
    <x v="448"/>
    <d v="2013-06-29T05:00:00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b v="0"/>
    <b v="0"/>
    <s v="publishing/fiction"/>
    <x v="5"/>
    <x v="13"/>
    <x v="342"/>
    <d v="2018-08-16T05:00:00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n v="1311397200"/>
    <b v="0"/>
    <b v="0"/>
    <s v="film &amp; video/science fiction"/>
    <x v="4"/>
    <x v="22"/>
    <x v="449"/>
    <d v="2011-07-23T05:00:00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n v="1426914000"/>
    <b v="0"/>
    <b v="0"/>
    <s v="technology/wearables"/>
    <x v="2"/>
    <x v="8"/>
    <x v="450"/>
    <d v="2015-03-21T05:00:00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n v="1501477200"/>
    <b v="0"/>
    <b v="0"/>
    <s v="food/food trucks"/>
    <x v="0"/>
    <x v="0"/>
    <x v="451"/>
    <d v="2017-07-31T05:00:0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n v="1269061200"/>
    <b v="0"/>
    <b v="1"/>
    <s v="photography/photography books"/>
    <x v="7"/>
    <x v="14"/>
    <x v="452"/>
    <d v="2010-03-20T05:00:00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n v="1415772000"/>
    <b v="0"/>
    <b v="1"/>
    <s v="theater/plays"/>
    <x v="3"/>
    <x v="3"/>
    <x v="453"/>
    <d v="2014-11-12T06:00:00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n v="1331013600"/>
    <b v="0"/>
    <b v="1"/>
    <s v="publishing/fiction"/>
    <x v="5"/>
    <x v="13"/>
    <x v="454"/>
    <d v="2012-03-06T06:00:00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n v="1576735200"/>
    <b v="0"/>
    <b v="0"/>
    <s v="theater/plays"/>
    <x v="3"/>
    <x v="3"/>
    <x v="455"/>
    <d v="2019-12-19T06:00:00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n v="1411362000"/>
    <b v="0"/>
    <b v="1"/>
    <s v="food/food trucks"/>
    <x v="0"/>
    <x v="0"/>
    <x v="456"/>
    <d v="2014-09-22T05:00:0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n v="1563685200"/>
    <b v="0"/>
    <b v="0"/>
    <s v="theater/plays"/>
    <x v="3"/>
    <x v="3"/>
    <x v="457"/>
    <d v="2019-07-21T05:00:00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n v="1521867600"/>
    <b v="0"/>
    <b v="1"/>
    <s v="publishing/translations"/>
    <x v="5"/>
    <x v="18"/>
    <x v="458"/>
    <d v="2018-03-24T05:00:00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n v="1495515600"/>
    <b v="0"/>
    <b v="0"/>
    <s v="theater/plays"/>
    <x v="3"/>
    <x v="3"/>
    <x v="459"/>
    <d v="2017-05-23T05:00:00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n v="1455948000"/>
    <b v="0"/>
    <b v="0"/>
    <s v="theater/plays"/>
    <x v="3"/>
    <x v="3"/>
    <x v="460"/>
    <d v="2016-02-20T06:00:00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n v="1282366800"/>
    <b v="0"/>
    <b v="0"/>
    <s v="technology/wearables"/>
    <x v="2"/>
    <x v="8"/>
    <x v="461"/>
    <d v="2010-08-21T05:00:00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n v="1574575200"/>
    <b v="0"/>
    <b v="0"/>
    <s v="journalism/audio"/>
    <x v="8"/>
    <x v="23"/>
    <x v="462"/>
    <d v="2019-11-24T06:00:00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b v="0"/>
    <b v="1"/>
    <s v="food/food trucks"/>
    <x v="0"/>
    <x v="0"/>
    <x v="463"/>
    <d v="2013-07-27T05:00:0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n v="1278910800"/>
    <b v="1"/>
    <b v="1"/>
    <s v="film &amp; video/shorts"/>
    <x v="4"/>
    <x v="12"/>
    <x v="464"/>
    <d v="2010-07-12T05:00:00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n v="1562907600"/>
    <b v="0"/>
    <b v="0"/>
    <s v="photography/photography books"/>
    <x v="7"/>
    <x v="14"/>
    <x v="465"/>
    <d v="2019-07-12T05:00:00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n v="1332478800"/>
    <b v="0"/>
    <b v="0"/>
    <s v="technology/wearables"/>
    <x v="2"/>
    <x v="8"/>
    <x v="466"/>
    <d v="2012-03-23T05:00:00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n v="1402722000"/>
    <b v="0"/>
    <b v="0"/>
    <s v="theater/plays"/>
    <x v="3"/>
    <x v="3"/>
    <x v="467"/>
    <d v="2014-06-14T05:00:00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n v="1496811600"/>
    <b v="0"/>
    <b v="0"/>
    <s v="film &amp; video/animation"/>
    <x v="4"/>
    <x v="10"/>
    <x v="468"/>
    <d v="2017-06-07T05:00:0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n v="1482213600"/>
    <b v="0"/>
    <b v="1"/>
    <s v="technology/wearables"/>
    <x v="2"/>
    <x v="8"/>
    <x v="469"/>
    <d v="2016-12-20T06:00:00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n v="1420264800"/>
    <b v="0"/>
    <b v="0"/>
    <s v="technology/web"/>
    <x v="2"/>
    <x v="2"/>
    <x v="470"/>
    <d v="2015-01-03T06:00:00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n v="1458450000"/>
    <b v="0"/>
    <b v="1"/>
    <s v="film &amp; video/documentary"/>
    <x v="4"/>
    <x v="4"/>
    <x v="471"/>
    <d v="2016-03-20T05:00:00"/>
  </r>
  <r>
    <n v="500"/>
    <s v="Valdez Ltd"/>
    <s v="Team-oriented clear-thinking matrix"/>
    <n v="100"/>
    <n v="0"/>
    <n v="0"/>
    <x v="0"/>
    <x v="0"/>
    <e v="#DIV/0!"/>
    <x v="1"/>
    <s v="USD"/>
    <n v="1367384400"/>
    <n v="1369803600"/>
    <b v="0"/>
    <b v="1"/>
    <s v="theater/plays"/>
    <x v="3"/>
    <x v="3"/>
    <x v="472"/>
    <d v="2013-05-29T05:00:00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n v="1363237200"/>
    <b v="0"/>
    <b v="0"/>
    <s v="film &amp; video/documentary"/>
    <x v="4"/>
    <x v="4"/>
    <x v="473"/>
    <d v="2013-03-14T05:00:00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n v="1345870800"/>
    <b v="0"/>
    <b v="1"/>
    <s v="games/video games"/>
    <x v="6"/>
    <x v="11"/>
    <x v="474"/>
    <d v="2012-08-25T05:00:00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n v="1437454800"/>
    <b v="0"/>
    <b v="0"/>
    <s v="film &amp; video/drama"/>
    <x v="4"/>
    <x v="6"/>
    <x v="72"/>
    <d v="2015-07-21T05:00:00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n v="1432011600"/>
    <b v="0"/>
    <b v="0"/>
    <s v="music/rock"/>
    <x v="1"/>
    <x v="1"/>
    <x v="443"/>
    <d v="2015-05-19T05:00:00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n v="1366347600"/>
    <b v="0"/>
    <b v="1"/>
    <s v="publishing/radio &amp; podcasts"/>
    <x v="5"/>
    <x v="15"/>
    <x v="475"/>
    <d v="2013-04-19T05:00:00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n v="1512885600"/>
    <b v="0"/>
    <b v="1"/>
    <s v="theater/plays"/>
    <x v="3"/>
    <x v="3"/>
    <x v="81"/>
    <d v="2017-12-10T06:00:00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n v="1369717200"/>
    <b v="0"/>
    <b v="1"/>
    <s v="technology/web"/>
    <x v="2"/>
    <x v="2"/>
    <x v="476"/>
    <d v="2013-05-28T05:00:00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n v="1534654800"/>
    <b v="0"/>
    <b v="0"/>
    <s v="theater/plays"/>
    <x v="3"/>
    <x v="3"/>
    <x v="192"/>
    <d v="2018-08-19T05:00:00"/>
  </r>
  <r>
    <n v="509"/>
    <s v="White LLC"/>
    <s v="Robust zero-defect project"/>
    <n v="168500"/>
    <n v="119510"/>
    <n v="70.925816023738875"/>
    <x v="0"/>
    <x v="368"/>
    <n v="95"/>
    <x v="1"/>
    <s v="USD"/>
    <n v="1336194000"/>
    <n v="1337058000"/>
    <b v="0"/>
    <b v="0"/>
    <s v="theater/plays"/>
    <x v="3"/>
    <x v="3"/>
    <x v="477"/>
    <d v="2012-05-15T05:00:00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n v="1529816400"/>
    <b v="0"/>
    <b v="0"/>
    <s v="film &amp; video/drama"/>
    <x v="4"/>
    <x v="6"/>
    <x v="478"/>
    <d v="2018-06-24T05:00:00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n v="1564894800"/>
    <b v="0"/>
    <b v="0"/>
    <s v="theater/plays"/>
    <x v="3"/>
    <x v="3"/>
    <x v="479"/>
    <d v="2019-08-04T05:00:00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n v="1404622800"/>
    <b v="0"/>
    <b v="1"/>
    <s v="games/video games"/>
    <x v="6"/>
    <x v="11"/>
    <x v="480"/>
    <d v="2014-07-06T05:00:00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n v="1284181200"/>
    <b v="0"/>
    <b v="0"/>
    <s v="film &amp; video/television"/>
    <x v="4"/>
    <x v="19"/>
    <x v="180"/>
    <d v="2010-09-11T05:00:00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n v="1386741600"/>
    <b v="0"/>
    <b v="1"/>
    <s v="music/rock"/>
    <x v="1"/>
    <x v="1"/>
    <x v="481"/>
    <d v="2013-12-11T06:00:00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n v="1324792800"/>
    <b v="0"/>
    <b v="1"/>
    <s v="theater/plays"/>
    <x v="3"/>
    <x v="3"/>
    <x v="482"/>
    <d v="2011-12-25T06:00:00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n v="1284354000"/>
    <b v="0"/>
    <b v="0"/>
    <s v="publishing/nonfiction"/>
    <x v="5"/>
    <x v="9"/>
    <x v="194"/>
    <d v="2010-09-13T05:00:00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n v="1494392400"/>
    <b v="0"/>
    <b v="0"/>
    <s v="food/food trucks"/>
    <x v="0"/>
    <x v="0"/>
    <x v="483"/>
    <d v="2017-05-10T05:00:0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n v="1519538400"/>
    <b v="0"/>
    <b v="1"/>
    <s v="film &amp; video/animation"/>
    <x v="4"/>
    <x v="10"/>
    <x v="484"/>
    <d v="2018-02-25T06:00:0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n v="1421906400"/>
    <b v="0"/>
    <b v="1"/>
    <s v="music/rock"/>
    <x v="1"/>
    <x v="1"/>
    <x v="355"/>
    <d v="2015-01-22T06:00:00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n v="1555909200"/>
    <b v="0"/>
    <b v="0"/>
    <s v="theater/plays"/>
    <x v="3"/>
    <x v="3"/>
    <x v="485"/>
    <d v="2019-04-22T05:00:00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n v="1472446800"/>
    <b v="0"/>
    <b v="1"/>
    <s v="film &amp; video/drama"/>
    <x v="4"/>
    <x v="6"/>
    <x v="486"/>
    <d v="2016-08-29T05:00:00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n v="1342328400"/>
    <b v="0"/>
    <b v="0"/>
    <s v="film &amp; video/shorts"/>
    <x v="4"/>
    <x v="12"/>
    <x v="487"/>
    <d v="2012-07-15T05:00:00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n v="1268114400"/>
    <b v="0"/>
    <b v="0"/>
    <s v="film &amp; video/shorts"/>
    <x v="4"/>
    <x v="12"/>
    <x v="488"/>
    <d v="2010-03-09T06:00:00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n v="1273381200"/>
    <b v="0"/>
    <b v="0"/>
    <s v="theater/plays"/>
    <x v="3"/>
    <x v="3"/>
    <x v="489"/>
    <d v="2010-05-09T05:00:00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n v="1290837600"/>
    <b v="0"/>
    <b v="0"/>
    <s v="technology/wearables"/>
    <x v="2"/>
    <x v="8"/>
    <x v="490"/>
    <d v="2010-11-27T06:00:00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b v="0"/>
    <b v="1"/>
    <s v="theater/plays"/>
    <x v="3"/>
    <x v="3"/>
    <x v="312"/>
    <d v="2016-02-01T06:00:00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n v="1457762400"/>
    <b v="0"/>
    <b v="0"/>
    <s v="film &amp; video/animation"/>
    <x v="4"/>
    <x v="10"/>
    <x v="491"/>
    <d v="2016-03-12T06:00:0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n v="1389074400"/>
    <b v="0"/>
    <b v="0"/>
    <s v="music/indie rock"/>
    <x v="1"/>
    <x v="7"/>
    <x v="492"/>
    <d v="2014-01-07T06:00:00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n v="1402117200"/>
    <b v="0"/>
    <b v="0"/>
    <s v="games/video games"/>
    <x v="6"/>
    <x v="11"/>
    <x v="493"/>
    <d v="2014-06-07T05:00:00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n v="1284440400"/>
    <b v="0"/>
    <b v="1"/>
    <s v="publishing/fiction"/>
    <x v="5"/>
    <x v="13"/>
    <x v="494"/>
    <d v="2010-09-14T05:00:00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n v="1388988000"/>
    <b v="0"/>
    <b v="0"/>
    <s v="games/video games"/>
    <x v="6"/>
    <x v="11"/>
    <x v="495"/>
    <d v="2014-01-06T06:00:00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n v="1516946400"/>
    <b v="0"/>
    <b v="0"/>
    <s v="theater/plays"/>
    <x v="3"/>
    <x v="3"/>
    <x v="496"/>
    <d v="2018-01-26T06:00:00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n v="1377752400"/>
    <b v="0"/>
    <b v="0"/>
    <s v="music/indie rock"/>
    <x v="1"/>
    <x v="7"/>
    <x v="497"/>
    <d v="2013-08-29T05:00:00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n v="1534568400"/>
    <b v="0"/>
    <b v="1"/>
    <s v="film &amp; video/drama"/>
    <x v="4"/>
    <x v="6"/>
    <x v="498"/>
    <d v="2018-08-18T05:00:00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n v="1528606800"/>
    <b v="0"/>
    <b v="1"/>
    <s v="theater/plays"/>
    <x v="3"/>
    <x v="3"/>
    <x v="499"/>
    <d v="2018-06-10T05:00:00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n v="1284872400"/>
    <b v="0"/>
    <b v="0"/>
    <s v="publishing/fiction"/>
    <x v="5"/>
    <x v="13"/>
    <x v="500"/>
    <d v="2010-09-19T05:00:00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n v="1537592400"/>
    <b v="1"/>
    <b v="1"/>
    <s v="film &amp; video/documentary"/>
    <x v="4"/>
    <x v="4"/>
    <x v="501"/>
    <d v="2018-09-22T05:00:00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n v="1381208400"/>
    <b v="0"/>
    <b v="0"/>
    <s v="games/mobile games"/>
    <x v="6"/>
    <x v="20"/>
    <x v="502"/>
    <d v="2013-10-08T05:00:0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n v="1562475600"/>
    <b v="0"/>
    <b v="1"/>
    <s v="food/food trucks"/>
    <x v="0"/>
    <x v="0"/>
    <x v="503"/>
    <d v="2019-07-07T05:00:0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n v="1527397200"/>
    <b v="0"/>
    <b v="0"/>
    <s v="photography/photography books"/>
    <x v="7"/>
    <x v="14"/>
    <x v="504"/>
    <d v="2018-05-27T05:00:00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n v="1436158800"/>
    <b v="0"/>
    <b v="0"/>
    <s v="games/mobile games"/>
    <x v="6"/>
    <x v="20"/>
    <x v="505"/>
    <d v="2015-07-06T05:00:0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n v="1456034400"/>
    <b v="0"/>
    <b v="0"/>
    <s v="music/indie rock"/>
    <x v="1"/>
    <x v="7"/>
    <x v="506"/>
    <d v="2016-02-21T06:00:00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n v="1380171600"/>
    <b v="0"/>
    <b v="0"/>
    <s v="games/video games"/>
    <x v="6"/>
    <x v="11"/>
    <x v="507"/>
    <d v="2013-09-26T05:00:00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n v="1453356000"/>
    <b v="0"/>
    <b v="0"/>
    <s v="music/rock"/>
    <x v="1"/>
    <x v="1"/>
    <x v="508"/>
    <d v="2016-01-21T06:00:00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n v="1578981600"/>
    <b v="0"/>
    <b v="0"/>
    <s v="theater/plays"/>
    <x v="3"/>
    <x v="3"/>
    <x v="509"/>
    <d v="2020-01-14T06:00:00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n v="1537419600"/>
    <b v="0"/>
    <b v="1"/>
    <s v="theater/plays"/>
    <x v="3"/>
    <x v="3"/>
    <x v="510"/>
    <d v="2018-09-20T05:00:00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b v="0"/>
    <b v="0"/>
    <s v="film &amp; video/drama"/>
    <x v="4"/>
    <x v="6"/>
    <x v="511"/>
    <d v="2015-02-06T06:00:00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n v="1460610000"/>
    <b v="0"/>
    <b v="0"/>
    <s v="theater/plays"/>
    <x v="3"/>
    <x v="3"/>
    <x v="512"/>
    <d v="2016-04-14T05:00:00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b v="0"/>
    <b v="0"/>
    <s v="technology/wearables"/>
    <x v="2"/>
    <x v="8"/>
    <x v="513"/>
    <d v="2013-06-06T05:00:00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b v="0"/>
    <b v="0"/>
    <s v="music/indie rock"/>
    <x v="1"/>
    <x v="7"/>
    <x v="514"/>
    <d v="2012-03-21T05:00:00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n v="1422511200"/>
    <b v="0"/>
    <b v="1"/>
    <s v="technology/web"/>
    <x v="2"/>
    <x v="2"/>
    <x v="515"/>
    <d v="2015-01-29T06:00:00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n v="1480312800"/>
    <b v="0"/>
    <b v="0"/>
    <s v="theater/plays"/>
    <x v="3"/>
    <x v="3"/>
    <x v="516"/>
    <d v="2016-11-28T06:00:00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n v="1294034400"/>
    <b v="0"/>
    <b v="0"/>
    <s v="music/rock"/>
    <x v="1"/>
    <x v="1"/>
    <x v="517"/>
    <d v="2011-01-03T06:00:00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n v="1482645600"/>
    <b v="0"/>
    <b v="0"/>
    <s v="music/indie rock"/>
    <x v="1"/>
    <x v="7"/>
    <x v="518"/>
    <d v="2016-12-25T06:00:00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n v="1399093200"/>
    <b v="0"/>
    <b v="0"/>
    <s v="music/rock"/>
    <x v="1"/>
    <x v="1"/>
    <x v="519"/>
    <d v="2014-05-03T05:00:00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n v="1315890000"/>
    <b v="0"/>
    <b v="1"/>
    <s v="publishing/translations"/>
    <x v="5"/>
    <x v="18"/>
    <x v="520"/>
    <d v="2011-09-13T05:00:00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n v="1444021200"/>
    <b v="0"/>
    <b v="1"/>
    <s v="film &amp; video/science fiction"/>
    <x v="4"/>
    <x v="22"/>
    <x v="521"/>
    <d v="2015-10-05T05:00:00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n v="1460005200"/>
    <b v="0"/>
    <b v="0"/>
    <s v="theater/plays"/>
    <x v="3"/>
    <x v="3"/>
    <x v="522"/>
    <d v="2016-04-07T05:00:00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n v="1470718800"/>
    <b v="0"/>
    <b v="0"/>
    <s v="theater/plays"/>
    <x v="3"/>
    <x v="3"/>
    <x v="523"/>
    <d v="2016-08-09T05:00:00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n v="1325052000"/>
    <b v="0"/>
    <b v="0"/>
    <s v="film &amp; video/animation"/>
    <x v="4"/>
    <x v="10"/>
    <x v="524"/>
    <d v="2011-12-28T06:00:0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n v="1319000400"/>
    <b v="0"/>
    <b v="0"/>
    <s v="theater/plays"/>
    <x v="3"/>
    <x v="3"/>
    <x v="525"/>
    <d v="2011-10-19T05:00:00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n v="1552539600"/>
    <b v="0"/>
    <b v="0"/>
    <s v="music/rock"/>
    <x v="1"/>
    <x v="1"/>
    <x v="188"/>
    <d v="2019-03-14T05:00:00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n v="1543816800"/>
    <b v="0"/>
    <b v="0"/>
    <s v="film &amp; video/documentary"/>
    <x v="4"/>
    <x v="4"/>
    <x v="526"/>
    <d v="2018-12-03T06:00:00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n v="1427086800"/>
    <b v="0"/>
    <b v="0"/>
    <s v="theater/plays"/>
    <x v="3"/>
    <x v="3"/>
    <x v="527"/>
    <d v="2015-03-23T05:00:00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n v="1323064800"/>
    <b v="0"/>
    <b v="0"/>
    <s v="theater/plays"/>
    <x v="3"/>
    <x v="3"/>
    <x v="528"/>
    <d v="2011-12-05T06:00:00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n v="1458277200"/>
    <b v="0"/>
    <b v="1"/>
    <s v="music/electric music"/>
    <x v="1"/>
    <x v="5"/>
    <x v="522"/>
    <d v="2016-03-18T05:00:00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n v="1405141200"/>
    <b v="0"/>
    <b v="0"/>
    <s v="music/rock"/>
    <x v="1"/>
    <x v="1"/>
    <x v="529"/>
    <d v="2014-07-12T05:00:00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n v="1283058000"/>
    <b v="0"/>
    <b v="0"/>
    <s v="theater/plays"/>
    <x v="3"/>
    <x v="3"/>
    <x v="530"/>
    <d v="2010-08-29T05:00:00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n v="1295762400"/>
    <b v="0"/>
    <b v="0"/>
    <s v="film &amp; video/animation"/>
    <x v="4"/>
    <x v="10"/>
    <x v="531"/>
    <d v="2011-01-23T06:00:0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n v="1419573600"/>
    <b v="0"/>
    <b v="1"/>
    <s v="music/rock"/>
    <x v="1"/>
    <x v="1"/>
    <x v="515"/>
    <d v="2014-12-26T06:00:00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n v="1438750800"/>
    <b v="0"/>
    <b v="0"/>
    <s v="film &amp; video/shorts"/>
    <x v="4"/>
    <x v="12"/>
    <x v="532"/>
    <d v="2015-08-05T05:00:00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n v="1444798800"/>
    <b v="0"/>
    <b v="1"/>
    <s v="music/rock"/>
    <x v="1"/>
    <x v="1"/>
    <x v="533"/>
    <d v="2015-10-14T05:00:00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n v="1399179600"/>
    <b v="0"/>
    <b v="0"/>
    <s v="journalism/audio"/>
    <x v="8"/>
    <x v="23"/>
    <x v="409"/>
    <d v="2014-05-04T05:00:00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n v="1576562400"/>
    <b v="0"/>
    <b v="1"/>
    <s v="food/food trucks"/>
    <x v="0"/>
    <x v="0"/>
    <x v="534"/>
    <d v="2019-12-17T06:00:0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n v="1400821200"/>
    <b v="0"/>
    <b v="1"/>
    <s v="theater/plays"/>
    <x v="3"/>
    <x v="3"/>
    <x v="53"/>
    <d v="2014-05-23T05:00:00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n v="1510984800"/>
    <b v="0"/>
    <b v="0"/>
    <s v="theater/plays"/>
    <x v="3"/>
    <x v="3"/>
    <x v="535"/>
    <d v="2017-11-18T06:00:00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n v="1302066000"/>
    <b v="0"/>
    <b v="0"/>
    <s v="music/jazz"/>
    <x v="1"/>
    <x v="17"/>
    <x v="536"/>
    <d v="2011-04-06T05:00:00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n v="1322978400"/>
    <b v="0"/>
    <b v="0"/>
    <s v="film &amp; video/science fiction"/>
    <x v="4"/>
    <x v="22"/>
    <x v="537"/>
    <d v="2011-12-04T06:00:00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n v="1313730000"/>
    <b v="0"/>
    <b v="0"/>
    <s v="music/jazz"/>
    <x v="1"/>
    <x v="17"/>
    <x v="538"/>
    <d v="2011-08-19T05:00:00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n v="1394085600"/>
    <b v="0"/>
    <b v="0"/>
    <s v="theater/plays"/>
    <x v="3"/>
    <x v="3"/>
    <x v="539"/>
    <d v="2014-03-06T06:00:00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n v="1305349200"/>
    <b v="0"/>
    <b v="0"/>
    <s v="technology/web"/>
    <x v="2"/>
    <x v="2"/>
    <x v="540"/>
    <d v="2011-05-14T05:00:00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n v="1434344400"/>
    <b v="0"/>
    <b v="1"/>
    <s v="games/video games"/>
    <x v="6"/>
    <x v="11"/>
    <x v="505"/>
    <d v="2015-06-15T05:00:00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n v="1331186400"/>
    <b v="0"/>
    <b v="0"/>
    <s v="film &amp; video/documentary"/>
    <x v="4"/>
    <x v="4"/>
    <x v="541"/>
    <d v="2012-03-08T06:00:00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n v="1336539600"/>
    <b v="0"/>
    <b v="0"/>
    <s v="technology/web"/>
    <x v="2"/>
    <x v="2"/>
    <x v="542"/>
    <d v="2012-05-09T05:00:00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n v="1269752400"/>
    <b v="0"/>
    <b v="0"/>
    <s v="publishing/translations"/>
    <x v="5"/>
    <x v="18"/>
    <x v="543"/>
    <d v="2010-03-28T05:00:00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n v="1291615200"/>
    <b v="0"/>
    <b v="0"/>
    <s v="music/rock"/>
    <x v="1"/>
    <x v="1"/>
    <x v="544"/>
    <d v="2010-12-06T06:00:00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n v="1552366800"/>
    <b v="0"/>
    <b v="1"/>
    <s v="food/food trucks"/>
    <x v="0"/>
    <x v="0"/>
    <x v="35"/>
    <d v="2019-03-12T05:00:0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n v="1272171600"/>
    <b v="0"/>
    <b v="0"/>
    <s v="theater/plays"/>
    <x v="3"/>
    <x v="3"/>
    <x v="152"/>
    <d v="2010-04-25T05:00:00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n v="1436677200"/>
    <b v="0"/>
    <b v="0"/>
    <s v="film &amp; video/documentary"/>
    <x v="4"/>
    <x v="4"/>
    <x v="545"/>
    <d v="2015-07-12T05:00:00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n v="1420092000"/>
    <b v="0"/>
    <b v="0"/>
    <s v="publishing/radio &amp; podcasts"/>
    <x v="5"/>
    <x v="15"/>
    <x v="546"/>
    <d v="2015-01-01T06:00:00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n v="1279947600"/>
    <b v="0"/>
    <b v="0"/>
    <s v="games/video games"/>
    <x v="6"/>
    <x v="11"/>
    <x v="547"/>
    <d v="2010-07-24T05:00:00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n v="1402203600"/>
    <b v="0"/>
    <b v="0"/>
    <s v="theater/plays"/>
    <x v="3"/>
    <x v="3"/>
    <x v="548"/>
    <d v="2014-06-08T05:00:00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n v="1396933200"/>
    <b v="0"/>
    <b v="0"/>
    <s v="film &amp; video/animation"/>
    <x v="4"/>
    <x v="10"/>
    <x v="549"/>
    <d v="2014-04-08T05:00:0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n v="1467262800"/>
    <b v="0"/>
    <b v="1"/>
    <s v="theater/plays"/>
    <x v="3"/>
    <x v="3"/>
    <x v="550"/>
    <d v="2016-06-30T05:00:00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n v="1270530000"/>
    <b v="0"/>
    <b v="1"/>
    <s v="theater/plays"/>
    <x v="3"/>
    <x v="3"/>
    <x v="551"/>
    <d v="2010-04-06T05:00:00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n v="1457762400"/>
    <b v="0"/>
    <b v="1"/>
    <s v="film &amp; video/drama"/>
    <x v="4"/>
    <x v="6"/>
    <x v="552"/>
    <d v="2016-03-12T06:00:00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n v="1575525600"/>
    <b v="0"/>
    <b v="0"/>
    <s v="theater/plays"/>
    <x v="3"/>
    <x v="3"/>
    <x v="462"/>
    <d v="2019-12-05T06:00:00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n v="1279083600"/>
    <b v="0"/>
    <b v="0"/>
    <s v="music/rock"/>
    <x v="1"/>
    <x v="1"/>
    <x v="553"/>
    <d v="2010-07-14T05:00:00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b v="0"/>
    <b v="0"/>
    <s v="film &amp; video/documentary"/>
    <x v="4"/>
    <x v="4"/>
    <x v="554"/>
    <d v="2015-02-20T06:00:00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b v="0"/>
    <b v="0"/>
    <s v="food/food trucks"/>
    <x v="0"/>
    <x v="0"/>
    <x v="555"/>
    <d v="2013-08-11T05:00:0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n v="1402894800"/>
    <b v="1"/>
    <b v="0"/>
    <s v="technology/wearables"/>
    <x v="2"/>
    <x v="8"/>
    <x v="548"/>
    <d v="2014-06-16T05:00:00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n v="1434430800"/>
    <b v="0"/>
    <b v="0"/>
    <s v="theater/plays"/>
    <x v="3"/>
    <x v="3"/>
    <x v="62"/>
    <d v="2015-06-16T05:00:00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n v="1557896400"/>
    <b v="0"/>
    <b v="0"/>
    <s v="theater/plays"/>
    <x v="3"/>
    <x v="3"/>
    <x v="556"/>
    <d v="2019-05-15T05:00:00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n v="1297490400"/>
    <b v="0"/>
    <b v="0"/>
    <s v="theater/plays"/>
    <x v="3"/>
    <x v="3"/>
    <x v="557"/>
    <d v="2011-02-12T06:00:00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n v="1447394400"/>
    <b v="0"/>
    <b v="0"/>
    <s v="publishing/nonfiction"/>
    <x v="5"/>
    <x v="9"/>
    <x v="27"/>
    <d v="2015-11-13T06:00:00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n v="1458277200"/>
    <b v="0"/>
    <b v="0"/>
    <s v="music/rock"/>
    <x v="1"/>
    <x v="1"/>
    <x v="558"/>
    <d v="2016-03-18T05:00:00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n v="1395723600"/>
    <b v="0"/>
    <b v="0"/>
    <s v="food/food trucks"/>
    <x v="0"/>
    <x v="0"/>
    <x v="559"/>
    <d v="2014-03-25T05:00:0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n v="1552197600"/>
    <b v="0"/>
    <b v="1"/>
    <s v="music/jazz"/>
    <x v="1"/>
    <x v="17"/>
    <x v="426"/>
    <d v="2019-03-10T06:00:00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n v="1549087200"/>
    <b v="0"/>
    <b v="0"/>
    <s v="film &amp; video/science fiction"/>
    <x v="4"/>
    <x v="22"/>
    <x v="560"/>
    <d v="2019-02-02T06:00:00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n v="1356847200"/>
    <b v="0"/>
    <b v="0"/>
    <s v="theater/plays"/>
    <x v="3"/>
    <x v="3"/>
    <x v="561"/>
    <d v="2012-12-30T06:00:00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n v="1375765200"/>
    <b v="0"/>
    <b v="0"/>
    <s v="theater/plays"/>
    <x v="3"/>
    <x v="3"/>
    <x v="562"/>
    <d v="2013-08-06T05:00:00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n v="1289800800"/>
    <b v="0"/>
    <b v="0"/>
    <s v="music/electric music"/>
    <x v="1"/>
    <x v="5"/>
    <x v="563"/>
    <d v="2010-11-15T06:00:00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n v="1504501200"/>
    <b v="0"/>
    <b v="0"/>
    <s v="theater/plays"/>
    <x v="3"/>
    <x v="3"/>
    <x v="564"/>
    <d v="2017-09-04T05:00:00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n v="1485669600"/>
    <b v="0"/>
    <b v="0"/>
    <s v="theater/plays"/>
    <x v="3"/>
    <x v="3"/>
    <x v="565"/>
    <d v="2017-01-29T06:00:00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n v="1462770000"/>
    <b v="0"/>
    <b v="0"/>
    <s v="theater/plays"/>
    <x v="3"/>
    <x v="3"/>
    <x v="566"/>
    <d v="2016-05-09T05:00:00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n v="1379739600"/>
    <b v="0"/>
    <b v="1"/>
    <s v="music/indie rock"/>
    <x v="1"/>
    <x v="7"/>
    <x v="567"/>
    <d v="2013-09-21T05:00:00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n v="1402722000"/>
    <b v="0"/>
    <b v="0"/>
    <s v="theater/plays"/>
    <x v="3"/>
    <x v="3"/>
    <x v="568"/>
    <d v="2014-06-14T05:00:00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n v="1369285200"/>
    <b v="0"/>
    <b v="0"/>
    <s v="publishing/nonfiction"/>
    <x v="5"/>
    <x v="9"/>
    <x v="569"/>
    <d v="2013-05-23T05:00:00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n v="1304744400"/>
    <b v="1"/>
    <b v="1"/>
    <s v="theater/plays"/>
    <x v="3"/>
    <x v="3"/>
    <x v="570"/>
    <d v="2011-05-07T05:00:00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n v="1468299600"/>
    <b v="0"/>
    <b v="0"/>
    <s v="photography/photography books"/>
    <x v="7"/>
    <x v="14"/>
    <x v="571"/>
    <d v="2016-07-12T05:00:00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n v="1474174800"/>
    <b v="0"/>
    <b v="0"/>
    <s v="theater/plays"/>
    <x v="3"/>
    <x v="3"/>
    <x v="572"/>
    <d v="2016-09-18T05:00:00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n v="1526014800"/>
    <b v="0"/>
    <b v="0"/>
    <s v="music/indie rock"/>
    <x v="1"/>
    <x v="7"/>
    <x v="573"/>
    <d v="2018-05-11T05:00:00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n v="1437454800"/>
    <b v="0"/>
    <b v="0"/>
    <s v="theater/plays"/>
    <x v="3"/>
    <x v="3"/>
    <x v="574"/>
    <d v="2015-07-21T05:00:00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n v="1422684000"/>
    <b v="0"/>
    <b v="0"/>
    <s v="photography/photography books"/>
    <x v="7"/>
    <x v="14"/>
    <x v="511"/>
    <d v="2015-01-31T06:00:00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b v="0"/>
    <b v="0"/>
    <s v="theater/plays"/>
    <x v="3"/>
    <x v="3"/>
    <x v="575"/>
    <d v="2020-02-10T06:00:00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n v="1286427600"/>
    <b v="0"/>
    <b v="1"/>
    <s v="theater/plays"/>
    <x v="3"/>
    <x v="3"/>
    <x v="576"/>
    <d v="2010-10-07T05:00:00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n v="1278738000"/>
    <b v="1"/>
    <b v="0"/>
    <s v="food/food trucks"/>
    <x v="0"/>
    <x v="0"/>
    <x v="577"/>
    <d v="2010-07-10T05:00:0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n v="1286427600"/>
    <b v="0"/>
    <b v="0"/>
    <s v="music/indie rock"/>
    <x v="1"/>
    <x v="7"/>
    <x v="578"/>
    <d v="2010-10-07T05:00:00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n v="1467954000"/>
    <b v="0"/>
    <b v="1"/>
    <s v="theater/plays"/>
    <x v="3"/>
    <x v="3"/>
    <x v="579"/>
    <d v="2016-07-08T05:00:00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n v="1557637200"/>
    <b v="0"/>
    <b v="1"/>
    <s v="theater/plays"/>
    <x v="3"/>
    <x v="3"/>
    <x v="580"/>
    <d v="2019-05-12T05:00:00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n v="1553922000"/>
    <b v="0"/>
    <b v="0"/>
    <s v="theater/plays"/>
    <x v="3"/>
    <x v="3"/>
    <x v="581"/>
    <d v="2019-03-30T05:00:00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n v="1416463200"/>
    <b v="0"/>
    <b v="0"/>
    <s v="theater/plays"/>
    <x v="3"/>
    <x v="3"/>
    <x v="582"/>
    <d v="2014-11-20T06:00:00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n v="1447221600"/>
    <b v="0"/>
    <b v="0"/>
    <s v="film &amp; video/animation"/>
    <x v="4"/>
    <x v="10"/>
    <x v="336"/>
    <d v="2015-11-11T06:00:0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n v="1491627600"/>
    <b v="0"/>
    <b v="0"/>
    <s v="film &amp; video/television"/>
    <x v="4"/>
    <x v="19"/>
    <x v="583"/>
    <d v="2017-04-08T05:00:00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n v="1363150800"/>
    <b v="0"/>
    <b v="0"/>
    <s v="film &amp; video/television"/>
    <x v="4"/>
    <x v="19"/>
    <x v="584"/>
    <d v="2013-03-13T05:00:00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n v="1330754400"/>
    <b v="0"/>
    <b v="1"/>
    <s v="film &amp; video/animation"/>
    <x v="4"/>
    <x v="10"/>
    <x v="585"/>
    <d v="2012-03-03T06:00:0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n v="1479794400"/>
    <b v="0"/>
    <b v="0"/>
    <s v="theater/plays"/>
    <x v="3"/>
    <x v="3"/>
    <x v="586"/>
    <d v="2016-11-22T06:00:00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n v="1281243600"/>
    <b v="0"/>
    <b v="1"/>
    <s v="theater/plays"/>
    <x v="3"/>
    <x v="3"/>
    <x v="587"/>
    <d v="2010-08-08T05:00:00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n v="1532754000"/>
    <b v="0"/>
    <b v="1"/>
    <s v="film &amp; video/drama"/>
    <x v="4"/>
    <x v="6"/>
    <x v="588"/>
    <d v="2018-07-28T05:00:00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n v="1453356000"/>
    <b v="0"/>
    <b v="0"/>
    <s v="theater/plays"/>
    <x v="3"/>
    <x v="3"/>
    <x v="589"/>
    <d v="2016-01-21T06:00:00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b v="0"/>
    <b v="0"/>
    <s v="theater/plays"/>
    <x v="3"/>
    <x v="3"/>
    <x v="590"/>
    <d v="2017-03-20T05:00:00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n v="1545804000"/>
    <b v="0"/>
    <b v="0"/>
    <s v="technology/wearables"/>
    <x v="2"/>
    <x v="8"/>
    <x v="591"/>
    <d v="2018-12-26T06:00:00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n v="1489899600"/>
    <b v="0"/>
    <b v="0"/>
    <s v="theater/plays"/>
    <x v="3"/>
    <x v="3"/>
    <x v="592"/>
    <d v="2017-03-19T05:00:00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n v="1546495200"/>
    <b v="0"/>
    <b v="0"/>
    <s v="theater/plays"/>
    <x v="3"/>
    <x v="3"/>
    <x v="593"/>
    <d v="2019-01-03T06:00:00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n v="1539752400"/>
    <b v="0"/>
    <b v="1"/>
    <s v="music/rock"/>
    <x v="1"/>
    <x v="1"/>
    <x v="594"/>
    <d v="2018-10-17T05:00:00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n v="1364101200"/>
    <b v="0"/>
    <b v="0"/>
    <s v="games/video games"/>
    <x v="6"/>
    <x v="11"/>
    <x v="595"/>
    <d v="2013-03-24T05:00:00"/>
  </r>
  <r>
    <n v="647"/>
    <s v="Jordan-Wolfe"/>
    <s v="Inverse multimedia Graphic Interface"/>
    <n v="4500"/>
    <n v="1863"/>
    <n v="41.4"/>
    <x v="0"/>
    <x v="6"/>
    <n v="103.5"/>
    <x v="1"/>
    <s v="USD"/>
    <n v="1523250000"/>
    <n v="1525323600"/>
    <b v="0"/>
    <b v="0"/>
    <s v="publishing/translations"/>
    <x v="5"/>
    <x v="18"/>
    <x v="596"/>
    <d v="2018-05-03T05:00:00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n v="1500872400"/>
    <b v="1"/>
    <b v="0"/>
    <s v="food/food trucks"/>
    <x v="0"/>
    <x v="0"/>
    <x v="597"/>
    <d v="2017-07-24T05:00:0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n v="1288501200"/>
    <b v="1"/>
    <b v="1"/>
    <s v="theater/plays"/>
    <x v="3"/>
    <x v="3"/>
    <x v="598"/>
    <d v="2010-10-31T05:00:00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b v="0"/>
    <b v="0"/>
    <s v="music/jazz"/>
    <x v="1"/>
    <x v="17"/>
    <x v="599"/>
    <d v="2014-08-04T05:00:00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n v="1394344800"/>
    <b v="0"/>
    <b v="0"/>
    <s v="film &amp; video/shorts"/>
    <x v="4"/>
    <x v="12"/>
    <x v="600"/>
    <d v="2014-03-09T06:00:00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n v="1474088400"/>
    <b v="0"/>
    <b v="0"/>
    <s v="technology/web"/>
    <x v="2"/>
    <x v="2"/>
    <x v="601"/>
    <d v="2016-09-17T05:00:00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n v="1460264400"/>
    <b v="0"/>
    <b v="0"/>
    <s v="technology/web"/>
    <x v="2"/>
    <x v="2"/>
    <x v="602"/>
    <d v="2016-04-10T05:00:00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n v="1440824400"/>
    <b v="0"/>
    <b v="0"/>
    <s v="music/metal"/>
    <x v="1"/>
    <x v="16"/>
    <x v="335"/>
    <d v="2015-08-29T05:00:00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n v="1489554000"/>
    <b v="1"/>
    <b v="0"/>
    <s v="photography/photography books"/>
    <x v="7"/>
    <x v="14"/>
    <x v="603"/>
    <d v="2017-03-15T05:00:00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b v="0"/>
    <b v="0"/>
    <s v="food/food trucks"/>
    <x v="0"/>
    <x v="0"/>
    <x v="604"/>
    <d v="2018-01-02T06:00:0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n v="1515736800"/>
    <b v="0"/>
    <b v="0"/>
    <s v="film &amp; video/science fiction"/>
    <x v="4"/>
    <x v="22"/>
    <x v="605"/>
    <d v="2018-01-12T06:00:00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n v="1442898000"/>
    <b v="0"/>
    <b v="0"/>
    <s v="music/rock"/>
    <x v="1"/>
    <x v="1"/>
    <x v="606"/>
    <d v="2015-09-22T05:00:00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n v="1296194400"/>
    <b v="0"/>
    <b v="0"/>
    <s v="film &amp; video/documentary"/>
    <x v="4"/>
    <x v="4"/>
    <x v="65"/>
    <d v="2011-01-28T06:00:00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n v="1440910800"/>
    <b v="1"/>
    <b v="0"/>
    <s v="theater/plays"/>
    <x v="3"/>
    <x v="3"/>
    <x v="607"/>
    <d v="2015-08-30T05:00:00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n v="1335502800"/>
    <b v="0"/>
    <b v="0"/>
    <s v="music/jazz"/>
    <x v="1"/>
    <x v="17"/>
    <x v="608"/>
    <d v="2012-04-27T05:00:00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n v="1544680800"/>
    <b v="0"/>
    <b v="0"/>
    <s v="theater/plays"/>
    <x v="3"/>
    <x v="3"/>
    <x v="609"/>
    <d v="2018-12-13T06:00:00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n v="1288414800"/>
    <b v="0"/>
    <b v="0"/>
    <s v="theater/plays"/>
    <x v="3"/>
    <x v="3"/>
    <x v="610"/>
    <d v="2010-10-30T05:00:00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n v="1330581600"/>
    <b v="0"/>
    <b v="0"/>
    <s v="music/jazz"/>
    <x v="1"/>
    <x v="17"/>
    <x v="541"/>
    <d v="2012-03-01T06:00:00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n v="1311397200"/>
    <b v="0"/>
    <b v="1"/>
    <s v="film &amp; video/documentary"/>
    <x v="4"/>
    <x v="4"/>
    <x v="611"/>
    <d v="2011-07-23T05:00:00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n v="1378357200"/>
    <b v="0"/>
    <b v="1"/>
    <s v="theater/plays"/>
    <x v="3"/>
    <x v="3"/>
    <x v="612"/>
    <d v="2013-09-05T05:00:00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n v="1411102800"/>
    <b v="0"/>
    <b v="0"/>
    <s v="journalism/audio"/>
    <x v="8"/>
    <x v="23"/>
    <x v="613"/>
    <d v="2014-09-19T05:00:00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n v="1344834000"/>
    <b v="0"/>
    <b v="0"/>
    <s v="theater/plays"/>
    <x v="3"/>
    <x v="3"/>
    <x v="614"/>
    <d v="2012-08-13T05:00:00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n v="1499230800"/>
    <b v="0"/>
    <b v="0"/>
    <s v="theater/plays"/>
    <x v="3"/>
    <x v="3"/>
    <x v="615"/>
    <d v="2017-07-05T05:00:00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n v="1457416800"/>
    <b v="0"/>
    <b v="0"/>
    <s v="music/indie rock"/>
    <x v="1"/>
    <x v="7"/>
    <x v="90"/>
    <d v="2016-03-08T06:00:00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n v="1280898000"/>
    <b v="0"/>
    <b v="1"/>
    <s v="theater/plays"/>
    <x v="3"/>
    <x v="3"/>
    <x v="616"/>
    <d v="2010-08-04T05:00:00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n v="1522472400"/>
    <b v="0"/>
    <b v="0"/>
    <s v="theater/plays"/>
    <x v="3"/>
    <x v="3"/>
    <x v="617"/>
    <d v="2018-03-31T05:00:00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n v="1462510800"/>
    <b v="0"/>
    <b v="0"/>
    <s v="music/indie rock"/>
    <x v="1"/>
    <x v="7"/>
    <x v="618"/>
    <d v="2016-05-06T05:00:00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n v="1317790800"/>
    <b v="0"/>
    <b v="0"/>
    <s v="photography/photography books"/>
    <x v="7"/>
    <x v="14"/>
    <x v="619"/>
    <d v="2011-10-05T05:00:00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n v="1568782800"/>
    <b v="0"/>
    <b v="0"/>
    <s v="journalism/audio"/>
    <x v="8"/>
    <x v="23"/>
    <x v="620"/>
    <d v="2019-09-18T05:00:00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n v="1349413200"/>
    <b v="0"/>
    <b v="0"/>
    <s v="photography/photography books"/>
    <x v="7"/>
    <x v="14"/>
    <x v="621"/>
    <d v="2012-10-05T05:00:00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n v="1472446800"/>
    <b v="0"/>
    <b v="0"/>
    <s v="publishing/fiction"/>
    <x v="5"/>
    <x v="13"/>
    <x v="622"/>
    <d v="2016-08-29T05:00:00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n v="1548050400"/>
    <b v="0"/>
    <b v="0"/>
    <s v="film &amp; video/drama"/>
    <x v="4"/>
    <x v="6"/>
    <x v="35"/>
    <d v="2019-01-21T06:00:00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n v="1571806800"/>
    <b v="0"/>
    <b v="1"/>
    <s v="food/food trucks"/>
    <x v="0"/>
    <x v="0"/>
    <x v="623"/>
    <d v="2019-10-23T05:00:0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n v="1576476000"/>
    <b v="0"/>
    <b v="1"/>
    <s v="games/mobile games"/>
    <x v="6"/>
    <x v="20"/>
    <x v="624"/>
    <d v="2019-12-16T06:00:0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b v="0"/>
    <b v="0"/>
    <s v="theater/plays"/>
    <x v="3"/>
    <x v="3"/>
    <x v="625"/>
    <d v="2011-12-27T06:00:00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n v="1387519200"/>
    <b v="0"/>
    <b v="0"/>
    <s v="theater/plays"/>
    <x v="3"/>
    <x v="3"/>
    <x v="626"/>
    <d v="2013-12-20T06:00:00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n v="1537246800"/>
    <b v="0"/>
    <b v="0"/>
    <s v="theater/plays"/>
    <x v="3"/>
    <x v="3"/>
    <x v="627"/>
    <d v="2018-09-18T05:00:00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n v="1279515600"/>
    <b v="0"/>
    <b v="0"/>
    <s v="publishing/nonfiction"/>
    <x v="5"/>
    <x v="9"/>
    <x v="628"/>
    <d v="2010-07-19T05:00:00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n v="1442379600"/>
    <b v="0"/>
    <b v="0"/>
    <s v="theater/plays"/>
    <x v="3"/>
    <x v="3"/>
    <x v="629"/>
    <d v="2015-09-16T05:00:00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n v="1523077200"/>
    <b v="0"/>
    <b v="0"/>
    <s v="technology/wearables"/>
    <x v="2"/>
    <x v="8"/>
    <x v="630"/>
    <d v="2018-04-07T05:00:00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n v="1489554000"/>
    <b v="0"/>
    <b v="0"/>
    <s v="theater/plays"/>
    <x v="3"/>
    <x v="3"/>
    <x v="631"/>
    <d v="2017-03-15T05:00:00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n v="1548482400"/>
    <b v="0"/>
    <b v="1"/>
    <s v="film &amp; video/television"/>
    <x v="4"/>
    <x v="19"/>
    <x v="632"/>
    <d v="2019-01-26T06:00:00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n v="1384063200"/>
    <b v="0"/>
    <b v="0"/>
    <s v="technology/web"/>
    <x v="2"/>
    <x v="2"/>
    <x v="633"/>
    <d v="2013-11-10T06:00:00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n v="1322892000"/>
    <b v="0"/>
    <b v="1"/>
    <s v="film &amp; video/documentary"/>
    <x v="4"/>
    <x v="4"/>
    <x v="634"/>
    <d v="2011-12-03T06:00:00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n v="1350709200"/>
    <b v="1"/>
    <b v="1"/>
    <s v="film &amp; video/documentary"/>
    <x v="4"/>
    <x v="4"/>
    <x v="635"/>
    <d v="2012-10-20T05:00:00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n v="1564203600"/>
    <b v="0"/>
    <b v="0"/>
    <s v="music/rock"/>
    <x v="1"/>
    <x v="1"/>
    <x v="636"/>
    <d v="2019-07-27T05:00:00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n v="1509685200"/>
    <b v="0"/>
    <b v="0"/>
    <s v="theater/plays"/>
    <x v="3"/>
    <x v="3"/>
    <x v="637"/>
    <d v="2017-11-03T05:00:00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n v="1514959200"/>
    <b v="0"/>
    <b v="0"/>
    <s v="theater/plays"/>
    <x v="3"/>
    <x v="3"/>
    <x v="638"/>
    <d v="2018-01-03T06:00:00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n v="1448863200"/>
    <b v="1"/>
    <b v="0"/>
    <s v="music/rock"/>
    <x v="1"/>
    <x v="1"/>
    <x v="639"/>
    <d v="2015-11-30T06:00:00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n v="1429592400"/>
    <b v="0"/>
    <b v="1"/>
    <s v="theater/plays"/>
    <x v="3"/>
    <x v="3"/>
    <x v="640"/>
    <d v="2015-04-21T05:00:00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n v="1522645200"/>
    <b v="0"/>
    <b v="0"/>
    <s v="music/electric music"/>
    <x v="1"/>
    <x v="5"/>
    <x v="641"/>
    <d v="2018-04-02T05:00:00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n v="1323324000"/>
    <b v="0"/>
    <b v="0"/>
    <s v="technology/wearables"/>
    <x v="2"/>
    <x v="8"/>
    <x v="642"/>
    <d v="2011-12-08T06:00:00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n v="1561525200"/>
    <b v="0"/>
    <b v="0"/>
    <s v="film &amp; video/drama"/>
    <x v="4"/>
    <x v="6"/>
    <x v="230"/>
    <d v="2019-06-26T05:00:00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b v="0"/>
    <b v="0"/>
    <s v="technology/wearables"/>
    <x v="2"/>
    <x v="8"/>
    <x v="67"/>
    <d v="2010-02-09T06:00:00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n v="1301806800"/>
    <b v="1"/>
    <b v="0"/>
    <s v="theater/plays"/>
    <x v="3"/>
    <x v="3"/>
    <x v="643"/>
    <d v="2011-04-03T05:00:00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n v="1374901200"/>
    <b v="0"/>
    <b v="0"/>
    <s v="technology/wearables"/>
    <x v="2"/>
    <x v="8"/>
    <x v="644"/>
    <d v="2013-07-27T05:00:00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n v="1336453200"/>
    <b v="1"/>
    <b v="1"/>
    <s v="publishing/translations"/>
    <x v="5"/>
    <x v="18"/>
    <x v="645"/>
    <d v="2012-05-08T05:00:00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b v="0"/>
    <b v="0"/>
    <s v="film &amp; video/animation"/>
    <x v="4"/>
    <x v="10"/>
    <x v="646"/>
    <d v="2016-07-19T05:00:0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n v="1387087200"/>
    <b v="0"/>
    <b v="0"/>
    <s v="publishing/nonfiction"/>
    <x v="5"/>
    <x v="9"/>
    <x v="626"/>
    <d v="2013-12-15T06:00:00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n v="1547445600"/>
    <b v="0"/>
    <b v="1"/>
    <s v="technology/web"/>
    <x v="2"/>
    <x v="2"/>
    <x v="647"/>
    <d v="2019-01-14T06:00:00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n v="1547359200"/>
    <b v="0"/>
    <b v="0"/>
    <s v="film &amp; video/drama"/>
    <x v="4"/>
    <x v="6"/>
    <x v="159"/>
    <d v="2019-01-13T06:00:00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n v="1496293200"/>
    <b v="0"/>
    <b v="0"/>
    <s v="theater/plays"/>
    <x v="3"/>
    <x v="3"/>
    <x v="648"/>
    <d v="2017-06-01T05:00:00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n v="1335416400"/>
    <b v="0"/>
    <b v="0"/>
    <s v="theater/plays"/>
    <x v="3"/>
    <x v="3"/>
    <x v="267"/>
    <d v="2012-04-26T05:00:00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n v="1532149200"/>
    <b v="0"/>
    <b v="1"/>
    <s v="theater/plays"/>
    <x v="3"/>
    <x v="3"/>
    <x v="649"/>
    <d v="2018-07-21T05:00:00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n v="1453788000"/>
    <b v="1"/>
    <b v="1"/>
    <s v="theater/plays"/>
    <x v="3"/>
    <x v="3"/>
    <x v="248"/>
    <d v="2016-01-26T06:00:00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n v="1471496400"/>
    <b v="0"/>
    <b v="0"/>
    <s v="theater/plays"/>
    <x v="3"/>
    <x v="3"/>
    <x v="571"/>
    <d v="2016-08-18T05:00:00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n v="1472878800"/>
    <b v="0"/>
    <b v="0"/>
    <s v="publishing/radio &amp; podcasts"/>
    <x v="5"/>
    <x v="15"/>
    <x v="650"/>
    <d v="2016-09-03T05:00:00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n v="1408510800"/>
    <b v="0"/>
    <b v="0"/>
    <s v="music/rock"/>
    <x v="1"/>
    <x v="1"/>
    <x v="1"/>
    <d v="2014-08-20T05:00:00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n v="1281589200"/>
    <b v="0"/>
    <b v="0"/>
    <s v="games/mobile games"/>
    <x v="6"/>
    <x v="20"/>
    <x v="651"/>
    <d v="2010-08-12T05:00:0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n v="1375851600"/>
    <b v="0"/>
    <b v="1"/>
    <s v="theater/plays"/>
    <x v="3"/>
    <x v="3"/>
    <x v="652"/>
    <d v="2013-08-07T05:00:00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n v="1315803600"/>
    <b v="0"/>
    <b v="0"/>
    <s v="film &amp; video/documentary"/>
    <x v="4"/>
    <x v="4"/>
    <x v="653"/>
    <d v="2011-09-12T05:00:00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n v="1373691600"/>
    <b v="0"/>
    <b v="0"/>
    <s v="technology/wearables"/>
    <x v="2"/>
    <x v="8"/>
    <x v="654"/>
    <d v="2013-07-13T05:00:00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n v="1339218000"/>
    <b v="0"/>
    <b v="0"/>
    <s v="publishing/fiction"/>
    <x v="5"/>
    <x v="13"/>
    <x v="655"/>
    <d v="2012-06-09T05:00:00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n v="1520402400"/>
    <b v="0"/>
    <b v="1"/>
    <s v="theater/plays"/>
    <x v="3"/>
    <x v="3"/>
    <x v="656"/>
    <d v="2018-03-07T06:00:00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n v="1523336400"/>
    <b v="0"/>
    <b v="0"/>
    <s v="music/rock"/>
    <x v="1"/>
    <x v="1"/>
    <x v="657"/>
    <d v="2018-04-10T05:00:00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n v="1512280800"/>
    <b v="0"/>
    <b v="0"/>
    <s v="film &amp; video/documentary"/>
    <x v="4"/>
    <x v="4"/>
    <x v="265"/>
    <d v="2017-12-03T06:00:00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n v="1458709200"/>
    <b v="0"/>
    <b v="0"/>
    <s v="theater/plays"/>
    <x v="3"/>
    <x v="3"/>
    <x v="658"/>
    <d v="2016-03-23T05:00:00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n v="1414126800"/>
    <b v="0"/>
    <b v="1"/>
    <s v="theater/plays"/>
    <x v="3"/>
    <x v="3"/>
    <x v="659"/>
    <d v="2014-10-24T05:00:00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n v="1416204000"/>
    <b v="0"/>
    <b v="0"/>
    <s v="games/mobile games"/>
    <x v="6"/>
    <x v="20"/>
    <x v="660"/>
    <d v="2014-11-17T06:00:0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n v="1288501200"/>
    <b v="0"/>
    <b v="1"/>
    <s v="theater/plays"/>
    <x v="3"/>
    <x v="3"/>
    <x v="661"/>
    <d v="2010-10-31T05:00:00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n v="1552971600"/>
    <b v="0"/>
    <b v="0"/>
    <s v="technology/web"/>
    <x v="2"/>
    <x v="2"/>
    <x v="4"/>
    <d v="2019-03-19T05:00:00"/>
  </r>
  <r>
    <n v="728"/>
    <s v="Stewart Inc"/>
    <s v="Versatile mission-critical knowledgebase"/>
    <n v="4200"/>
    <n v="735"/>
    <n v="17.5"/>
    <x v="0"/>
    <x v="234"/>
    <n v="73.5"/>
    <x v="1"/>
    <s v="USD"/>
    <n v="1464152400"/>
    <n v="1465102800"/>
    <b v="0"/>
    <b v="0"/>
    <s v="theater/plays"/>
    <x v="3"/>
    <x v="3"/>
    <x v="662"/>
    <d v="2016-06-05T05:00:00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n v="1360130400"/>
    <b v="0"/>
    <b v="0"/>
    <s v="film &amp; video/drama"/>
    <x v="4"/>
    <x v="6"/>
    <x v="663"/>
    <d v="2013-02-06T06:00:00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n v="1432875600"/>
    <b v="0"/>
    <b v="0"/>
    <s v="technology/wearables"/>
    <x v="2"/>
    <x v="8"/>
    <x v="664"/>
    <d v="2015-05-29T05:00:00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n v="1500872400"/>
    <b v="0"/>
    <b v="0"/>
    <s v="technology/web"/>
    <x v="2"/>
    <x v="2"/>
    <x v="665"/>
    <d v="2017-07-24T05:00:00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n v="1492146000"/>
    <b v="0"/>
    <b v="1"/>
    <s v="music/rock"/>
    <x v="1"/>
    <x v="1"/>
    <x v="666"/>
    <d v="2017-04-14T05:00:00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n v="1407301200"/>
    <b v="0"/>
    <b v="0"/>
    <s v="music/metal"/>
    <x v="1"/>
    <x v="16"/>
    <x v="43"/>
    <d v="2014-08-06T05:00:00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n v="1486620000"/>
    <b v="0"/>
    <b v="1"/>
    <s v="theater/plays"/>
    <x v="3"/>
    <x v="3"/>
    <x v="667"/>
    <d v="2017-02-09T06:00:00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n v="1459918800"/>
    <b v="0"/>
    <b v="0"/>
    <s v="photography/photography books"/>
    <x v="7"/>
    <x v="14"/>
    <x v="668"/>
    <d v="2016-04-06T05:00:00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n v="1424757600"/>
    <b v="0"/>
    <b v="0"/>
    <s v="publishing/nonfiction"/>
    <x v="5"/>
    <x v="9"/>
    <x v="669"/>
    <d v="2015-02-24T06:00:00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b v="0"/>
    <b v="0"/>
    <s v="music/indie rock"/>
    <x v="1"/>
    <x v="7"/>
    <x v="670"/>
    <d v="2016-11-23T06:00:00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n v="1418018400"/>
    <b v="0"/>
    <b v="1"/>
    <s v="theater/plays"/>
    <x v="3"/>
    <x v="3"/>
    <x v="671"/>
    <d v="2014-12-08T06:00:00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n v="1341032400"/>
    <b v="0"/>
    <b v="0"/>
    <s v="music/indie rock"/>
    <x v="1"/>
    <x v="7"/>
    <x v="672"/>
    <d v="2012-06-30T05:00:00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n v="1486360800"/>
    <b v="0"/>
    <b v="0"/>
    <s v="theater/plays"/>
    <x v="3"/>
    <x v="3"/>
    <x v="673"/>
    <d v="2017-02-06T06:00:00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n v="1274677200"/>
    <b v="0"/>
    <b v="0"/>
    <s v="theater/plays"/>
    <x v="3"/>
    <x v="3"/>
    <x v="674"/>
    <d v="2010-05-24T05:00:00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n v="1267509600"/>
    <b v="0"/>
    <b v="0"/>
    <s v="music/electric music"/>
    <x v="1"/>
    <x v="5"/>
    <x v="675"/>
    <d v="2010-03-02T06:00:00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n v="1445922000"/>
    <b v="0"/>
    <b v="1"/>
    <s v="theater/plays"/>
    <x v="3"/>
    <x v="3"/>
    <x v="676"/>
    <d v="2015-10-27T05:00:00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n v="1534050000"/>
    <b v="0"/>
    <b v="1"/>
    <s v="theater/plays"/>
    <x v="3"/>
    <x v="3"/>
    <x v="342"/>
    <d v="2018-08-12T05:00:00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n v="1277528400"/>
    <b v="0"/>
    <b v="0"/>
    <s v="technology/wearables"/>
    <x v="2"/>
    <x v="8"/>
    <x v="677"/>
    <d v="2010-06-26T05:00:00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n v="1318568400"/>
    <b v="0"/>
    <b v="0"/>
    <s v="technology/web"/>
    <x v="2"/>
    <x v="2"/>
    <x v="678"/>
    <d v="2011-10-14T05:00:00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n v="1284354000"/>
    <b v="0"/>
    <b v="0"/>
    <s v="theater/plays"/>
    <x v="3"/>
    <x v="3"/>
    <x v="679"/>
    <d v="2010-09-13T05:00:00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n v="1269579600"/>
    <b v="0"/>
    <b v="1"/>
    <s v="film &amp; video/animation"/>
    <x v="4"/>
    <x v="10"/>
    <x v="680"/>
    <d v="2010-03-26T05:00:0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n v="1413781200"/>
    <b v="0"/>
    <b v="1"/>
    <s v="technology/wearables"/>
    <x v="2"/>
    <x v="8"/>
    <x v="681"/>
    <d v="2014-10-20T05:00:00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b v="0"/>
    <b v="0"/>
    <s v="music/electric music"/>
    <x v="1"/>
    <x v="5"/>
    <x v="682"/>
    <d v="2010-07-26T05:00:00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n v="1459486800"/>
    <b v="1"/>
    <b v="1"/>
    <s v="publishing/nonfiction"/>
    <x v="5"/>
    <x v="9"/>
    <x v="683"/>
    <d v="2016-04-01T05:00:00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n v="1282539600"/>
    <b v="0"/>
    <b v="1"/>
    <s v="theater/plays"/>
    <x v="3"/>
    <x v="3"/>
    <x v="684"/>
    <d v="2010-08-23T05:00:00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n v="1275886800"/>
    <b v="0"/>
    <b v="0"/>
    <s v="photography/photography books"/>
    <x v="7"/>
    <x v="14"/>
    <x v="674"/>
    <d v="2010-06-07T05:00:00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n v="1355983200"/>
    <b v="0"/>
    <b v="0"/>
    <s v="theater/plays"/>
    <x v="3"/>
    <x v="3"/>
    <x v="685"/>
    <d v="2012-12-20T06:00:00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n v="1515391200"/>
    <b v="0"/>
    <b v="1"/>
    <s v="theater/plays"/>
    <x v="3"/>
    <x v="3"/>
    <x v="605"/>
    <d v="2018-01-08T06:00:00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n v="1422252000"/>
    <b v="0"/>
    <b v="0"/>
    <s v="theater/plays"/>
    <x v="3"/>
    <x v="3"/>
    <x v="686"/>
    <d v="2015-01-26T06:00:00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n v="1305522000"/>
    <b v="0"/>
    <b v="0"/>
    <s v="film &amp; video/drama"/>
    <x v="4"/>
    <x v="6"/>
    <x v="687"/>
    <d v="2011-05-16T05:00:00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n v="1414904400"/>
    <b v="0"/>
    <b v="0"/>
    <s v="music/rock"/>
    <x v="1"/>
    <x v="1"/>
    <x v="688"/>
    <d v="2014-11-02T05:00:00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n v="1520402400"/>
    <b v="0"/>
    <b v="0"/>
    <s v="music/electric music"/>
    <x v="1"/>
    <x v="5"/>
    <x v="689"/>
    <d v="2018-03-07T06:00:00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n v="1567141200"/>
    <b v="0"/>
    <b v="1"/>
    <s v="games/video games"/>
    <x v="6"/>
    <x v="11"/>
    <x v="690"/>
    <d v="2019-08-30T05:00:00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n v="1501131600"/>
    <b v="0"/>
    <b v="0"/>
    <s v="music/rock"/>
    <x v="1"/>
    <x v="1"/>
    <x v="691"/>
    <d v="2017-07-27T05:00:00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n v="1355032800"/>
    <b v="0"/>
    <b v="0"/>
    <s v="music/jazz"/>
    <x v="1"/>
    <x v="17"/>
    <x v="692"/>
    <d v="2012-12-09T06:00:00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n v="1339477200"/>
    <b v="0"/>
    <b v="1"/>
    <s v="theater/plays"/>
    <x v="3"/>
    <x v="3"/>
    <x v="693"/>
    <d v="2012-06-12T05:00:00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n v="1305954000"/>
    <b v="0"/>
    <b v="0"/>
    <s v="music/rock"/>
    <x v="1"/>
    <x v="1"/>
    <x v="694"/>
    <d v="2011-05-21T05:00:00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n v="1494392400"/>
    <b v="1"/>
    <b v="1"/>
    <s v="music/indie rock"/>
    <x v="1"/>
    <x v="7"/>
    <x v="695"/>
    <d v="2017-05-10T05:00:00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n v="1537419600"/>
    <b v="0"/>
    <b v="0"/>
    <s v="film &amp; video/science fiction"/>
    <x v="4"/>
    <x v="22"/>
    <x v="123"/>
    <d v="2018-09-20T05:00:00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n v="1447999200"/>
    <b v="0"/>
    <b v="0"/>
    <s v="publishing/translations"/>
    <x v="5"/>
    <x v="18"/>
    <x v="696"/>
    <d v="2015-11-20T06:00:00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b v="0"/>
    <b v="0"/>
    <s v="theater/plays"/>
    <x v="3"/>
    <x v="3"/>
    <x v="626"/>
    <d v="2013-12-26T06:00:00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n v="1378789200"/>
    <b v="0"/>
    <b v="0"/>
    <s v="games/video games"/>
    <x v="6"/>
    <x v="11"/>
    <x v="697"/>
    <d v="2013-09-10T05:00:00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n v="1398056400"/>
    <b v="0"/>
    <b v="1"/>
    <s v="theater/plays"/>
    <x v="3"/>
    <x v="3"/>
    <x v="698"/>
    <d v="2014-04-21T05:00:00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n v="1550815200"/>
    <b v="0"/>
    <b v="0"/>
    <s v="theater/plays"/>
    <x v="3"/>
    <x v="3"/>
    <x v="699"/>
    <d v="2019-02-22T06:00:00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n v="1550037600"/>
    <b v="0"/>
    <b v="0"/>
    <s v="music/indie rock"/>
    <x v="1"/>
    <x v="7"/>
    <x v="700"/>
    <d v="2019-02-13T06:00:00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n v="1492923600"/>
    <b v="0"/>
    <b v="0"/>
    <s v="theater/plays"/>
    <x v="3"/>
    <x v="3"/>
    <x v="701"/>
    <d v="2017-04-23T05:00:00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n v="1467522000"/>
    <b v="0"/>
    <b v="0"/>
    <s v="technology/web"/>
    <x v="2"/>
    <x v="2"/>
    <x v="702"/>
    <d v="2016-07-03T05:00:00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n v="1416117600"/>
    <b v="0"/>
    <b v="0"/>
    <s v="music/rock"/>
    <x v="1"/>
    <x v="1"/>
    <x v="703"/>
    <d v="2014-11-16T06:00:00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n v="1563771600"/>
    <b v="0"/>
    <b v="0"/>
    <s v="theater/plays"/>
    <x v="3"/>
    <x v="3"/>
    <x v="704"/>
    <d v="2019-07-22T05:00:00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n v="1319259600"/>
    <b v="0"/>
    <b v="0"/>
    <s v="theater/plays"/>
    <x v="3"/>
    <x v="3"/>
    <x v="431"/>
    <d v="2011-10-22T05:00:00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n v="1313643600"/>
    <b v="0"/>
    <b v="0"/>
    <s v="film &amp; video/animation"/>
    <x v="4"/>
    <x v="10"/>
    <x v="705"/>
    <d v="2011-08-18T05:00:0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n v="1440306000"/>
    <b v="0"/>
    <b v="1"/>
    <s v="theater/plays"/>
    <x v="3"/>
    <x v="3"/>
    <x v="706"/>
    <d v="2015-08-23T05:00:00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n v="1470805200"/>
    <b v="0"/>
    <b v="1"/>
    <s v="film &amp; video/drama"/>
    <x v="4"/>
    <x v="6"/>
    <x v="707"/>
    <d v="2016-08-10T05:00:00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n v="1292911200"/>
    <b v="0"/>
    <b v="0"/>
    <s v="theater/plays"/>
    <x v="3"/>
    <x v="3"/>
    <x v="708"/>
    <d v="2010-12-21T06:00:00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n v="1301374800"/>
    <b v="0"/>
    <b v="1"/>
    <s v="film &amp; video/animation"/>
    <x v="4"/>
    <x v="10"/>
    <x v="709"/>
    <d v="2011-03-29T05:00:0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n v="1387864800"/>
    <b v="0"/>
    <b v="0"/>
    <s v="music/rock"/>
    <x v="1"/>
    <x v="1"/>
    <x v="710"/>
    <d v="2013-12-24T06:00:00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n v="1458190800"/>
    <b v="0"/>
    <b v="0"/>
    <s v="technology/web"/>
    <x v="2"/>
    <x v="2"/>
    <x v="711"/>
    <d v="2016-03-17T05:00:00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n v="1559278800"/>
    <b v="0"/>
    <b v="1"/>
    <s v="film &amp; video/animation"/>
    <x v="4"/>
    <x v="10"/>
    <x v="157"/>
    <d v="2019-05-31T05:00:0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n v="1522731600"/>
    <b v="0"/>
    <b v="1"/>
    <s v="music/jazz"/>
    <x v="1"/>
    <x v="17"/>
    <x v="630"/>
    <d v="2018-04-03T05:00:00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n v="1306731600"/>
    <b v="0"/>
    <b v="0"/>
    <s v="music/rock"/>
    <x v="1"/>
    <x v="1"/>
    <x v="712"/>
    <d v="2011-05-30T05:00:00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n v="1352527200"/>
    <b v="0"/>
    <b v="0"/>
    <s v="film &amp; video/animation"/>
    <x v="4"/>
    <x v="10"/>
    <x v="93"/>
    <d v="2012-11-10T06:00:0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n v="1404363600"/>
    <b v="0"/>
    <b v="0"/>
    <s v="theater/plays"/>
    <x v="3"/>
    <x v="3"/>
    <x v="713"/>
    <d v="2014-07-03T05:00:00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n v="1266645600"/>
    <b v="0"/>
    <b v="0"/>
    <s v="theater/plays"/>
    <x v="3"/>
    <x v="3"/>
    <x v="714"/>
    <d v="2010-02-20T06:00:00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n v="1482818400"/>
    <b v="0"/>
    <b v="0"/>
    <s v="food/food trucks"/>
    <x v="0"/>
    <x v="0"/>
    <x v="715"/>
    <d v="2016-12-27T06:00:0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n v="1374642000"/>
    <b v="0"/>
    <b v="1"/>
    <s v="theater/plays"/>
    <x v="3"/>
    <x v="3"/>
    <x v="716"/>
    <d v="2013-07-24T05:00:00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n v="1372482000"/>
    <b v="0"/>
    <b v="0"/>
    <s v="publishing/nonfiction"/>
    <x v="5"/>
    <x v="9"/>
    <x v="448"/>
    <d v="2013-06-29T05:00:00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n v="1514959200"/>
    <b v="0"/>
    <b v="0"/>
    <s v="music/rock"/>
    <x v="1"/>
    <x v="1"/>
    <x v="717"/>
    <d v="2018-01-03T06:00:00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n v="1478235600"/>
    <b v="0"/>
    <b v="0"/>
    <s v="film &amp; video/drama"/>
    <x v="4"/>
    <x v="6"/>
    <x v="718"/>
    <d v="2016-11-04T05:00:00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n v="1408078800"/>
    <b v="0"/>
    <b v="1"/>
    <s v="games/mobile games"/>
    <x v="6"/>
    <x v="20"/>
    <x v="719"/>
    <d v="2014-08-15T05:00:0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n v="1548136800"/>
    <b v="0"/>
    <b v="0"/>
    <s v="technology/web"/>
    <x v="2"/>
    <x v="2"/>
    <x v="720"/>
    <d v="2019-01-22T06:00:00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n v="1340859600"/>
    <b v="0"/>
    <b v="1"/>
    <s v="theater/plays"/>
    <x v="3"/>
    <x v="3"/>
    <x v="721"/>
    <d v="2012-06-28T05:00:00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n v="1454479200"/>
    <b v="0"/>
    <b v="0"/>
    <s v="theater/plays"/>
    <x v="3"/>
    <x v="3"/>
    <x v="722"/>
    <d v="2016-02-03T06:00:00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b v="0"/>
    <b v="0"/>
    <s v="music/rock"/>
    <x v="1"/>
    <x v="1"/>
    <x v="139"/>
    <d v="2015-06-16T05:00:00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n v="1579672800"/>
    <b v="0"/>
    <b v="1"/>
    <s v="photography/photography books"/>
    <x v="7"/>
    <x v="14"/>
    <x v="723"/>
    <d v="2020-01-22T06:00:00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b v="0"/>
    <b v="0"/>
    <s v="photography/photography books"/>
    <x v="7"/>
    <x v="14"/>
    <x v="704"/>
    <d v="2019-07-06T05:00:00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n v="1551506400"/>
    <b v="0"/>
    <b v="0"/>
    <s v="theater/plays"/>
    <x v="3"/>
    <x v="3"/>
    <x v="724"/>
    <d v="2019-03-02T06:00:00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n v="1516600800"/>
    <b v="0"/>
    <b v="0"/>
    <s v="music/rock"/>
    <x v="1"/>
    <x v="1"/>
    <x v="725"/>
    <d v="2018-01-22T06:00:00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n v="1420437600"/>
    <b v="0"/>
    <b v="0"/>
    <s v="film &amp; video/documentary"/>
    <x v="4"/>
    <x v="4"/>
    <x v="660"/>
    <d v="2015-01-05T06:00:00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n v="1332997200"/>
    <b v="0"/>
    <b v="1"/>
    <s v="film &amp; video/drama"/>
    <x v="4"/>
    <x v="6"/>
    <x v="726"/>
    <d v="2012-03-29T05:00:00"/>
  </r>
  <r>
    <n v="807"/>
    <s v="Walker-Taylor"/>
    <s v="Automated uniform concept"/>
    <n v="700"/>
    <n v="1848"/>
    <n v="264"/>
    <x v="1"/>
    <x v="177"/>
    <n v="42.97674418604651"/>
    <x v="1"/>
    <s v="USD"/>
    <n v="1571115600"/>
    <n v="1574920800"/>
    <b v="0"/>
    <b v="1"/>
    <s v="theater/plays"/>
    <x v="3"/>
    <x v="3"/>
    <x v="727"/>
    <d v="2019-11-28T06:00:00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n v="1464930000"/>
    <b v="0"/>
    <b v="0"/>
    <s v="food/food trucks"/>
    <x v="0"/>
    <x v="0"/>
    <x v="728"/>
    <d v="2016-06-03T05:00:0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n v="1345006800"/>
    <b v="0"/>
    <b v="0"/>
    <s v="film &amp; video/documentary"/>
    <x v="4"/>
    <x v="4"/>
    <x v="729"/>
    <d v="2012-08-15T05:00:00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n v="1512712800"/>
    <b v="0"/>
    <b v="1"/>
    <s v="theater/plays"/>
    <x v="3"/>
    <x v="3"/>
    <x v="730"/>
    <d v="2017-12-08T06:00:00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n v="1452492000"/>
    <b v="0"/>
    <b v="1"/>
    <s v="games/video games"/>
    <x v="6"/>
    <x v="11"/>
    <x v="731"/>
    <d v="2016-01-11T06:00:00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n v="1524286800"/>
    <b v="0"/>
    <b v="0"/>
    <s v="publishing/nonfiction"/>
    <x v="5"/>
    <x v="9"/>
    <x v="78"/>
    <d v="2018-04-21T05:00:00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n v="1346907600"/>
    <b v="0"/>
    <b v="0"/>
    <s v="games/video games"/>
    <x v="6"/>
    <x v="11"/>
    <x v="732"/>
    <d v="2012-09-06T05:00:00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n v="1464498000"/>
    <b v="0"/>
    <b v="1"/>
    <s v="music/rock"/>
    <x v="1"/>
    <x v="1"/>
    <x v="733"/>
    <d v="2016-05-29T05:00:00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n v="1514181600"/>
    <b v="0"/>
    <b v="0"/>
    <s v="music/rock"/>
    <x v="1"/>
    <x v="1"/>
    <x v="734"/>
    <d v="2017-12-25T06:00:00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n v="1392184800"/>
    <b v="1"/>
    <b v="1"/>
    <s v="theater/plays"/>
    <x v="3"/>
    <x v="3"/>
    <x v="406"/>
    <d v="2014-02-12T06:00:00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n v="1559365200"/>
    <b v="0"/>
    <b v="1"/>
    <s v="publishing/nonfiction"/>
    <x v="5"/>
    <x v="9"/>
    <x v="735"/>
    <d v="2019-06-01T05:00:00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n v="1549173600"/>
    <b v="0"/>
    <b v="1"/>
    <s v="theater/plays"/>
    <x v="3"/>
    <x v="3"/>
    <x v="736"/>
    <d v="2019-02-03T06:00:00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n v="1355032800"/>
    <b v="1"/>
    <b v="0"/>
    <s v="games/video games"/>
    <x v="6"/>
    <x v="11"/>
    <x v="737"/>
    <d v="2012-12-09T06:00:00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n v="1533963600"/>
    <b v="0"/>
    <b v="1"/>
    <s v="music/rock"/>
    <x v="1"/>
    <x v="1"/>
    <x v="192"/>
    <d v="2018-08-11T05:00:00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n v="1489381200"/>
    <b v="0"/>
    <b v="0"/>
    <s v="film &amp; video/documentary"/>
    <x v="4"/>
    <x v="4"/>
    <x v="738"/>
    <d v="2017-03-13T05:00:00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n v="1395032400"/>
    <b v="0"/>
    <b v="0"/>
    <s v="music/rock"/>
    <x v="1"/>
    <x v="1"/>
    <x v="739"/>
    <d v="2014-03-17T05:00:00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n v="1412485200"/>
    <b v="1"/>
    <b v="1"/>
    <s v="music/rock"/>
    <x v="1"/>
    <x v="1"/>
    <x v="613"/>
    <d v="2014-10-05T05:00:00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n v="1279688400"/>
    <b v="0"/>
    <b v="1"/>
    <s v="publishing/nonfiction"/>
    <x v="5"/>
    <x v="9"/>
    <x v="740"/>
    <d v="2010-07-21T05:00:00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n v="1501995600"/>
    <b v="0"/>
    <b v="0"/>
    <s v="film &amp; video/shorts"/>
    <x v="4"/>
    <x v="12"/>
    <x v="145"/>
    <d v="2017-08-06T05:00:00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n v="1294639200"/>
    <b v="0"/>
    <b v="1"/>
    <s v="theater/plays"/>
    <x v="3"/>
    <x v="3"/>
    <x v="741"/>
    <d v="2011-01-10T06:00:00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n v="1305435600"/>
    <b v="0"/>
    <b v="1"/>
    <s v="film &amp; video/drama"/>
    <x v="4"/>
    <x v="6"/>
    <x v="742"/>
    <d v="2011-05-15T05:00:00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n v="1537592400"/>
    <b v="0"/>
    <b v="0"/>
    <s v="theater/plays"/>
    <x v="3"/>
    <x v="3"/>
    <x v="202"/>
    <d v="2018-09-22T05:00:00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n v="1435122000"/>
    <b v="0"/>
    <b v="0"/>
    <s v="theater/plays"/>
    <x v="3"/>
    <x v="3"/>
    <x v="743"/>
    <d v="2015-06-24T05:00:00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b v="0"/>
    <b v="0"/>
    <s v="theater/plays"/>
    <x v="3"/>
    <x v="3"/>
    <x v="744"/>
    <d v="2018-03-03T06:00:00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n v="1335675600"/>
    <b v="0"/>
    <b v="0"/>
    <s v="photography/photography books"/>
    <x v="7"/>
    <x v="14"/>
    <x v="745"/>
    <d v="2012-04-29T05:00:00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n v="1448431200"/>
    <b v="1"/>
    <b v="0"/>
    <s v="publishing/translations"/>
    <x v="5"/>
    <x v="18"/>
    <x v="746"/>
    <d v="2015-11-25T06:00:00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n v="1298613600"/>
    <b v="0"/>
    <b v="0"/>
    <s v="publishing/translations"/>
    <x v="5"/>
    <x v="18"/>
    <x v="747"/>
    <d v="2011-02-25T06:00:00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n v="1372482000"/>
    <b v="0"/>
    <b v="0"/>
    <s v="theater/plays"/>
    <x v="3"/>
    <x v="3"/>
    <x v="362"/>
    <d v="2013-06-29T05:00:00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n v="1425621600"/>
    <b v="0"/>
    <b v="0"/>
    <s v="technology/web"/>
    <x v="2"/>
    <x v="2"/>
    <x v="748"/>
    <d v="2015-03-06T06:00:00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n v="1266300000"/>
    <b v="0"/>
    <b v="0"/>
    <s v="music/indie rock"/>
    <x v="1"/>
    <x v="7"/>
    <x v="749"/>
    <d v="2010-02-16T06:00:00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n v="1305867600"/>
    <b v="0"/>
    <b v="0"/>
    <s v="music/jazz"/>
    <x v="1"/>
    <x v="17"/>
    <x v="643"/>
    <d v="2011-05-20T05:00:00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n v="1538802000"/>
    <b v="0"/>
    <b v="0"/>
    <s v="theater/plays"/>
    <x v="3"/>
    <x v="3"/>
    <x v="750"/>
    <d v="2018-10-06T05:00:00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n v="1398920400"/>
    <b v="0"/>
    <b v="1"/>
    <s v="film &amp; video/documentary"/>
    <x v="4"/>
    <x v="4"/>
    <x v="751"/>
    <d v="2014-05-01T05:00:00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n v="1405659600"/>
    <b v="0"/>
    <b v="1"/>
    <s v="theater/plays"/>
    <x v="3"/>
    <x v="3"/>
    <x v="752"/>
    <d v="2014-07-18T05:00:00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n v="1457244000"/>
    <b v="0"/>
    <b v="0"/>
    <s v="technology/web"/>
    <x v="2"/>
    <x v="2"/>
    <x v="753"/>
    <d v="2016-03-06T06:00:00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n v="1529298000"/>
    <b v="0"/>
    <b v="0"/>
    <s v="technology/wearables"/>
    <x v="2"/>
    <x v="8"/>
    <x v="754"/>
    <d v="2018-06-18T05:00:00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n v="1535778000"/>
    <b v="0"/>
    <b v="0"/>
    <s v="photography/photography books"/>
    <x v="7"/>
    <x v="14"/>
    <x v="755"/>
    <d v="2018-09-01T05:00:00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n v="1327471200"/>
    <b v="0"/>
    <b v="0"/>
    <s v="film &amp; video/documentary"/>
    <x v="4"/>
    <x v="4"/>
    <x v="756"/>
    <d v="2012-01-25T06:00:00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n v="1529557200"/>
    <b v="0"/>
    <b v="0"/>
    <s v="technology/web"/>
    <x v="2"/>
    <x v="2"/>
    <x v="757"/>
    <d v="2018-06-21T05:00:00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n v="1535259600"/>
    <b v="1"/>
    <b v="1"/>
    <s v="technology/web"/>
    <x v="2"/>
    <x v="2"/>
    <x v="758"/>
    <d v="2018-08-26T05:00:00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n v="1515564000"/>
    <b v="0"/>
    <b v="0"/>
    <s v="food/food trucks"/>
    <x v="0"/>
    <x v="0"/>
    <x v="759"/>
    <d v="2018-01-10T06:00:0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n v="1277096400"/>
    <b v="0"/>
    <b v="0"/>
    <s v="film &amp; video/drama"/>
    <x v="4"/>
    <x v="6"/>
    <x v="760"/>
    <d v="2010-06-21T05:00:00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n v="1329026400"/>
    <b v="0"/>
    <b v="1"/>
    <s v="music/indie rock"/>
    <x v="1"/>
    <x v="7"/>
    <x v="761"/>
    <d v="2012-02-12T06:00:00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b v="1"/>
    <b v="0"/>
    <s v="music/rock"/>
    <x v="1"/>
    <x v="1"/>
    <x v="762"/>
    <d v="2011-12-04T06:00:00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n v="1338786000"/>
    <b v="0"/>
    <b v="0"/>
    <s v="music/electric music"/>
    <x v="1"/>
    <x v="5"/>
    <x v="444"/>
    <d v="2012-06-04T05:00:00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n v="1311656400"/>
    <b v="0"/>
    <b v="1"/>
    <s v="games/video games"/>
    <x v="6"/>
    <x v="11"/>
    <x v="763"/>
    <d v="2011-07-26T05:00:00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n v="1308978000"/>
    <b v="0"/>
    <b v="1"/>
    <s v="music/indie rock"/>
    <x v="1"/>
    <x v="7"/>
    <x v="764"/>
    <d v="2011-06-25T05:00:00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n v="1576389600"/>
    <b v="0"/>
    <b v="0"/>
    <s v="publishing/fiction"/>
    <x v="5"/>
    <x v="13"/>
    <x v="765"/>
    <d v="2019-12-15T06:00:00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n v="1311051600"/>
    <b v="0"/>
    <b v="0"/>
    <s v="theater/plays"/>
    <x v="3"/>
    <x v="3"/>
    <x v="766"/>
    <d v="2011-07-19T05:00:00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n v="1336712400"/>
    <b v="0"/>
    <b v="0"/>
    <s v="food/food trucks"/>
    <x v="0"/>
    <x v="0"/>
    <x v="767"/>
    <d v="2012-05-11T05:00:0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n v="1330408800"/>
    <b v="1"/>
    <b v="0"/>
    <s v="film &amp; video/shorts"/>
    <x v="4"/>
    <x v="12"/>
    <x v="768"/>
    <d v="2012-02-28T06:00:00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n v="1524891600"/>
    <b v="1"/>
    <b v="0"/>
    <s v="food/food trucks"/>
    <x v="0"/>
    <x v="0"/>
    <x v="769"/>
    <d v="2018-04-28T05:00:0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n v="1363669200"/>
    <b v="0"/>
    <b v="1"/>
    <s v="theater/plays"/>
    <x v="3"/>
    <x v="3"/>
    <x v="770"/>
    <d v="2013-03-19T05:00:00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n v="1551420000"/>
    <b v="0"/>
    <b v="1"/>
    <s v="technology/wearables"/>
    <x v="2"/>
    <x v="8"/>
    <x v="771"/>
    <d v="2019-03-01T06:00:00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n v="1269838800"/>
    <b v="0"/>
    <b v="0"/>
    <s v="theater/plays"/>
    <x v="3"/>
    <x v="3"/>
    <x v="772"/>
    <d v="2010-03-29T05:00:00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n v="1312520400"/>
    <b v="0"/>
    <b v="0"/>
    <s v="theater/plays"/>
    <x v="3"/>
    <x v="3"/>
    <x v="773"/>
    <d v="2011-08-05T05:00:00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n v="1436504400"/>
    <b v="0"/>
    <b v="1"/>
    <s v="film &amp; video/television"/>
    <x v="4"/>
    <x v="19"/>
    <x v="774"/>
    <d v="2015-07-10T05:00:00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n v="1472014800"/>
    <b v="0"/>
    <b v="0"/>
    <s v="film &amp; video/shorts"/>
    <x v="4"/>
    <x v="12"/>
    <x v="775"/>
    <d v="2016-08-24T05:00:00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n v="1411534800"/>
    <b v="0"/>
    <b v="0"/>
    <s v="theater/plays"/>
    <x v="3"/>
    <x v="3"/>
    <x v="776"/>
    <d v="2014-09-24T05:00:00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n v="1304917200"/>
    <b v="0"/>
    <b v="0"/>
    <s v="photography/photography books"/>
    <x v="7"/>
    <x v="14"/>
    <x v="777"/>
    <d v="2011-05-09T05:00:00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n v="1539579600"/>
    <b v="0"/>
    <b v="0"/>
    <s v="food/food trucks"/>
    <x v="0"/>
    <x v="0"/>
    <x v="778"/>
    <d v="2018-10-15T05:00:0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n v="1382504400"/>
    <b v="0"/>
    <b v="0"/>
    <s v="theater/plays"/>
    <x v="3"/>
    <x v="3"/>
    <x v="779"/>
    <d v="2013-10-23T05:00:00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n v="1278306000"/>
    <b v="0"/>
    <b v="0"/>
    <s v="film &amp; video/drama"/>
    <x v="4"/>
    <x v="6"/>
    <x v="780"/>
    <d v="2010-07-05T05:00:00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n v="1442552400"/>
    <b v="0"/>
    <b v="0"/>
    <s v="theater/plays"/>
    <x v="3"/>
    <x v="3"/>
    <x v="335"/>
    <d v="2015-09-18T05:00:00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n v="1511071200"/>
    <b v="0"/>
    <b v="1"/>
    <s v="theater/plays"/>
    <x v="3"/>
    <x v="3"/>
    <x v="535"/>
    <d v="2017-11-19T06:00:00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n v="1536382800"/>
    <b v="0"/>
    <b v="0"/>
    <s v="film &amp; video/science fiction"/>
    <x v="4"/>
    <x v="22"/>
    <x v="270"/>
    <d v="2018-09-08T05:00:00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n v="1389592800"/>
    <b v="0"/>
    <b v="0"/>
    <s v="photography/photography books"/>
    <x v="7"/>
    <x v="14"/>
    <x v="781"/>
    <d v="2014-01-13T06:00:00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n v="1275282000"/>
    <b v="0"/>
    <b v="1"/>
    <s v="photography/photography books"/>
    <x v="7"/>
    <x v="14"/>
    <x v="782"/>
    <d v="2010-05-31T05:00:00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n v="1294984800"/>
    <b v="0"/>
    <b v="0"/>
    <s v="music/rock"/>
    <x v="1"/>
    <x v="1"/>
    <x v="783"/>
    <d v="2011-01-14T06:00:00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n v="1562043600"/>
    <b v="0"/>
    <b v="0"/>
    <s v="photography/photography books"/>
    <x v="7"/>
    <x v="14"/>
    <x v="784"/>
    <d v="2019-07-02T05:00:00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n v="1469595600"/>
    <b v="0"/>
    <b v="0"/>
    <s v="food/food trucks"/>
    <x v="0"/>
    <x v="0"/>
    <x v="785"/>
    <d v="2016-07-27T05:00:0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n v="1581141600"/>
    <b v="0"/>
    <b v="0"/>
    <s v="music/metal"/>
    <x v="1"/>
    <x v="16"/>
    <x v="786"/>
    <d v="2020-02-08T06:00:00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n v="1488520800"/>
    <b v="0"/>
    <b v="0"/>
    <s v="publishing/nonfiction"/>
    <x v="5"/>
    <x v="9"/>
    <x v="787"/>
    <d v="2017-03-03T06:00:00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n v="1563858000"/>
    <b v="0"/>
    <b v="0"/>
    <s v="music/electric music"/>
    <x v="1"/>
    <x v="5"/>
    <x v="788"/>
    <d v="2019-07-23T05:00:00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n v="1438923600"/>
    <b v="0"/>
    <b v="1"/>
    <s v="theater/plays"/>
    <x v="3"/>
    <x v="3"/>
    <x v="330"/>
    <d v="2015-08-07T05:00:00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b v="0"/>
    <b v="0"/>
    <s v="theater/plays"/>
    <x v="3"/>
    <x v="3"/>
    <x v="789"/>
    <d v="2015-01-25T06:00:00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n v="1277874000"/>
    <b v="0"/>
    <b v="0"/>
    <s v="film &amp; video/shorts"/>
    <x v="4"/>
    <x v="12"/>
    <x v="790"/>
    <d v="2010-06-30T05:00:00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n v="1399352400"/>
    <b v="0"/>
    <b v="1"/>
    <s v="theater/plays"/>
    <x v="3"/>
    <x v="3"/>
    <x v="791"/>
    <d v="2014-05-06T05:00:00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n v="1279083600"/>
    <b v="0"/>
    <b v="0"/>
    <s v="theater/plays"/>
    <x v="3"/>
    <x v="3"/>
    <x v="792"/>
    <d v="2010-07-14T05:00:00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n v="1284354000"/>
    <b v="0"/>
    <b v="0"/>
    <s v="music/indie rock"/>
    <x v="1"/>
    <x v="7"/>
    <x v="793"/>
    <d v="2010-09-13T05:00:00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n v="1441170000"/>
    <b v="0"/>
    <b v="1"/>
    <s v="theater/plays"/>
    <x v="3"/>
    <x v="3"/>
    <x v="794"/>
    <d v="2015-09-02T05:00:00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n v="1493528400"/>
    <b v="0"/>
    <b v="0"/>
    <s v="theater/plays"/>
    <x v="3"/>
    <x v="3"/>
    <x v="795"/>
    <d v="2017-04-30T05:00:00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n v="1395205200"/>
    <b v="0"/>
    <b v="1"/>
    <s v="music/electric music"/>
    <x v="1"/>
    <x v="5"/>
    <x v="796"/>
    <d v="2014-03-19T05:00:00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n v="1561438800"/>
    <b v="0"/>
    <b v="0"/>
    <s v="music/indie rock"/>
    <x v="1"/>
    <x v="7"/>
    <x v="797"/>
    <d v="2019-06-25T05:00:00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n v="1326693600"/>
    <b v="0"/>
    <b v="0"/>
    <s v="film &amp; video/documentary"/>
    <x v="4"/>
    <x v="4"/>
    <x v="798"/>
    <d v="2012-01-16T06:00:00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n v="1277960400"/>
    <b v="0"/>
    <b v="0"/>
    <s v="publishing/translations"/>
    <x v="5"/>
    <x v="18"/>
    <x v="799"/>
    <d v="2010-07-01T05:00:00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n v="1434690000"/>
    <b v="0"/>
    <b v="1"/>
    <s v="film &amp; video/documentary"/>
    <x v="4"/>
    <x v="4"/>
    <x v="800"/>
    <d v="2015-06-19T05:00:00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n v="1376110800"/>
    <b v="0"/>
    <b v="1"/>
    <s v="film &amp; video/television"/>
    <x v="4"/>
    <x v="19"/>
    <x v="801"/>
    <d v="2013-08-10T05:00:00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n v="1518415200"/>
    <b v="0"/>
    <b v="0"/>
    <s v="theater/plays"/>
    <x v="3"/>
    <x v="3"/>
    <x v="802"/>
    <d v="2018-02-12T06:00:00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n v="1310878800"/>
    <b v="0"/>
    <b v="1"/>
    <s v="food/food trucks"/>
    <x v="0"/>
    <x v="0"/>
    <x v="803"/>
    <d v="2011-07-17T05:00:0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n v="1556600400"/>
    <b v="0"/>
    <b v="0"/>
    <s v="theater/plays"/>
    <x v="3"/>
    <x v="3"/>
    <x v="212"/>
    <d v="2019-04-30T05:00:00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n v="1576994400"/>
    <b v="0"/>
    <b v="0"/>
    <s v="film &amp; video/documentary"/>
    <x v="4"/>
    <x v="4"/>
    <x v="804"/>
    <d v="2019-12-22T06:00:00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n v="1382677200"/>
    <b v="0"/>
    <b v="0"/>
    <s v="music/jazz"/>
    <x v="1"/>
    <x v="17"/>
    <x v="805"/>
    <d v="2013-10-25T05:00:00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b v="0"/>
    <b v="1"/>
    <s v="technology/web"/>
    <x v="2"/>
    <x v="2"/>
    <x v="806"/>
    <d v="2014-09-20T05:00:00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n v="1534654800"/>
    <b v="0"/>
    <b v="1"/>
    <s v="music/rock"/>
    <x v="1"/>
    <x v="1"/>
    <x v="807"/>
    <d v="2018-08-19T05:00:00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n v="1457762400"/>
    <b v="0"/>
    <b v="0"/>
    <s v="technology/web"/>
    <x v="2"/>
    <x v="2"/>
    <x v="722"/>
    <d v="2016-03-12T06:00:00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n v="1337490000"/>
    <b v="0"/>
    <b v="1"/>
    <s v="publishing/nonfiction"/>
    <x v="5"/>
    <x v="9"/>
    <x v="477"/>
    <d v="2012-05-20T05:00:00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n v="1349672400"/>
    <b v="0"/>
    <b v="0"/>
    <s v="publishing/radio &amp; podcasts"/>
    <x v="5"/>
    <x v="15"/>
    <x v="259"/>
    <d v="2012-10-08T05:00:00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n v="1379826000"/>
    <b v="0"/>
    <b v="0"/>
    <s v="theater/plays"/>
    <x v="3"/>
    <x v="3"/>
    <x v="9"/>
    <d v="2013-09-22T05:00:00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n v="1497762000"/>
    <b v="1"/>
    <b v="1"/>
    <s v="film &amp; video/documentary"/>
    <x v="4"/>
    <x v="4"/>
    <x v="808"/>
    <d v="2017-06-18T05:00:00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n v="1304485200"/>
    <b v="0"/>
    <b v="0"/>
    <s v="theater/plays"/>
    <x v="3"/>
    <x v="3"/>
    <x v="809"/>
    <d v="2011-05-04T05:00:00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n v="1336885200"/>
    <b v="0"/>
    <b v="0"/>
    <s v="games/video games"/>
    <x v="6"/>
    <x v="11"/>
    <x v="444"/>
    <d v="2012-05-13T05:00:00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n v="1530421200"/>
    <b v="0"/>
    <b v="1"/>
    <s v="theater/plays"/>
    <x v="3"/>
    <x v="3"/>
    <x v="384"/>
    <d v="2018-07-01T05:00:00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n v="1421992800"/>
    <b v="0"/>
    <b v="0"/>
    <s v="theater/plays"/>
    <x v="3"/>
    <x v="3"/>
    <x v="810"/>
    <d v="2015-01-23T06:00:00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n v="1568178000"/>
    <b v="1"/>
    <b v="0"/>
    <s v="technology/web"/>
    <x v="2"/>
    <x v="2"/>
    <x v="811"/>
    <d v="2019-09-11T05:00:00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n v="1347944400"/>
    <b v="1"/>
    <b v="0"/>
    <s v="film &amp; video/drama"/>
    <x v="4"/>
    <x v="6"/>
    <x v="812"/>
    <d v="2012-09-18T05:00:00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n v="1558760400"/>
    <b v="0"/>
    <b v="0"/>
    <s v="film &amp; video/drama"/>
    <x v="4"/>
    <x v="6"/>
    <x v="813"/>
    <d v="2019-05-25T05:00:00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n v="1376629200"/>
    <b v="0"/>
    <b v="0"/>
    <s v="theater/plays"/>
    <x v="3"/>
    <x v="3"/>
    <x v="814"/>
    <d v="2013-08-16T05:00:00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n v="1504760400"/>
    <b v="0"/>
    <b v="0"/>
    <s v="film &amp; video/television"/>
    <x v="4"/>
    <x v="19"/>
    <x v="80"/>
    <d v="2017-09-07T05:00:00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n v="1419660000"/>
    <b v="0"/>
    <b v="0"/>
    <s v="photography/photography books"/>
    <x v="7"/>
    <x v="14"/>
    <x v="815"/>
    <d v="2014-12-27T06:00:00"/>
  </r>
  <r>
    <n v="917"/>
    <s v="Cooper Inc"/>
    <s v="Polarized discrete product"/>
    <n v="3600"/>
    <n v="2097"/>
    <n v="58.25"/>
    <x v="2"/>
    <x v="11"/>
    <n v="77.666666666666671"/>
    <x v="4"/>
    <s v="GBP"/>
    <n v="1309237200"/>
    <n v="1311310800"/>
    <b v="0"/>
    <b v="1"/>
    <s v="film &amp; video/shorts"/>
    <x v="4"/>
    <x v="12"/>
    <x v="816"/>
    <d v="2011-07-22T05:00:00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n v="1344315600"/>
    <b v="0"/>
    <b v="0"/>
    <s v="publishing/radio &amp; podcasts"/>
    <x v="5"/>
    <x v="15"/>
    <x v="474"/>
    <d v="2012-08-07T05:00:00"/>
  </r>
  <r>
    <n v="919"/>
    <s v="Fox Ltd"/>
    <s v="Extended multimedia firmware"/>
    <n v="35600"/>
    <n v="20915"/>
    <n v="58.75"/>
    <x v="0"/>
    <x v="537"/>
    <n v="92.955555555555549"/>
    <x v="2"/>
    <s v="AUD"/>
    <n v="1507957200"/>
    <n v="1510725600"/>
    <b v="0"/>
    <b v="1"/>
    <s v="theater/plays"/>
    <x v="3"/>
    <x v="3"/>
    <x v="817"/>
    <d v="2017-11-15T06:00:00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n v="1551247200"/>
    <b v="1"/>
    <b v="0"/>
    <s v="film &amp; video/animation"/>
    <x v="4"/>
    <x v="10"/>
    <x v="818"/>
    <d v="2019-02-27T06:00:0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n v="1330236000"/>
    <b v="0"/>
    <b v="0"/>
    <s v="technology/web"/>
    <x v="2"/>
    <x v="2"/>
    <x v="819"/>
    <d v="2012-02-26T06:00:00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n v="1545112800"/>
    <b v="0"/>
    <b v="1"/>
    <s v="music/world music"/>
    <x v="1"/>
    <x v="21"/>
    <x v="609"/>
    <d v="2018-12-18T06:00:00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n v="1279170000"/>
    <b v="0"/>
    <b v="0"/>
    <s v="theater/plays"/>
    <x v="3"/>
    <x v="3"/>
    <x v="547"/>
    <d v="2010-07-15T05:00:00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n v="1573452000"/>
    <b v="0"/>
    <b v="0"/>
    <s v="theater/plays"/>
    <x v="3"/>
    <x v="3"/>
    <x v="820"/>
    <d v="2019-11-11T06:00:00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n v="1507093200"/>
    <b v="0"/>
    <b v="0"/>
    <s v="theater/plays"/>
    <x v="3"/>
    <x v="3"/>
    <x v="821"/>
    <d v="2017-10-04T05:00:00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n v="1463374800"/>
    <b v="0"/>
    <b v="0"/>
    <s v="food/food trucks"/>
    <x v="0"/>
    <x v="0"/>
    <x v="151"/>
    <d v="2016-05-16T05:00:0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n v="1344574800"/>
    <b v="0"/>
    <b v="0"/>
    <s v="theater/plays"/>
    <x v="3"/>
    <x v="3"/>
    <x v="822"/>
    <d v="2012-08-10T05:00:00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n v="1389074400"/>
    <b v="0"/>
    <b v="0"/>
    <s v="technology/web"/>
    <x v="2"/>
    <x v="2"/>
    <x v="823"/>
    <d v="2014-01-07T06:00:00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n v="1494997200"/>
    <b v="0"/>
    <b v="0"/>
    <s v="theater/plays"/>
    <x v="3"/>
    <x v="3"/>
    <x v="824"/>
    <d v="2017-05-17T05:00:00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n v="1425448800"/>
    <b v="0"/>
    <b v="1"/>
    <s v="theater/plays"/>
    <x v="3"/>
    <x v="3"/>
    <x v="825"/>
    <d v="2015-03-04T06:00:00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n v="1404104400"/>
    <b v="0"/>
    <b v="1"/>
    <s v="theater/plays"/>
    <x v="3"/>
    <x v="3"/>
    <x v="826"/>
    <d v="2014-06-30T05:00:00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n v="1394773200"/>
    <b v="0"/>
    <b v="0"/>
    <s v="music/rock"/>
    <x v="1"/>
    <x v="1"/>
    <x v="827"/>
    <d v="2014-03-14T05:00:00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n v="1366520400"/>
    <b v="0"/>
    <b v="0"/>
    <s v="theater/plays"/>
    <x v="3"/>
    <x v="3"/>
    <x v="828"/>
    <d v="2013-04-21T05:00:00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n v="1456639200"/>
    <b v="0"/>
    <b v="0"/>
    <s v="theater/plays"/>
    <x v="3"/>
    <x v="3"/>
    <x v="829"/>
    <d v="2016-02-28T06:00:00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n v="1438318800"/>
    <b v="0"/>
    <b v="0"/>
    <s v="theater/plays"/>
    <x v="3"/>
    <x v="3"/>
    <x v="830"/>
    <d v="2015-07-31T05:00:00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n v="1564030800"/>
    <b v="1"/>
    <b v="0"/>
    <s v="theater/plays"/>
    <x v="3"/>
    <x v="3"/>
    <x v="831"/>
    <d v="2019-07-25T05:00:00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n v="1449295200"/>
    <b v="0"/>
    <b v="0"/>
    <s v="film &amp; video/documentary"/>
    <x v="4"/>
    <x v="4"/>
    <x v="832"/>
    <d v="2015-12-05T06:00:00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n v="1531890000"/>
    <b v="0"/>
    <b v="1"/>
    <s v="publishing/fiction"/>
    <x v="5"/>
    <x v="13"/>
    <x v="833"/>
    <d v="2018-07-18T05:00:00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n v="1306213200"/>
    <b v="0"/>
    <b v="1"/>
    <s v="games/video games"/>
    <x v="6"/>
    <x v="11"/>
    <x v="834"/>
    <d v="2011-05-24T05:00:00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n v="1356242400"/>
    <b v="0"/>
    <b v="0"/>
    <s v="technology/web"/>
    <x v="2"/>
    <x v="2"/>
    <x v="835"/>
    <d v="2012-12-23T06:00:00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n v="1297576800"/>
    <b v="1"/>
    <b v="0"/>
    <s v="theater/plays"/>
    <x v="3"/>
    <x v="3"/>
    <x v="836"/>
    <d v="2011-02-13T06:00:00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n v="1296194400"/>
    <b v="0"/>
    <b v="0"/>
    <s v="theater/plays"/>
    <x v="3"/>
    <x v="3"/>
    <x v="837"/>
    <d v="2011-01-28T06:00:00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n v="1414558800"/>
    <b v="0"/>
    <b v="0"/>
    <s v="food/food trucks"/>
    <x v="0"/>
    <x v="0"/>
    <x v="219"/>
    <d v="2014-10-29T05:00:0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n v="1488348000"/>
    <b v="0"/>
    <b v="0"/>
    <s v="photography/photography books"/>
    <x v="7"/>
    <x v="14"/>
    <x v="365"/>
    <d v="2017-03-01T06:00:00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n v="1334898000"/>
    <b v="1"/>
    <b v="0"/>
    <s v="photography/photography books"/>
    <x v="7"/>
    <x v="14"/>
    <x v="838"/>
    <d v="2012-04-20T05:00:00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n v="1308373200"/>
    <b v="0"/>
    <b v="0"/>
    <s v="theater/plays"/>
    <x v="3"/>
    <x v="3"/>
    <x v="839"/>
    <d v="2011-06-18T05:00:00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n v="1412312400"/>
    <b v="0"/>
    <b v="0"/>
    <s v="theater/plays"/>
    <x v="3"/>
    <x v="3"/>
    <x v="840"/>
    <d v="2014-10-03T05:00:00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n v="1419228000"/>
    <b v="1"/>
    <b v="1"/>
    <s v="film &amp; video/documentary"/>
    <x v="4"/>
    <x v="4"/>
    <x v="841"/>
    <d v="2014-12-22T06:00:00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n v="1430974800"/>
    <b v="0"/>
    <b v="0"/>
    <s v="technology/web"/>
    <x v="2"/>
    <x v="2"/>
    <x v="842"/>
    <d v="2015-05-07T05:00:00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b v="0"/>
    <b v="1"/>
    <s v="theater/plays"/>
    <x v="3"/>
    <x v="3"/>
    <x v="843"/>
    <d v="2019-04-21T05:00:00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n v="1482818400"/>
    <b v="0"/>
    <b v="1"/>
    <s v="music/rock"/>
    <x v="1"/>
    <x v="1"/>
    <x v="844"/>
    <d v="2016-12-27T06:00:00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n v="1471928400"/>
    <b v="0"/>
    <b v="0"/>
    <s v="film &amp; video/documentary"/>
    <x v="4"/>
    <x v="4"/>
    <x v="845"/>
    <d v="2016-08-23T05:00:00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n v="1453701600"/>
    <b v="0"/>
    <b v="1"/>
    <s v="film &amp; video/science fiction"/>
    <x v="4"/>
    <x v="22"/>
    <x v="846"/>
    <d v="2016-01-25T06:00:00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n v="1350363600"/>
    <b v="0"/>
    <b v="0"/>
    <s v="technology/web"/>
    <x v="2"/>
    <x v="2"/>
    <x v="110"/>
    <d v="2012-10-16T05:00:00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n v="1353996000"/>
    <b v="0"/>
    <b v="0"/>
    <s v="theater/plays"/>
    <x v="3"/>
    <x v="3"/>
    <x v="847"/>
    <d v="2012-11-27T06:00:00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n v="1451109600"/>
    <b v="0"/>
    <b v="0"/>
    <s v="film &amp; video/science fiction"/>
    <x v="4"/>
    <x v="22"/>
    <x v="848"/>
    <d v="2015-12-26T06:00:00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n v="1329631200"/>
    <b v="0"/>
    <b v="0"/>
    <s v="theater/plays"/>
    <x v="3"/>
    <x v="3"/>
    <x v="849"/>
    <d v="2012-02-19T06:00:00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n v="1278997200"/>
    <b v="0"/>
    <b v="0"/>
    <s v="film &amp; video/animation"/>
    <x v="4"/>
    <x v="10"/>
    <x v="780"/>
    <d v="2010-07-13T05:00:0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n v="1280120400"/>
    <b v="0"/>
    <b v="0"/>
    <s v="publishing/translations"/>
    <x v="5"/>
    <x v="18"/>
    <x v="140"/>
    <d v="2010-07-26T05:00:00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n v="1458104400"/>
    <b v="0"/>
    <b v="0"/>
    <s v="technology/web"/>
    <x v="2"/>
    <x v="2"/>
    <x v="850"/>
    <d v="2016-03-16T05:00:00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n v="1298268000"/>
    <b v="0"/>
    <b v="0"/>
    <s v="publishing/translations"/>
    <x v="5"/>
    <x v="18"/>
    <x v="851"/>
    <d v="2011-02-21T06:00:00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n v="1386223200"/>
    <b v="0"/>
    <b v="0"/>
    <s v="food/food trucks"/>
    <x v="0"/>
    <x v="0"/>
    <x v="852"/>
    <d v="2013-12-05T06:00:0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n v="1299823200"/>
    <b v="0"/>
    <b v="1"/>
    <s v="photography/photography books"/>
    <x v="7"/>
    <x v="14"/>
    <x v="853"/>
    <d v="2011-03-11T06:00:00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n v="1431752400"/>
    <b v="0"/>
    <b v="0"/>
    <s v="theater/plays"/>
    <x v="3"/>
    <x v="3"/>
    <x v="854"/>
    <d v="2015-05-16T05:00:00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n v="1267855200"/>
    <b v="0"/>
    <b v="0"/>
    <s v="music/rock"/>
    <x v="1"/>
    <x v="1"/>
    <x v="67"/>
    <d v="2010-03-06T06:00:00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n v="1497675600"/>
    <b v="0"/>
    <b v="0"/>
    <s v="theater/plays"/>
    <x v="3"/>
    <x v="3"/>
    <x v="855"/>
    <d v="2017-06-17T05:00:00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n v="1336885200"/>
    <b v="0"/>
    <b v="0"/>
    <s v="music/world music"/>
    <x v="1"/>
    <x v="21"/>
    <x v="107"/>
    <d v="2012-05-13T05:00:00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b v="0"/>
    <b v="0"/>
    <s v="food/food trucks"/>
    <x v="0"/>
    <x v="0"/>
    <x v="344"/>
    <d v="2011-01-16T06:00:0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n v="1577599200"/>
    <b v="0"/>
    <b v="0"/>
    <s v="theater/plays"/>
    <x v="3"/>
    <x v="3"/>
    <x v="856"/>
    <d v="2019-12-29T06:00:00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n v="1305003600"/>
    <b v="0"/>
    <b v="0"/>
    <s v="theater/plays"/>
    <x v="3"/>
    <x v="3"/>
    <x v="857"/>
    <d v="2011-05-10T05:00:00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n v="1381726800"/>
    <b v="0"/>
    <b v="0"/>
    <s v="film &amp; video/television"/>
    <x v="4"/>
    <x v="19"/>
    <x v="858"/>
    <d v="2013-10-14T05:00:00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n v="1402462800"/>
    <b v="0"/>
    <b v="1"/>
    <s v="technology/web"/>
    <x v="2"/>
    <x v="2"/>
    <x v="859"/>
    <d v="2014-06-11T05:00:00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n v="1292133600"/>
    <b v="0"/>
    <b v="1"/>
    <s v="theater/plays"/>
    <x v="3"/>
    <x v="3"/>
    <x v="860"/>
    <d v="2010-12-12T06:00:00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n v="1368939600"/>
    <b v="0"/>
    <b v="0"/>
    <s v="music/indie rock"/>
    <x v="1"/>
    <x v="7"/>
    <x v="170"/>
    <d v="2013-05-19T05:00:00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n v="1452146400"/>
    <b v="0"/>
    <b v="1"/>
    <s v="theater/plays"/>
    <x v="3"/>
    <x v="3"/>
    <x v="861"/>
    <d v="2016-01-07T06:00:00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b v="0"/>
    <b v="1"/>
    <s v="theater/plays"/>
    <x v="3"/>
    <x v="3"/>
    <x v="862"/>
    <d v="2011-02-03T06:00:00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n v="1520748000"/>
    <b v="0"/>
    <b v="0"/>
    <s v="food/food trucks"/>
    <x v="0"/>
    <x v="0"/>
    <x v="863"/>
    <d v="2018-03-11T06:00:0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n v="1480831200"/>
    <b v="0"/>
    <b v="0"/>
    <s v="games/video games"/>
    <x v="6"/>
    <x v="11"/>
    <x v="864"/>
    <d v="2016-12-04T06:00:00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n v="1426914000"/>
    <b v="0"/>
    <b v="0"/>
    <s v="theater/plays"/>
    <x v="3"/>
    <x v="3"/>
    <x v="527"/>
    <d v="2015-03-21T05:00:00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n v="1446616800"/>
    <b v="1"/>
    <b v="0"/>
    <s v="publishing/nonfiction"/>
    <x v="5"/>
    <x v="9"/>
    <x v="865"/>
    <d v="2015-11-04T06:00:00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n v="1517032800"/>
    <b v="0"/>
    <b v="0"/>
    <s v="technology/web"/>
    <x v="2"/>
    <x v="2"/>
    <x v="866"/>
    <d v="2018-01-27T06:00:00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n v="1311224400"/>
    <b v="0"/>
    <b v="1"/>
    <s v="film &amp; video/documentary"/>
    <x v="4"/>
    <x v="4"/>
    <x v="867"/>
    <d v="2011-07-21T05:00:00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n v="1566190800"/>
    <b v="0"/>
    <b v="0"/>
    <s v="film &amp; video/documentary"/>
    <x v="4"/>
    <x v="4"/>
    <x v="868"/>
    <d v="2019-08-19T05:00:00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n v="1570165200"/>
    <b v="0"/>
    <b v="0"/>
    <s v="theater/plays"/>
    <x v="3"/>
    <x v="3"/>
    <x v="105"/>
    <d v="2019-10-04T05:00:00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n v="1388556000"/>
    <b v="0"/>
    <b v="1"/>
    <s v="music/rock"/>
    <x v="1"/>
    <x v="1"/>
    <x v="481"/>
    <d v="2014-01-01T06:00:00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n v="1303189200"/>
    <b v="0"/>
    <b v="0"/>
    <s v="music/rock"/>
    <x v="1"/>
    <x v="1"/>
    <x v="253"/>
    <d v="2011-04-19T05:00:00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n v="1494478800"/>
    <b v="0"/>
    <b v="0"/>
    <s v="film &amp; video/documentary"/>
    <x v="4"/>
    <x v="4"/>
    <x v="869"/>
    <d v="2017-05-11T05:00:00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n v="1480744800"/>
    <b v="0"/>
    <b v="0"/>
    <s v="publishing/radio &amp; podcasts"/>
    <x v="5"/>
    <x v="15"/>
    <x v="864"/>
    <d v="2016-12-03T06:00:00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n v="1555822800"/>
    <b v="0"/>
    <b v="0"/>
    <s v="publishing/translations"/>
    <x v="5"/>
    <x v="18"/>
    <x v="843"/>
    <d v="2019-04-21T05:00:00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n v="1458882000"/>
    <b v="0"/>
    <b v="1"/>
    <s v="film &amp; video/drama"/>
    <x v="4"/>
    <x v="6"/>
    <x v="289"/>
    <d v="2016-03-25T05:00:00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n v="1411966800"/>
    <b v="0"/>
    <b v="1"/>
    <s v="music/rock"/>
    <x v="1"/>
    <x v="1"/>
    <x v="870"/>
    <d v="2014-09-29T05:00:00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n v="1526878800"/>
    <b v="0"/>
    <b v="1"/>
    <s v="film &amp; video/drama"/>
    <x v="4"/>
    <x v="6"/>
    <x v="871"/>
    <d v="2018-05-21T05:00:00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n v="1452405600"/>
    <b v="0"/>
    <b v="1"/>
    <s v="photography/photography books"/>
    <x v="7"/>
    <x v="14"/>
    <x v="872"/>
    <d v="2016-01-10T06:00:00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n v="1414040400"/>
    <b v="0"/>
    <b v="1"/>
    <s v="publishing/translations"/>
    <x v="5"/>
    <x v="18"/>
    <x v="873"/>
    <d v="2014-10-23T05:00:00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n v="1543816800"/>
    <b v="0"/>
    <b v="1"/>
    <s v="food/food trucks"/>
    <x v="0"/>
    <x v="0"/>
    <x v="874"/>
    <d v="2018-12-03T06:00:0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n v="1359698400"/>
    <b v="0"/>
    <b v="0"/>
    <s v="theater/plays"/>
    <x v="3"/>
    <x v="3"/>
    <x v="875"/>
    <d v="2013-02-01T06:00:00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n v="1390629600"/>
    <b v="0"/>
    <b v="0"/>
    <s v="theater/plays"/>
    <x v="3"/>
    <x v="3"/>
    <x v="876"/>
    <d v="2014-01-25T06:00:00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n v="1267077600"/>
    <b v="0"/>
    <b v="1"/>
    <s v="music/indie rock"/>
    <x v="1"/>
    <x v="7"/>
    <x v="877"/>
    <d v="2010-02-25T06:00:00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n v="1467781200"/>
    <b v="0"/>
    <b v="0"/>
    <s v="food/food trucks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3917FA-27B1-4F40-A27E-210142B4AF84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7AEFB-0BD1-674E-B534-22E5743FFA6A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4C90A-AE0D-0548-A1D8-C7C3A5E87754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0"/>
    <field x="21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C20" sqref="C2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2" width="11.1640625" customWidth="1"/>
    <col min="13" max="13" width="11.1640625" bestFit="1" customWidth="1"/>
    <col min="16" max="16" width="28" bestFit="1" customWidth="1"/>
    <col min="17" max="17" width="11.33203125" bestFit="1" customWidth="1"/>
    <col min="18" max="18" width="16.6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2072</v>
      </c>
      <c r="R1" s="1" t="s">
        <v>2031</v>
      </c>
      <c r="S1" s="1" t="s">
        <v>2070</v>
      </c>
      <c r="T1" s="1" t="s">
        <v>2071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4" t="e">
        <f>E2/H2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_xlfn.TEXTSPLIT(P2,"/", FALSE)</f>
        <v>food</v>
      </c>
      <c r="R2" t="str">
        <v>food trucks</v>
      </c>
      <c r="S2" s="7">
        <f>(((L2/60)/60)/24)+DATE(1970,1,1)</f>
        <v>42336.25</v>
      </c>
      <c r="T2" s="8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_xlfn.TEXTSPLIT(P3,"/", FALSE)</f>
        <v>music</v>
      </c>
      <c r="R3" t="str">
        <v>rock</v>
      </c>
      <c r="S3" s="7">
        <f t="shared" ref="S3:S66" si="1">(((L3/60)/60)/24)+DATE(1970,1,1)</f>
        <v>41870.208333333336</v>
      </c>
      <c r="T3" s="8">
        <f t="shared" ref="T3:T66" si="2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_xlfn.TEXTSPLIT(P4,"/", FALSE)</f>
        <v>technology</v>
      </c>
      <c r="R4" t="str">
        <v>web</v>
      </c>
      <c r="S4" s="7">
        <f t="shared" si="1"/>
        <v>41595.25</v>
      </c>
      <c r="T4" s="8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_xlfn.TEXTSPLIT(P5,"/", FALSE)</f>
        <v>music</v>
      </c>
      <c r="R5" t="str">
        <v>rock</v>
      </c>
      <c r="S5" s="7">
        <f t="shared" si="1"/>
        <v>43688.208333333328</v>
      </c>
      <c r="T5" s="8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_xlfn.TEXTSPLIT(P6,"/", FALSE)</f>
        <v>theater</v>
      </c>
      <c r="R6" t="str">
        <v>plays</v>
      </c>
      <c r="S6" s="7">
        <f t="shared" si="1"/>
        <v>43485.25</v>
      </c>
      <c r="T6" s="8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_xlfn.TEXTSPLIT(P7,"/", FALSE)</f>
        <v>theater</v>
      </c>
      <c r="R7" t="str">
        <v>plays</v>
      </c>
      <c r="S7" s="7">
        <f t="shared" si="1"/>
        <v>41149.208333333336</v>
      </c>
      <c r="T7" s="8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_xlfn.TEXTSPLIT(P8,"/", FALSE)</f>
        <v>film &amp; video</v>
      </c>
      <c r="R8" t="str">
        <v>documentary</v>
      </c>
      <c r="S8" s="7">
        <f t="shared" si="1"/>
        <v>42991.208333333328</v>
      </c>
      <c r="T8" s="8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_xlfn.TEXTSPLIT(P9,"/", FALSE)</f>
        <v>theater</v>
      </c>
      <c r="R9" t="str">
        <v>plays</v>
      </c>
      <c r="S9" s="7">
        <f t="shared" si="1"/>
        <v>42229.208333333328</v>
      </c>
      <c r="T9" s="8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_xlfn.TEXTSPLIT(P10,"/", FALSE)</f>
        <v>theater</v>
      </c>
      <c r="R10" t="str">
        <v>plays</v>
      </c>
      <c r="S10" s="7">
        <f t="shared" si="1"/>
        <v>40399.208333333336</v>
      </c>
      <c r="T10" s="8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_xlfn.TEXTSPLIT(P11,"/", FALSE)</f>
        <v>music</v>
      </c>
      <c r="R11" t="str">
        <v>electric music</v>
      </c>
      <c r="S11" s="7">
        <f t="shared" si="1"/>
        <v>41536.208333333336</v>
      </c>
      <c r="T11" s="8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_xlfn.TEXTSPLIT(P12,"/", FALSE)</f>
        <v>film &amp; video</v>
      </c>
      <c r="R12" t="str">
        <v>drama</v>
      </c>
      <c r="S12" s="7">
        <f t="shared" si="1"/>
        <v>40404.208333333336</v>
      </c>
      <c r="T12" s="8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_xlfn.TEXTSPLIT(P13,"/", FALSE)</f>
        <v>theater</v>
      </c>
      <c r="R13" t="str">
        <v>plays</v>
      </c>
      <c r="S13" s="7">
        <f t="shared" si="1"/>
        <v>40442.208333333336</v>
      </c>
      <c r="T13" s="8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_xlfn.TEXTSPLIT(P14,"/", FALSE)</f>
        <v>film &amp; video</v>
      </c>
      <c r="R14" t="str">
        <v>drama</v>
      </c>
      <c r="S14" s="7">
        <f t="shared" si="1"/>
        <v>43760.208333333328</v>
      </c>
      <c r="T14" s="8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_xlfn.TEXTSPLIT(P15,"/", FALSE)</f>
        <v>music</v>
      </c>
      <c r="R15" t="str">
        <v>indie rock</v>
      </c>
      <c r="S15" s="7">
        <f t="shared" si="1"/>
        <v>42532.208333333328</v>
      </c>
      <c r="T15" s="8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_xlfn.TEXTSPLIT(P16,"/", FALSE)</f>
        <v>music</v>
      </c>
      <c r="R16" t="str">
        <v>indie rock</v>
      </c>
      <c r="S16" s="7">
        <f t="shared" si="1"/>
        <v>40974.25</v>
      </c>
      <c r="T16" s="8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_xlfn.TEXTSPLIT(P17,"/", FALSE)</f>
        <v>technology</v>
      </c>
      <c r="R17" t="str">
        <v>wearables</v>
      </c>
      <c r="S17" s="7">
        <f t="shared" si="1"/>
        <v>43809.25</v>
      </c>
      <c r="T17" s="8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_xlfn.TEXTSPLIT(P18,"/", FALSE)</f>
        <v>publishing</v>
      </c>
      <c r="R18" t="str">
        <v>nonfiction</v>
      </c>
      <c r="S18" s="7">
        <f t="shared" si="1"/>
        <v>41661.25</v>
      </c>
      <c r="T18" s="8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_xlfn.TEXTSPLIT(P19,"/", FALSE)</f>
        <v>film &amp; video</v>
      </c>
      <c r="R19" t="str">
        <v>animation</v>
      </c>
      <c r="S19" s="7">
        <f t="shared" si="1"/>
        <v>40555.25</v>
      </c>
      <c r="T19" s="8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_xlfn.TEXTSPLIT(P20,"/", FALSE)</f>
        <v>theater</v>
      </c>
      <c r="R20" t="str">
        <v>plays</v>
      </c>
      <c r="S20" s="7">
        <f t="shared" si="1"/>
        <v>43351.208333333328</v>
      </c>
      <c r="T20" s="8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_xlfn.TEXTSPLIT(P21,"/", FALSE)</f>
        <v>theater</v>
      </c>
      <c r="R21" t="str">
        <v>plays</v>
      </c>
      <c r="S21" s="7">
        <f t="shared" si="1"/>
        <v>43528.25</v>
      </c>
      <c r="T21" s="8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_xlfn.TEXTSPLIT(P22,"/", FALSE)</f>
        <v>film &amp; video</v>
      </c>
      <c r="R22" t="str">
        <v>drama</v>
      </c>
      <c r="S22" s="7">
        <f t="shared" si="1"/>
        <v>41848.208333333336</v>
      </c>
      <c r="T22" s="8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_xlfn.TEXTSPLIT(P23,"/", FALSE)</f>
        <v>theater</v>
      </c>
      <c r="R23" t="str">
        <v>plays</v>
      </c>
      <c r="S23" s="7">
        <f t="shared" si="1"/>
        <v>40770.208333333336</v>
      </c>
      <c r="T23" s="8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_xlfn.TEXTSPLIT(P24,"/", FALSE)</f>
        <v>theater</v>
      </c>
      <c r="R24" t="str">
        <v>plays</v>
      </c>
      <c r="S24" s="7">
        <f t="shared" si="1"/>
        <v>43193.208333333328</v>
      </c>
      <c r="T24" s="8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_xlfn.TEXTSPLIT(P25,"/", FALSE)</f>
        <v>film &amp; video</v>
      </c>
      <c r="R25" t="str">
        <v>documentary</v>
      </c>
      <c r="S25" s="7">
        <f t="shared" si="1"/>
        <v>43510.25</v>
      </c>
      <c r="T25" s="8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_xlfn.TEXTSPLIT(P26,"/", FALSE)</f>
        <v>technology</v>
      </c>
      <c r="R26" t="str">
        <v>wearables</v>
      </c>
      <c r="S26" s="7">
        <f t="shared" si="1"/>
        <v>41811.208333333336</v>
      </c>
      <c r="T26" s="8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_xlfn.TEXTSPLIT(P27,"/", FALSE)</f>
        <v>games</v>
      </c>
      <c r="R27" t="str">
        <v>video games</v>
      </c>
      <c r="S27" s="7">
        <f t="shared" si="1"/>
        <v>40681.208333333336</v>
      </c>
      <c r="T27" s="8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_xlfn.TEXTSPLIT(P28,"/", FALSE)</f>
        <v>theater</v>
      </c>
      <c r="R28" t="str">
        <v>plays</v>
      </c>
      <c r="S28" s="7">
        <f t="shared" si="1"/>
        <v>43312.208333333328</v>
      </c>
      <c r="T28" s="8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_xlfn.TEXTSPLIT(P29,"/", FALSE)</f>
        <v>music</v>
      </c>
      <c r="R29" t="str">
        <v>rock</v>
      </c>
      <c r="S29" s="7">
        <f t="shared" si="1"/>
        <v>42280.208333333328</v>
      </c>
      <c r="T29" s="8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_xlfn.TEXTSPLIT(P30,"/", FALSE)</f>
        <v>theater</v>
      </c>
      <c r="R30" t="str">
        <v>plays</v>
      </c>
      <c r="S30" s="7">
        <f t="shared" si="1"/>
        <v>40218.25</v>
      </c>
      <c r="T30" s="8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_xlfn.TEXTSPLIT(P31,"/", FALSE)</f>
        <v>film &amp; video</v>
      </c>
      <c r="R31" t="str">
        <v>shorts</v>
      </c>
      <c r="S31" s="7">
        <f t="shared" si="1"/>
        <v>43301.208333333328</v>
      </c>
      <c r="T31" s="8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_xlfn.TEXTSPLIT(P32,"/", FALSE)</f>
        <v>film &amp; video</v>
      </c>
      <c r="R32" t="str">
        <v>animation</v>
      </c>
      <c r="S32" s="7">
        <f t="shared" si="1"/>
        <v>43609.208333333328</v>
      </c>
      <c r="T32" s="8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_xlfn.TEXTSPLIT(P33,"/", FALSE)</f>
        <v>games</v>
      </c>
      <c r="R33" t="str">
        <v>video games</v>
      </c>
      <c r="S33" s="7">
        <f t="shared" si="1"/>
        <v>42374.25</v>
      </c>
      <c r="T33" s="8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_xlfn.TEXTSPLIT(P34,"/", FALSE)</f>
        <v>film &amp; video</v>
      </c>
      <c r="R34" t="str">
        <v>documentary</v>
      </c>
      <c r="S34" s="7">
        <f t="shared" si="1"/>
        <v>43110.25</v>
      </c>
      <c r="T34" s="8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_xlfn.TEXTSPLIT(P35,"/", FALSE)</f>
        <v>theater</v>
      </c>
      <c r="R35" t="str">
        <v>plays</v>
      </c>
      <c r="S35" s="7">
        <f t="shared" si="1"/>
        <v>41917.208333333336</v>
      </c>
      <c r="T35" s="8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_xlfn.TEXTSPLIT(P36,"/", FALSE)</f>
        <v>film &amp; video</v>
      </c>
      <c r="R36" t="str">
        <v>documentary</v>
      </c>
      <c r="S36" s="7">
        <f t="shared" si="1"/>
        <v>42817.208333333328</v>
      </c>
      <c r="T36" s="8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_xlfn.TEXTSPLIT(P37,"/", FALSE)</f>
        <v>film &amp; video</v>
      </c>
      <c r="R37" t="str">
        <v>drama</v>
      </c>
      <c r="S37" s="7">
        <f t="shared" si="1"/>
        <v>43484.25</v>
      </c>
      <c r="T37" s="8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_xlfn.TEXTSPLIT(P38,"/", FALSE)</f>
        <v>theater</v>
      </c>
      <c r="R38" t="str">
        <v>plays</v>
      </c>
      <c r="S38" s="7">
        <f t="shared" si="1"/>
        <v>40600.25</v>
      </c>
      <c r="T38" s="8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_xlfn.TEXTSPLIT(P39,"/", FALSE)</f>
        <v>publishing</v>
      </c>
      <c r="R39" t="str">
        <v>fiction</v>
      </c>
      <c r="S39" s="7">
        <f t="shared" si="1"/>
        <v>43744.208333333328</v>
      </c>
      <c r="T39" s="8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_xlfn.TEXTSPLIT(P40,"/", FALSE)</f>
        <v>photography</v>
      </c>
      <c r="R40" t="str">
        <v>photography books</v>
      </c>
      <c r="S40" s="7">
        <f t="shared" si="1"/>
        <v>40469.208333333336</v>
      </c>
      <c r="T40" s="8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_xlfn.TEXTSPLIT(P41,"/", FALSE)</f>
        <v>theater</v>
      </c>
      <c r="R41" t="str">
        <v>plays</v>
      </c>
      <c r="S41" s="7">
        <f t="shared" si="1"/>
        <v>41330.25</v>
      </c>
      <c r="T41" s="8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_xlfn.TEXTSPLIT(P42,"/", FALSE)</f>
        <v>technology</v>
      </c>
      <c r="R42" t="str">
        <v>wearables</v>
      </c>
      <c r="S42" s="7">
        <f t="shared" si="1"/>
        <v>40334.208333333336</v>
      </c>
      <c r="T42" s="8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_xlfn.TEXTSPLIT(P43,"/", FALSE)</f>
        <v>music</v>
      </c>
      <c r="R43" t="str">
        <v>rock</v>
      </c>
      <c r="S43" s="7">
        <f t="shared" si="1"/>
        <v>41156.208333333336</v>
      </c>
      <c r="T43" s="8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_xlfn.TEXTSPLIT(P44,"/", FALSE)</f>
        <v>food</v>
      </c>
      <c r="R44" t="str">
        <v>food trucks</v>
      </c>
      <c r="S44" s="7">
        <f t="shared" si="1"/>
        <v>40728.208333333336</v>
      </c>
      <c r="T44" s="8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_xlfn.TEXTSPLIT(P45,"/", FALSE)</f>
        <v>publishing</v>
      </c>
      <c r="R45" t="str">
        <v>radio &amp; podcasts</v>
      </c>
      <c r="S45" s="7">
        <f t="shared" si="1"/>
        <v>41844.208333333336</v>
      </c>
      <c r="T45" s="8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_xlfn.TEXTSPLIT(P46,"/", FALSE)</f>
        <v>publishing</v>
      </c>
      <c r="R46" t="str">
        <v>fiction</v>
      </c>
      <c r="S46" s="7">
        <f t="shared" si="1"/>
        <v>43541.208333333328</v>
      </c>
      <c r="T46" s="8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_xlfn.TEXTSPLIT(P47,"/", FALSE)</f>
        <v>theater</v>
      </c>
      <c r="R47" t="str">
        <v>plays</v>
      </c>
      <c r="S47" s="7">
        <f t="shared" si="1"/>
        <v>42676.208333333328</v>
      </c>
      <c r="T47" s="8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_xlfn.TEXTSPLIT(P48,"/", FALSE)</f>
        <v>music</v>
      </c>
      <c r="R48" t="str">
        <v>rock</v>
      </c>
      <c r="S48" s="7">
        <f t="shared" si="1"/>
        <v>40367.208333333336</v>
      </c>
      <c r="T48" s="8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_xlfn.TEXTSPLIT(P49,"/", FALSE)</f>
        <v>theater</v>
      </c>
      <c r="R49" t="str">
        <v>plays</v>
      </c>
      <c r="S49" s="7">
        <f t="shared" si="1"/>
        <v>41727.208333333336</v>
      </c>
      <c r="T49" s="8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_xlfn.TEXTSPLIT(P50,"/", FALSE)</f>
        <v>theater</v>
      </c>
      <c r="R50" t="str">
        <v>plays</v>
      </c>
      <c r="S50" s="7">
        <f t="shared" si="1"/>
        <v>42180.208333333328</v>
      </c>
      <c r="T50" s="8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_xlfn.TEXTSPLIT(P51,"/", FALSE)</f>
        <v>music</v>
      </c>
      <c r="R51" t="str">
        <v>rock</v>
      </c>
      <c r="S51" s="7">
        <f t="shared" si="1"/>
        <v>43758.208333333328</v>
      </c>
      <c r="T51" s="8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_xlfn.TEXTSPLIT(P52,"/", FALSE)</f>
        <v>music</v>
      </c>
      <c r="R52" t="str">
        <v>metal</v>
      </c>
      <c r="S52" s="7">
        <f t="shared" si="1"/>
        <v>41487.208333333336</v>
      </c>
      <c r="T52" s="8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_xlfn.TEXTSPLIT(P53,"/", FALSE)</f>
        <v>technology</v>
      </c>
      <c r="R53" t="str">
        <v>wearables</v>
      </c>
      <c r="S53" s="7">
        <f t="shared" si="1"/>
        <v>40995.208333333336</v>
      </c>
      <c r="T53" s="8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_xlfn.TEXTSPLIT(P54,"/", FALSE)</f>
        <v>theater</v>
      </c>
      <c r="R54" t="str">
        <v>plays</v>
      </c>
      <c r="S54" s="7">
        <f t="shared" si="1"/>
        <v>40436.208333333336</v>
      </c>
      <c r="T54" s="8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_xlfn.TEXTSPLIT(P55,"/", FALSE)</f>
        <v>film &amp; video</v>
      </c>
      <c r="R55" t="str">
        <v>drama</v>
      </c>
      <c r="S55" s="7">
        <f t="shared" si="1"/>
        <v>41779.208333333336</v>
      </c>
      <c r="T55" s="8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_xlfn.TEXTSPLIT(P56,"/", FALSE)</f>
        <v>technology</v>
      </c>
      <c r="R56" t="str">
        <v>wearables</v>
      </c>
      <c r="S56" s="7">
        <f t="shared" si="1"/>
        <v>43170.25</v>
      </c>
      <c r="T56" s="8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_xlfn.TEXTSPLIT(P57,"/", FALSE)</f>
        <v>music</v>
      </c>
      <c r="R57" t="str">
        <v>jazz</v>
      </c>
      <c r="S57" s="7">
        <f t="shared" si="1"/>
        <v>43311.208333333328</v>
      </c>
      <c r="T57" s="8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_xlfn.TEXTSPLIT(P58,"/", FALSE)</f>
        <v>technology</v>
      </c>
      <c r="R58" t="str">
        <v>wearables</v>
      </c>
      <c r="S58" s="7">
        <f t="shared" si="1"/>
        <v>42014.25</v>
      </c>
      <c r="T58" s="8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_xlfn.TEXTSPLIT(P59,"/", FALSE)</f>
        <v>games</v>
      </c>
      <c r="R59" t="str">
        <v>video games</v>
      </c>
      <c r="S59" s="7">
        <f t="shared" si="1"/>
        <v>42979.208333333328</v>
      </c>
      <c r="T59" s="8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_xlfn.TEXTSPLIT(P60,"/", FALSE)</f>
        <v>theater</v>
      </c>
      <c r="R60" t="str">
        <v>plays</v>
      </c>
      <c r="S60" s="7">
        <f t="shared" si="1"/>
        <v>42268.208333333328</v>
      </c>
      <c r="T60" s="8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_xlfn.TEXTSPLIT(P61,"/", FALSE)</f>
        <v>theater</v>
      </c>
      <c r="R61" t="str">
        <v>plays</v>
      </c>
      <c r="S61" s="7">
        <f t="shared" si="1"/>
        <v>42898.208333333328</v>
      </c>
      <c r="T61" s="8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_xlfn.TEXTSPLIT(P62,"/", FALSE)</f>
        <v>theater</v>
      </c>
      <c r="R62" t="str">
        <v>plays</v>
      </c>
      <c r="S62" s="7">
        <f t="shared" si="1"/>
        <v>41107.208333333336</v>
      </c>
      <c r="T62" s="8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_xlfn.TEXTSPLIT(P63,"/", FALSE)</f>
        <v>theater</v>
      </c>
      <c r="R63" t="str">
        <v>plays</v>
      </c>
      <c r="S63" s="7">
        <f t="shared" si="1"/>
        <v>40595.25</v>
      </c>
      <c r="T63" s="8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_xlfn.TEXTSPLIT(P64,"/", FALSE)</f>
        <v>technology</v>
      </c>
      <c r="R64" t="str">
        <v>web</v>
      </c>
      <c r="S64" s="7">
        <f t="shared" si="1"/>
        <v>42160.208333333328</v>
      </c>
      <c r="T64" s="8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_xlfn.TEXTSPLIT(P65,"/", FALSE)</f>
        <v>theater</v>
      </c>
      <c r="R65" t="str">
        <v>plays</v>
      </c>
      <c r="S65" s="7">
        <f t="shared" si="1"/>
        <v>42853.208333333328</v>
      </c>
      <c r="T65" s="8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_xlfn.TEXTSPLIT(P66,"/", FALSE)</f>
        <v>technology</v>
      </c>
      <c r="R66" t="str">
        <v>web</v>
      </c>
      <c r="S66" s="7">
        <f t="shared" si="1"/>
        <v>43283.208333333328</v>
      </c>
      <c r="T66" s="8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_xlfn.TEXTSPLIT(P67,"/", FALSE)</f>
        <v>theater</v>
      </c>
      <c r="R67" t="str">
        <v>plays</v>
      </c>
      <c r="S67" s="7">
        <f t="shared" ref="S67:S130" si="5">(((L67/60)/60)/24)+DATE(1970,1,1)</f>
        <v>40570.25</v>
      </c>
      <c r="T67" s="8">
        <f t="shared" ref="T67:T130" si="6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_xlfn.TEXTSPLIT(P68,"/", FALSE)</f>
        <v>theater</v>
      </c>
      <c r="R68" t="str">
        <v>plays</v>
      </c>
      <c r="S68" s="7">
        <f t="shared" si="5"/>
        <v>42102.208333333328</v>
      </c>
      <c r="T68" s="8">
        <f t="shared" si="6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_xlfn.TEXTSPLIT(P69,"/", FALSE)</f>
        <v>technology</v>
      </c>
      <c r="R69" t="str">
        <v>wearables</v>
      </c>
      <c r="S69" s="7">
        <f t="shared" si="5"/>
        <v>40203.25</v>
      </c>
      <c r="T69" s="8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_xlfn.TEXTSPLIT(P70,"/", FALSE)</f>
        <v>theater</v>
      </c>
      <c r="R70" t="str">
        <v>plays</v>
      </c>
      <c r="S70" s="7">
        <f t="shared" si="5"/>
        <v>42943.208333333328</v>
      </c>
      <c r="T70" s="8">
        <f t="shared" si="6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_xlfn.TEXTSPLIT(P71,"/", FALSE)</f>
        <v>theater</v>
      </c>
      <c r="R71" t="str">
        <v>plays</v>
      </c>
      <c r="S71" s="7">
        <f t="shared" si="5"/>
        <v>40531.25</v>
      </c>
      <c r="T71" s="8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_xlfn.TEXTSPLIT(P72,"/", FALSE)</f>
        <v>theater</v>
      </c>
      <c r="R72" t="str">
        <v>plays</v>
      </c>
      <c r="S72" s="7">
        <f t="shared" si="5"/>
        <v>40484.208333333336</v>
      </c>
      <c r="T72" s="8">
        <f t="shared" si="6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_xlfn.TEXTSPLIT(P73,"/", FALSE)</f>
        <v>theater</v>
      </c>
      <c r="R73" t="str">
        <v>plays</v>
      </c>
      <c r="S73" s="7">
        <f t="shared" si="5"/>
        <v>43799.25</v>
      </c>
      <c r="T73" s="8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_xlfn.TEXTSPLIT(P74,"/", FALSE)</f>
        <v>film &amp; video</v>
      </c>
      <c r="R74" t="str">
        <v>animation</v>
      </c>
      <c r="S74" s="7">
        <f t="shared" si="5"/>
        <v>42186.208333333328</v>
      </c>
      <c r="T74" s="8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_xlfn.TEXTSPLIT(P75,"/", FALSE)</f>
        <v>music</v>
      </c>
      <c r="R75" t="str">
        <v>jazz</v>
      </c>
      <c r="S75" s="7">
        <f t="shared" si="5"/>
        <v>42701.25</v>
      </c>
      <c r="T75" s="8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_xlfn.TEXTSPLIT(P76,"/", FALSE)</f>
        <v>music</v>
      </c>
      <c r="R76" t="str">
        <v>metal</v>
      </c>
      <c r="S76" s="7">
        <f t="shared" si="5"/>
        <v>42456.208333333328</v>
      </c>
      <c r="T76" s="8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_xlfn.TEXTSPLIT(P77,"/", FALSE)</f>
        <v>photography</v>
      </c>
      <c r="R77" t="str">
        <v>photography books</v>
      </c>
      <c r="S77" s="7">
        <f t="shared" si="5"/>
        <v>43296.208333333328</v>
      </c>
      <c r="T77" s="8">
        <f t="shared" si="6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_xlfn.TEXTSPLIT(P78,"/", FALSE)</f>
        <v>theater</v>
      </c>
      <c r="R78" t="str">
        <v>plays</v>
      </c>
      <c r="S78" s="7">
        <f t="shared" si="5"/>
        <v>42027.25</v>
      </c>
      <c r="T78" s="8">
        <f t="shared" si="6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_xlfn.TEXTSPLIT(P79,"/", FALSE)</f>
        <v>film &amp; video</v>
      </c>
      <c r="R79" t="str">
        <v>animation</v>
      </c>
      <c r="S79" s="7">
        <f t="shared" si="5"/>
        <v>40448.208333333336</v>
      </c>
      <c r="T79" s="8">
        <f t="shared" si="6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_xlfn.TEXTSPLIT(P80,"/", FALSE)</f>
        <v>publishing</v>
      </c>
      <c r="R80" t="str">
        <v>translations</v>
      </c>
      <c r="S80" s="7">
        <f t="shared" si="5"/>
        <v>43206.208333333328</v>
      </c>
      <c r="T80" s="8">
        <f t="shared" si="6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_xlfn.TEXTSPLIT(P81,"/", FALSE)</f>
        <v>theater</v>
      </c>
      <c r="R81" t="str">
        <v>plays</v>
      </c>
      <c r="S81" s="7">
        <f t="shared" si="5"/>
        <v>43267.208333333328</v>
      </c>
      <c r="T81" s="8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_xlfn.TEXTSPLIT(P82,"/", FALSE)</f>
        <v>games</v>
      </c>
      <c r="R82" t="str">
        <v>video games</v>
      </c>
      <c r="S82" s="7">
        <f t="shared" si="5"/>
        <v>42976.208333333328</v>
      </c>
      <c r="T82" s="8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_xlfn.TEXTSPLIT(P83,"/", FALSE)</f>
        <v>music</v>
      </c>
      <c r="R83" t="str">
        <v>rock</v>
      </c>
      <c r="S83" s="7">
        <f t="shared" si="5"/>
        <v>43062.25</v>
      </c>
      <c r="T83" s="8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_xlfn.TEXTSPLIT(P84,"/", FALSE)</f>
        <v>games</v>
      </c>
      <c r="R84" t="str">
        <v>video games</v>
      </c>
      <c r="S84" s="7">
        <f t="shared" si="5"/>
        <v>43482.25</v>
      </c>
      <c r="T84" s="8">
        <f t="shared" si="6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_xlfn.TEXTSPLIT(P85,"/", FALSE)</f>
        <v>music</v>
      </c>
      <c r="R85" t="str">
        <v>electric music</v>
      </c>
      <c r="S85" s="7">
        <f t="shared" si="5"/>
        <v>42579.208333333328</v>
      </c>
      <c r="T85" s="8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_xlfn.TEXTSPLIT(P86,"/", FALSE)</f>
        <v>technology</v>
      </c>
      <c r="R86" t="str">
        <v>wearables</v>
      </c>
      <c r="S86" s="7">
        <f t="shared" si="5"/>
        <v>41118.208333333336</v>
      </c>
      <c r="T86" s="8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_xlfn.TEXTSPLIT(P87,"/", FALSE)</f>
        <v>music</v>
      </c>
      <c r="R87" t="str">
        <v>indie rock</v>
      </c>
      <c r="S87" s="7">
        <f t="shared" si="5"/>
        <v>40797.208333333336</v>
      </c>
      <c r="T87" s="8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_xlfn.TEXTSPLIT(P88,"/", FALSE)</f>
        <v>theater</v>
      </c>
      <c r="R88" t="str">
        <v>plays</v>
      </c>
      <c r="S88" s="7">
        <f t="shared" si="5"/>
        <v>42128.208333333328</v>
      </c>
      <c r="T88" s="8">
        <f t="shared" si="6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_xlfn.TEXTSPLIT(P89,"/", FALSE)</f>
        <v>music</v>
      </c>
      <c r="R89" t="str">
        <v>rock</v>
      </c>
      <c r="S89" s="7">
        <f t="shared" si="5"/>
        <v>40610.25</v>
      </c>
      <c r="T89" s="8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_xlfn.TEXTSPLIT(P90,"/", FALSE)</f>
        <v>publishing</v>
      </c>
      <c r="R90" t="str">
        <v>translations</v>
      </c>
      <c r="S90" s="7">
        <f t="shared" si="5"/>
        <v>42110.208333333328</v>
      </c>
      <c r="T90" s="8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_xlfn.TEXTSPLIT(P91,"/", FALSE)</f>
        <v>theater</v>
      </c>
      <c r="R91" t="str">
        <v>plays</v>
      </c>
      <c r="S91" s="7">
        <f t="shared" si="5"/>
        <v>40283.208333333336</v>
      </c>
      <c r="T91" s="8">
        <f t="shared" si="6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_xlfn.TEXTSPLIT(P92,"/", FALSE)</f>
        <v>theater</v>
      </c>
      <c r="R92" t="str">
        <v>plays</v>
      </c>
      <c r="S92" s="7">
        <f t="shared" si="5"/>
        <v>42425.25</v>
      </c>
      <c r="T92" s="8">
        <f t="shared" si="6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_xlfn.TEXTSPLIT(P93,"/", FALSE)</f>
        <v>publishing</v>
      </c>
      <c r="R93" t="str">
        <v>translations</v>
      </c>
      <c r="S93" s="7">
        <f t="shared" si="5"/>
        <v>42588.208333333328</v>
      </c>
      <c r="T93" s="8">
        <f t="shared" si="6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_xlfn.TEXTSPLIT(P94,"/", FALSE)</f>
        <v>games</v>
      </c>
      <c r="R94" t="str">
        <v>video games</v>
      </c>
      <c r="S94" s="7">
        <f t="shared" si="5"/>
        <v>40352.208333333336</v>
      </c>
      <c r="T94" s="8">
        <f t="shared" si="6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_xlfn.TEXTSPLIT(P95,"/", FALSE)</f>
        <v>theater</v>
      </c>
      <c r="R95" t="str">
        <v>plays</v>
      </c>
      <c r="S95" s="7">
        <f t="shared" si="5"/>
        <v>41202.208333333336</v>
      </c>
      <c r="T95" s="8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_xlfn.TEXTSPLIT(P96,"/", FALSE)</f>
        <v>technology</v>
      </c>
      <c r="R96" t="str">
        <v>web</v>
      </c>
      <c r="S96" s="7">
        <f t="shared" si="5"/>
        <v>43562.208333333328</v>
      </c>
      <c r="T96" s="8">
        <f t="shared" si="6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_xlfn.TEXTSPLIT(P97,"/", FALSE)</f>
        <v>film &amp; video</v>
      </c>
      <c r="R97" t="str">
        <v>documentary</v>
      </c>
      <c r="S97" s="7">
        <f t="shared" si="5"/>
        <v>43752.208333333328</v>
      </c>
      <c r="T97" s="8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_xlfn.TEXTSPLIT(P98,"/", FALSE)</f>
        <v>theater</v>
      </c>
      <c r="R98" t="str">
        <v>plays</v>
      </c>
      <c r="S98" s="7">
        <f t="shared" si="5"/>
        <v>40612.25</v>
      </c>
      <c r="T98" s="8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_xlfn.TEXTSPLIT(P99,"/", FALSE)</f>
        <v>food</v>
      </c>
      <c r="R99" t="str">
        <v>food trucks</v>
      </c>
      <c r="S99" s="7">
        <f t="shared" si="5"/>
        <v>42180.208333333328</v>
      </c>
      <c r="T99" s="8">
        <f t="shared" si="6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_xlfn.TEXTSPLIT(P100,"/", FALSE)</f>
        <v>games</v>
      </c>
      <c r="R100" t="str">
        <v>video games</v>
      </c>
      <c r="S100" s="7">
        <f t="shared" si="5"/>
        <v>42212.208333333328</v>
      </c>
      <c r="T100" s="8">
        <f t="shared" si="6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_xlfn.TEXTSPLIT(P101,"/", FALSE)</f>
        <v>theater</v>
      </c>
      <c r="R101" t="str">
        <v>plays</v>
      </c>
      <c r="S101" s="7">
        <f t="shared" si="5"/>
        <v>41968.25</v>
      </c>
      <c r="T101" s="8">
        <f t="shared" si="6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_xlfn.TEXTSPLIT(P102,"/", FALSE)</f>
        <v>theater</v>
      </c>
      <c r="R102" t="str">
        <v>plays</v>
      </c>
      <c r="S102" s="7">
        <f t="shared" si="5"/>
        <v>40835.208333333336</v>
      </c>
      <c r="T102" s="8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_xlfn.TEXTSPLIT(P103,"/", FALSE)</f>
        <v>music</v>
      </c>
      <c r="R103" t="str">
        <v>electric music</v>
      </c>
      <c r="S103" s="7">
        <f t="shared" si="5"/>
        <v>42056.25</v>
      </c>
      <c r="T103" s="8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_xlfn.TEXTSPLIT(P104,"/", FALSE)</f>
        <v>technology</v>
      </c>
      <c r="R104" t="str">
        <v>wearables</v>
      </c>
      <c r="S104" s="7">
        <f t="shared" si="5"/>
        <v>43234.208333333328</v>
      </c>
      <c r="T104" s="8">
        <f t="shared" si="6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_xlfn.TEXTSPLIT(P105,"/", FALSE)</f>
        <v>music</v>
      </c>
      <c r="R105" t="str">
        <v>electric music</v>
      </c>
      <c r="S105" s="7">
        <f t="shared" si="5"/>
        <v>40475.208333333336</v>
      </c>
      <c r="T105" s="8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_xlfn.TEXTSPLIT(P106,"/", FALSE)</f>
        <v>music</v>
      </c>
      <c r="R106" t="str">
        <v>indie rock</v>
      </c>
      <c r="S106" s="7">
        <f t="shared" si="5"/>
        <v>42878.208333333328</v>
      </c>
      <c r="T106" s="8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_xlfn.TEXTSPLIT(P107,"/", FALSE)</f>
        <v>technology</v>
      </c>
      <c r="R107" t="str">
        <v>web</v>
      </c>
      <c r="S107" s="7">
        <f t="shared" si="5"/>
        <v>41366.208333333336</v>
      </c>
      <c r="T107" s="8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_xlfn.TEXTSPLIT(P108,"/", FALSE)</f>
        <v>theater</v>
      </c>
      <c r="R108" t="str">
        <v>plays</v>
      </c>
      <c r="S108" s="7">
        <f t="shared" si="5"/>
        <v>43716.208333333328</v>
      </c>
      <c r="T108" s="8">
        <f t="shared" si="6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_xlfn.TEXTSPLIT(P109,"/", FALSE)</f>
        <v>theater</v>
      </c>
      <c r="R109" t="str">
        <v>plays</v>
      </c>
      <c r="S109" s="7">
        <f t="shared" si="5"/>
        <v>43213.208333333328</v>
      </c>
      <c r="T109" s="8">
        <f t="shared" si="6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_xlfn.TEXTSPLIT(P110,"/", FALSE)</f>
        <v>film &amp; video</v>
      </c>
      <c r="R110" t="str">
        <v>documentary</v>
      </c>
      <c r="S110" s="7">
        <f t="shared" si="5"/>
        <v>41005.208333333336</v>
      </c>
      <c r="T110" s="8">
        <f t="shared" si="6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_xlfn.TEXTSPLIT(P111,"/", FALSE)</f>
        <v>film &amp; video</v>
      </c>
      <c r="R111" t="str">
        <v>television</v>
      </c>
      <c r="S111" s="7">
        <f t="shared" si="5"/>
        <v>41651.25</v>
      </c>
      <c r="T111" s="8">
        <f t="shared" si="6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_xlfn.TEXTSPLIT(P112,"/", FALSE)</f>
        <v>food</v>
      </c>
      <c r="R112" t="str">
        <v>food trucks</v>
      </c>
      <c r="S112" s="7">
        <f t="shared" si="5"/>
        <v>43354.208333333328</v>
      </c>
      <c r="T112" s="8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_xlfn.TEXTSPLIT(P113,"/", FALSE)</f>
        <v>publishing</v>
      </c>
      <c r="R113" t="str">
        <v>radio &amp; podcasts</v>
      </c>
      <c r="S113" s="7">
        <f t="shared" si="5"/>
        <v>41174.208333333336</v>
      </c>
      <c r="T113" s="8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_xlfn.TEXTSPLIT(P114,"/", FALSE)</f>
        <v>technology</v>
      </c>
      <c r="R114" t="str">
        <v>web</v>
      </c>
      <c r="S114" s="7">
        <f t="shared" si="5"/>
        <v>41875.208333333336</v>
      </c>
      <c r="T114" s="8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_xlfn.TEXTSPLIT(P115,"/", FALSE)</f>
        <v>food</v>
      </c>
      <c r="R115" t="str">
        <v>food trucks</v>
      </c>
      <c r="S115" s="7">
        <f t="shared" si="5"/>
        <v>42990.208333333328</v>
      </c>
      <c r="T115" s="8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_xlfn.TEXTSPLIT(P116,"/", FALSE)</f>
        <v>technology</v>
      </c>
      <c r="R116" t="str">
        <v>wearables</v>
      </c>
      <c r="S116" s="7">
        <f t="shared" si="5"/>
        <v>43564.208333333328</v>
      </c>
      <c r="T116" s="8">
        <f t="shared" si="6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_xlfn.TEXTSPLIT(P117,"/", FALSE)</f>
        <v>publishing</v>
      </c>
      <c r="R117" t="str">
        <v>fiction</v>
      </c>
      <c r="S117" s="7">
        <f t="shared" si="5"/>
        <v>43056.25</v>
      </c>
      <c r="T117" s="8">
        <f t="shared" si="6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_xlfn.TEXTSPLIT(P118,"/", FALSE)</f>
        <v>theater</v>
      </c>
      <c r="R118" t="str">
        <v>plays</v>
      </c>
      <c r="S118" s="7">
        <f t="shared" si="5"/>
        <v>42265.208333333328</v>
      </c>
      <c r="T118" s="8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_xlfn.TEXTSPLIT(P119,"/", FALSE)</f>
        <v>film &amp; video</v>
      </c>
      <c r="R119" t="str">
        <v>television</v>
      </c>
      <c r="S119" s="7">
        <f t="shared" si="5"/>
        <v>40808.208333333336</v>
      </c>
      <c r="T119" s="8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_xlfn.TEXTSPLIT(P120,"/", FALSE)</f>
        <v>photography</v>
      </c>
      <c r="R120" t="str">
        <v>photography books</v>
      </c>
      <c r="S120" s="7">
        <f t="shared" si="5"/>
        <v>41665.25</v>
      </c>
      <c r="T120" s="8">
        <f t="shared" si="6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_xlfn.TEXTSPLIT(P121,"/", FALSE)</f>
        <v>film &amp; video</v>
      </c>
      <c r="R121" t="str">
        <v>documentary</v>
      </c>
      <c r="S121" s="7">
        <f t="shared" si="5"/>
        <v>41806.208333333336</v>
      </c>
      <c r="T121" s="8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_xlfn.TEXTSPLIT(P122,"/", FALSE)</f>
        <v>games</v>
      </c>
      <c r="R122" t="str">
        <v>mobile games</v>
      </c>
      <c r="S122" s="7">
        <f t="shared" si="5"/>
        <v>42111.208333333328</v>
      </c>
      <c r="T122" s="8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_xlfn.TEXTSPLIT(P123,"/", FALSE)</f>
        <v>games</v>
      </c>
      <c r="R123" t="str">
        <v>video games</v>
      </c>
      <c r="S123" s="7">
        <f t="shared" si="5"/>
        <v>41917.208333333336</v>
      </c>
      <c r="T123" s="8">
        <f t="shared" si="6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_xlfn.TEXTSPLIT(P124,"/", FALSE)</f>
        <v>publishing</v>
      </c>
      <c r="R124" t="str">
        <v>fiction</v>
      </c>
      <c r="S124" s="7">
        <f t="shared" si="5"/>
        <v>41970.25</v>
      </c>
      <c r="T124" s="8">
        <f t="shared" si="6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_xlfn.TEXTSPLIT(P125,"/", FALSE)</f>
        <v>theater</v>
      </c>
      <c r="R125" t="str">
        <v>plays</v>
      </c>
      <c r="S125" s="7">
        <f t="shared" si="5"/>
        <v>42332.25</v>
      </c>
      <c r="T125" s="8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_xlfn.TEXTSPLIT(P126,"/", FALSE)</f>
        <v>photography</v>
      </c>
      <c r="R126" t="str">
        <v>photography books</v>
      </c>
      <c r="S126" s="7">
        <f t="shared" si="5"/>
        <v>43598.208333333328</v>
      </c>
      <c r="T126" s="8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_xlfn.TEXTSPLIT(P127,"/", FALSE)</f>
        <v>theater</v>
      </c>
      <c r="R127" t="str">
        <v>plays</v>
      </c>
      <c r="S127" s="7">
        <f t="shared" si="5"/>
        <v>43362.208333333328</v>
      </c>
      <c r="T127" s="8">
        <f t="shared" si="6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_xlfn.TEXTSPLIT(P128,"/", FALSE)</f>
        <v>theater</v>
      </c>
      <c r="R128" t="str">
        <v>plays</v>
      </c>
      <c r="S128" s="7">
        <f t="shared" si="5"/>
        <v>42596.208333333328</v>
      </c>
      <c r="T128" s="8">
        <f t="shared" si="6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_xlfn.TEXTSPLIT(P129,"/", FALSE)</f>
        <v>theater</v>
      </c>
      <c r="R129" t="str">
        <v>plays</v>
      </c>
      <c r="S129" s="7">
        <f t="shared" si="5"/>
        <v>40310.208333333336</v>
      </c>
      <c r="T129" s="8">
        <f t="shared" si="6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_xlfn.TEXTSPLIT(P130,"/", FALSE)</f>
        <v>music</v>
      </c>
      <c r="R130" t="str">
        <v>rock</v>
      </c>
      <c r="S130" s="7">
        <f t="shared" si="5"/>
        <v>40417.208333333336</v>
      </c>
      <c r="T130" s="8">
        <f t="shared" si="6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_xlfn.TEXTSPLIT(P131,"/", FALSE)</f>
        <v>food</v>
      </c>
      <c r="R131" t="str">
        <v>food trucks</v>
      </c>
      <c r="S131" s="7">
        <f t="shared" ref="S131:S194" si="9">(((L131/60)/60)/24)+DATE(1970,1,1)</f>
        <v>42038.25</v>
      </c>
      <c r="T131" s="8">
        <f t="shared" ref="T131:T194" si="10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_xlfn.TEXTSPLIT(P132,"/", FALSE)</f>
        <v>film &amp; video</v>
      </c>
      <c r="R132" t="str">
        <v>drama</v>
      </c>
      <c r="S132" s="7">
        <f t="shared" si="9"/>
        <v>40842.208333333336</v>
      </c>
      <c r="T132" s="8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_xlfn.TEXTSPLIT(P133,"/", FALSE)</f>
        <v>technology</v>
      </c>
      <c r="R133" t="str">
        <v>web</v>
      </c>
      <c r="S133" s="7">
        <f t="shared" si="9"/>
        <v>41607.25</v>
      </c>
      <c r="T133" s="8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_xlfn.TEXTSPLIT(P134,"/", FALSE)</f>
        <v>theater</v>
      </c>
      <c r="R134" t="str">
        <v>plays</v>
      </c>
      <c r="S134" s="7">
        <f t="shared" si="9"/>
        <v>43112.25</v>
      </c>
      <c r="T134" s="8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_xlfn.TEXTSPLIT(P135,"/", FALSE)</f>
        <v>music</v>
      </c>
      <c r="R135" t="str">
        <v>world music</v>
      </c>
      <c r="S135" s="7">
        <f t="shared" si="9"/>
        <v>40767.208333333336</v>
      </c>
      <c r="T135" s="8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_xlfn.TEXTSPLIT(P136,"/", FALSE)</f>
        <v>film &amp; video</v>
      </c>
      <c r="R136" t="str">
        <v>documentary</v>
      </c>
      <c r="S136" s="7">
        <f t="shared" si="9"/>
        <v>40713.208333333336</v>
      </c>
      <c r="T136" s="8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_xlfn.TEXTSPLIT(P137,"/", FALSE)</f>
        <v>theater</v>
      </c>
      <c r="R137" t="str">
        <v>plays</v>
      </c>
      <c r="S137" s="7">
        <f t="shared" si="9"/>
        <v>41340.25</v>
      </c>
      <c r="T137" s="8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_xlfn.TEXTSPLIT(P138,"/", FALSE)</f>
        <v>film &amp; video</v>
      </c>
      <c r="R138" t="str">
        <v>drama</v>
      </c>
      <c r="S138" s="7">
        <f t="shared" si="9"/>
        <v>41797.208333333336</v>
      </c>
      <c r="T138" s="8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_xlfn.TEXTSPLIT(P139,"/", FALSE)</f>
        <v>publishing</v>
      </c>
      <c r="R139" t="str">
        <v>nonfiction</v>
      </c>
      <c r="S139" s="7">
        <f t="shared" si="9"/>
        <v>40457.208333333336</v>
      </c>
      <c r="T139" s="8">
        <f t="shared" si="10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_xlfn.TEXTSPLIT(P140,"/", FALSE)</f>
        <v>games</v>
      </c>
      <c r="R140" t="str">
        <v>mobile games</v>
      </c>
      <c r="S140" s="7">
        <f t="shared" si="9"/>
        <v>41180.208333333336</v>
      </c>
      <c r="T140" s="8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_xlfn.TEXTSPLIT(P141,"/", FALSE)</f>
        <v>technology</v>
      </c>
      <c r="R141" t="str">
        <v>wearables</v>
      </c>
      <c r="S141" s="7">
        <f t="shared" si="9"/>
        <v>42115.208333333328</v>
      </c>
      <c r="T141" s="8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_xlfn.TEXTSPLIT(P142,"/", FALSE)</f>
        <v>film &amp; video</v>
      </c>
      <c r="R142" t="str">
        <v>documentary</v>
      </c>
      <c r="S142" s="7">
        <f t="shared" si="9"/>
        <v>43156.25</v>
      </c>
      <c r="T142" s="8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_xlfn.TEXTSPLIT(P143,"/", FALSE)</f>
        <v>technology</v>
      </c>
      <c r="R143" t="str">
        <v>web</v>
      </c>
      <c r="S143" s="7">
        <f t="shared" si="9"/>
        <v>42167.208333333328</v>
      </c>
      <c r="T143" s="8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_xlfn.TEXTSPLIT(P144,"/", FALSE)</f>
        <v>technology</v>
      </c>
      <c r="R144" t="str">
        <v>web</v>
      </c>
      <c r="S144" s="7">
        <f t="shared" si="9"/>
        <v>41005.208333333336</v>
      </c>
      <c r="T144" s="8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_xlfn.TEXTSPLIT(P145,"/", FALSE)</f>
        <v>music</v>
      </c>
      <c r="R145" t="str">
        <v>indie rock</v>
      </c>
      <c r="S145" s="7">
        <f t="shared" si="9"/>
        <v>40357.208333333336</v>
      </c>
      <c r="T145" s="8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_xlfn.TEXTSPLIT(P146,"/", FALSE)</f>
        <v>theater</v>
      </c>
      <c r="R146" t="str">
        <v>plays</v>
      </c>
      <c r="S146" s="7">
        <f t="shared" si="9"/>
        <v>43633.208333333328</v>
      </c>
      <c r="T146" s="8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_xlfn.TEXTSPLIT(P147,"/", FALSE)</f>
        <v>technology</v>
      </c>
      <c r="R147" t="str">
        <v>wearables</v>
      </c>
      <c r="S147" s="7">
        <f t="shared" si="9"/>
        <v>41889.208333333336</v>
      </c>
      <c r="T147" s="8">
        <f t="shared" si="10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_xlfn.TEXTSPLIT(P148,"/", FALSE)</f>
        <v>theater</v>
      </c>
      <c r="R148" t="str">
        <v>plays</v>
      </c>
      <c r="S148" s="7">
        <f t="shared" si="9"/>
        <v>40855.25</v>
      </c>
      <c r="T148" s="8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_xlfn.TEXTSPLIT(P149,"/", FALSE)</f>
        <v>theater</v>
      </c>
      <c r="R149" t="str">
        <v>plays</v>
      </c>
      <c r="S149" s="7">
        <f t="shared" si="9"/>
        <v>42534.208333333328</v>
      </c>
      <c r="T149" s="8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_xlfn.TEXTSPLIT(P150,"/", FALSE)</f>
        <v>technology</v>
      </c>
      <c r="R150" t="str">
        <v>wearables</v>
      </c>
      <c r="S150" s="7">
        <f t="shared" si="9"/>
        <v>42941.208333333328</v>
      </c>
      <c r="T150" s="8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_xlfn.TEXTSPLIT(P151,"/", FALSE)</f>
        <v>music</v>
      </c>
      <c r="R151" t="str">
        <v>indie rock</v>
      </c>
      <c r="S151" s="7">
        <f t="shared" si="9"/>
        <v>41275.25</v>
      </c>
      <c r="T151" s="8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_xlfn.TEXTSPLIT(P152,"/", FALSE)</f>
        <v>music</v>
      </c>
      <c r="R152" t="str">
        <v>rock</v>
      </c>
      <c r="S152" s="7">
        <f t="shared" si="9"/>
        <v>43450.25</v>
      </c>
      <c r="T152" s="8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_xlfn.TEXTSPLIT(P153,"/", FALSE)</f>
        <v>music</v>
      </c>
      <c r="R153" t="str">
        <v>electric music</v>
      </c>
      <c r="S153" s="7">
        <f t="shared" si="9"/>
        <v>41799.208333333336</v>
      </c>
      <c r="T153" s="8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_xlfn.TEXTSPLIT(P154,"/", FALSE)</f>
        <v>music</v>
      </c>
      <c r="R154" t="str">
        <v>indie rock</v>
      </c>
      <c r="S154" s="7">
        <f t="shared" si="9"/>
        <v>42783.25</v>
      </c>
      <c r="T154" s="8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_xlfn.TEXTSPLIT(P155,"/", FALSE)</f>
        <v>theater</v>
      </c>
      <c r="R155" t="str">
        <v>plays</v>
      </c>
      <c r="S155" s="7">
        <f t="shared" si="9"/>
        <v>41201.208333333336</v>
      </c>
      <c r="T155" s="8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_xlfn.TEXTSPLIT(P156,"/", FALSE)</f>
        <v>music</v>
      </c>
      <c r="R156" t="str">
        <v>indie rock</v>
      </c>
      <c r="S156" s="7">
        <f t="shared" si="9"/>
        <v>42502.208333333328</v>
      </c>
      <c r="T156" s="8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_xlfn.TEXTSPLIT(P157,"/", FALSE)</f>
        <v>theater</v>
      </c>
      <c r="R157" t="str">
        <v>plays</v>
      </c>
      <c r="S157" s="7">
        <f t="shared" si="9"/>
        <v>40262.208333333336</v>
      </c>
      <c r="T157" s="8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_xlfn.TEXTSPLIT(P158,"/", FALSE)</f>
        <v>music</v>
      </c>
      <c r="R158" t="str">
        <v>rock</v>
      </c>
      <c r="S158" s="7">
        <f t="shared" si="9"/>
        <v>43743.208333333328</v>
      </c>
      <c r="T158" s="8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_xlfn.TEXTSPLIT(P159,"/", FALSE)</f>
        <v>photography</v>
      </c>
      <c r="R159" t="str">
        <v>photography books</v>
      </c>
      <c r="S159" s="7">
        <f t="shared" si="9"/>
        <v>41638.25</v>
      </c>
      <c r="T159" s="8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_xlfn.TEXTSPLIT(P160,"/", FALSE)</f>
        <v>music</v>
      </c>
      <c r="R160" t="str">
        <v>rock</v>
      </c>
      <c r="S160" s="7">
        <f t="shared" si="9"/>
        <v>42346.25</v>
      </c>
      <c r="T160" s="8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_xlfn.TEXTSPLIT(P161,"/", FALSE)</f>
        <v>theater</v>
      </c>
      <c r="R161" t="str">
        <v>plays</v>
      </c>
      <c r="S161" s="7">
        <f t="shared" si="9"/>
        <v>43551.208333333328</v>
      </c>
      <c r="T161" s="8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_xlfn.TEXTSPLIT(P162,"/", FALSE)</f>
        <v>technology</v>
      </c>
      <c r="R162" t="str">
        <v>wearables</v>
      </c>
      <c r="S162" s="7">
        <f t="shared" si="9"/>
        <v>43582.208333333328</v>
      </c>
      <c r="T162" s="8">
        <f t="shared" si="10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_xlfn.TEXTSPLIT(P163,"/", FALSE)</f>
        <v>technology</v>
      </c>
      <c r="R163" t="str">
        <v>web</v>
      </c>
      <c r="S163" s="7">
        <f t="shared" si="9"/>
        <v>42270.208333333328</v>
      </c>
      <c r="T163" s="8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_xlfn.TEXTSPLIT(P164,"/", FALSE)</f>
        <v>music</v>
      </c>
      <c r="R164" t="str">
        <v>rock</v>
      </c>
      <c r="S164" s="7">
        <f t="shared" si="9"/>
        <v>43442.25</v>
      </c>
      <c r="T164" s="8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_xlfn.TEXTSPLIT(P165,"/", FALSE)</f>
        <v>photography</v>
      </c>
      <c r="R165" t="str">
        <v>photography books</v>
      </c>
      <c r="S165" s="7">
        <f t="shared" si="9"/>
        <v>43028.208333333328</v>
      </c>
      <c r="T165" s="8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_xlfn.TEXTSPLIT(P166,"/", FALSE)</f>
        <v>theater</v>
      </c>
      <c r="R166" t="str">
        <v>plays</v>
      </c>
      <c r="S166" s="7">
        <f t="shared" si="9"/>
        <v>43016.208333333328</v>
      </c>
      <c r="T166" s="8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_xlfn.TEXTSPLIT(P167,"/", FALSE)</f>
        <v>technology</v>
      </c>
      <c r="R167" t="str">
        <v>web</v>
      </c>
      <c r="S167" s="7">
        <f t="shared" si="9"/>
        <v>42948.208333333328</v>
      </c>
      <c r="T167" s="8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_xlfn.TEXTSPLIT(P168,"/", FALSE)</f>
        <v>photography</v>
      </c>
      <c r="R168" t="str">
        <v>photography books</v>
      </c>
      <c r="S168" s="7">
        <f t="shared" si="9"/>
        <v>40534.25</v>
      </c>
      <c r="T168" s="8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_xlfn.TEXTSPLIT(P169,"/", FALSE)</f>
        <v>theater</v>
      </c>
      <c r="R169" t="str">
        <v>plays</v>
      </c>
      <c r="S169" s="7">
        <f t="shared" si="9"/>
        <v>41435.208333333336</v>
      </c>
      <c r="T169" s="8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_xlfn.TEXTSPLIT(P170,"/", FALSE)</f>
        <v>music</v>
      </c>
      <c r="R170" t="str">
        <v>indie rock</v>
      </c>
      <c r="S170" s="7">
        <f t="shared" si="9"/>
        <v>43518.25</v>
      </c>
      <c r="T170" s="8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_xlfn.TEXTSPLIT(P171,"/", FALSE)</f>
        <v>film &amp; video</v>
      </c>
      <c r="R171" t="str">
        <v>shorts</v>
      </c>
      <c r="S171" s="7">
        <f t="shared" si="9"/>
        <v>41077.208333333336</v>
      </c>
      <c r="T171" s="8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_xlfn.TEXTSPLIT(P172,"/", FALSE)</f>
        <v>music</v>
      </c>
      <c r="R172" t="str">
        <v>indie rock</v>
      </c>
      <c r="S172" s="7">
        <f t="shared" si="9"/>
        <v>42950.208333333328</v>
      </c>
      <c r="T172" s="8">
        <f t="shared" si="10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_xlfn.TEXTSPLIT(P173,"/", FALSE)</f>
        <v>publishing</v>
      </c>
      <c r="R173" t="str">
        <v>translations</v>
      </c>
      <c r="S173" s="7">
        <f t="shared" si="9"/>
        <v>41718.208333333336</v>
      </c>
      <c r="T173" s="8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_xlfn.TEXTSPLIT(P174,"/", FALSE)</f>
        <v>film &amp; video</v>
      </c>
      <c r="R174" t="str">
        <v>documentary</v>
      </c>
      <c r="S174" s="7">
        <f t="shared" si="9"/>
        <v>41839.208333333336</v>
      </c>
      <c r="T174" s="8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_xlfn.TEXTSPLIT(P175,"/", FALSE)</f>
        <v>theater</v>
      </c>
      <c r="R175" t="str">
        <v>plays</v>
      </c>
      <c r="S175" s="7">
        <f t="shared" si="9"/>
        <v>41412.208333333336</v>
      </c>
      <c r="T175" s="8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_xlfn.TEXTSPLIT(P176,"/", FALSE)</f>
        <v>technology</v>
      </c>
      <c r="R176" t="str">
        <v>wearables</v>
      </c>
      <c r="S176" s="7">
        <f t="shared" si="9"/>
        <v>42282.208333333328</v>
      </c>
      <c r="T176" s="8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_xlfn.TEXTSPLIT(P177,"/", FALSE)</f>
        <v>theater</v>
      </c>
      <c r="R177" t="str">
        <v>plays</v>
      </c>
      <c r="S177" s="7">
        <f t="shared" si="9"/>
        <v>42613.208333333328</v>
      </c>
      <c r="T177" s="8">
        <f t="shared" si="10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_xlfn.TEXTSPLIT(P178,"/", FALSE)</f>
        <v>theater</v>
      </c>
      <c r="R178" t="str">
        <v>plays</v>
      </c>
      <c r="S178" s="7">
        <f t="shared" si="9"/>
        <v>42616.208333333328</v>
      </c>
      <c r="T178" s="8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_xlfn.TEXTSPLIT(P179,"/", FALSE)</f>
        <v>theater</v>
      </c>
      <c r="R179" t="str">
        <v>plays</v>
      </c>
      <c r="S179" s="7">
        <f t="shared" si="9"/>
        <v>40497.25</v>
      </c>
      <c r="T179" s="8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_xlfn.TEXTSPLIT(P180,"/", FALSE)</f>
        <v>food</v>
      </c>
      <c r="R180" t="str">
        <v>food trucks</v>
      </c>
      <c r="S180" s="7">
        <f t="shared" si="9"/>
        <v>42999.208333333328</v>
      </c>
      <c r="T180" s="8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_xlfn.TEXTSPLIT(P181,"/", FALSE)</f>
        <v>theater</v>
      </c>
      <c r="R181" t="str">
        <v>plays</v>
      </c>
      <c r="S181" s="7">
        <f t="shared" si="9"/>
        <v>41350.208333333336</v>
      </c>
      <c r="T181" s="8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_xlfn.TEXTSPLIT(P182,"/", FALSE)</f>
        <v>technology</v>
      </c>
      <c r="R182" t="str">
        <v>wearables</v>
      </c>
      <c r="S182" s="7">
        <f t="shared" si="9"/>
        <v>40259.208333333336</v>
      </c>
      <c r="T182" s="8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_xlfn.TEXTSPLIT(P183,"/", FALSE)</f>
        <v>technology</v>
      </c>
      <c r="R183" t="str">
        <v>web</v>
      </c>
      <c r="S183" s="7">
        <f t="shared" si="9"/>
        <v>43012.208333333328</v>
      </c>
      <c r="T183" s="8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_xlfn.TEXTSPLIT(P184,"/", FALSE)</f>
        <v>theater</v>
      </c>
      <c r="R184" t="str">
        <v>plays</v>
      </c>
      <c r="S184" s="7">
        <f t="shared" si="9"/>
        <v>43631.208333333328</v>
      </c>
      <c r="T184" s="8">
        <f t="shared" si="10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_xlfn.TEXTSPLIT(P185,"/", FALSE)</f>
        <v>music</v>
      </c>
      <c r="R185" t="str">
        <v>rock</v>
      </c>
      <c r="S185" s="7">
        <f t="shared" si="9"/>
        <v>40430.208333333336</v>
      </c>
      <c r="T185" s="8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_xlfn.TEXTSPLIT(P186,"/", FALSE)</f>
        <v>theater</v>
      </c>
      <c r="R186" t="str">
        <v>plays</v>
      </c>
      <c r="S186" s="7">
        <f t="shared" si="9"/>
        <v>43588.208333333328</v>
      </c>
      <c r="T186" s="8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_xlfn.TEXTSPLIT(P187,"/", FALSE)</f>
        <v>film &amp; video</v>
      </c>
      <c r="R187" t="str">
        <v>television</v>
      </c>
      <c r="S187" s="7">
        <f t="shared" si="9"/>
        <v>43233.208333333328</v>
      </c>
      <c r="T187" s="8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_xlfn.TEXTSPLIT(P188,"/", FALSE)</f>
        <v>theater</v>
      </c>
      <c r="R188" t="str">
        <v>plays</v>
      </c>
      <c r="S188" s="7">
        <f t="shared" si="9"/>
        <v>41782.208333333336</v>
      </c>
      <c r="T188" s="8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_xlfn.TEXTSPLIT(P189,"/", FALSE)</f>
        <v>film &amp; video</v>
      </c>
      <c r="R189" t="str">
        <v>shorts</v>
      </c>
      <c r="S189" s="7">
        <f t="shared" si="9"/>
        <v>41328.25</v>
      </c>
      <c r="T189" s="8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_xlfn.TEXTSPLIT(P190,"/", FALSE)</f>
        <v>theater</v>
      </c>
      <c r="R190" t="str">
        <v>plays</v>
      </c>
      <c r="S190" s="7">
        <f t="shared" si="9"/>
        <v>41975.25</v>
      </c>
      <c r="T190" s="8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_xlfn.TEXTSPLIT(P191,"/", FALSE)</f>
        <v>theater</v>
      </c>
      <c r="R191" t="str">
        <v>plays</v>
      </c>
      <c r="S191" s="7">
        <f t="shared" si="9"/>
        <v>42433.25</v>
      </c>
      <c r="T191" s="8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_xlfn.TEXTSPLIT(P192,"/", FALSE)</f>
        <v>theater</v>
      </c>
      <c r="R192" t="str">
        <v>plays</v>
      </c>
      <c r="S192" s="7">
        <f t="shared" si="9"/>
        <v>41429.208333333336</v>
      </c>
      <c r="T192" s="8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_xlfn.TEXTSPLIT(P193,"/", FALSE)</f>
        <v>theater</v>
      </c>
      <c r="R193" t="str">
        <v>plays</v>
      </c>
      <c r="S193" s="7">
        <f t="shared" si="9"/>
        <v>43536.208333333328</v>
      </c>
      <c r="T193" s="8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_xlfn.TEXTSPLIT(P194,"/", FALSE)</f>
        <v>music</v>
      </c>
      <c r="R194" t="str">
        <v>rock</v>
      </c>
      <c r="S194" s="7">
        <f t="shared" si="9"/>
        <v>41817.208333333336</v>
      </c>
      <c r="T194" s="8">
        <f t="shared" si="10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_xlfn.TEXTSPLIT(P195,"/", FALSE)</f>
        <v>music</v>
      </c>
      <c r="R195" t="str">
        <v>indie rock</v>
      </c>
      <c r="S195" s="7">
        <f t="shared" ref="S195:S258" si="13">(((L195/60)/60)/24)+DATE(1970,1,1)</f>
        <v>43198.208333333328</v>
      </c>
      <c r="T195" s="8">
        <f t="shared" ref="T195:T258" si="14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_xlfn.TEXTSPLIT(P196,"/", FALSE)</f>
        <v>music</v>
      </c>
      <c r="R196" t="str">
        <v>metal</v>
      </c>
      <c r="S196" s="7">
        <f t="shared" si="13"/>
        <v>42261.208333333328</v>
      </c>
      <c r="T196" s="8">
        <f t="shared" si="14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_xlfn.TEXTSPLIT(P197,"/", FALSE)</f>
        <v>music</v>
      </c>
      <c r="R197" t="str">
        <v>electric music</v>
      </c>
      <c r="S197" s="7">
        <f t="shared" si="13"/>
        <v>43310.208333333328</v>
      </c>
      <c r="T197" s="8">
        <f t="shared" si="14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_xlfn.TEXTSPLIT(P198,"/", FALSE)</f>
        <v>technology</v>
      </c>
      <c r="R198" t="str">
        <v>wearables</v>
      </c>
      <c r="S198" s="7">
        <f t="shared" si="13"/>
        <v>42616.208333333328</v>
      </c>
      <c r="T198" s="8">
        <f t="shared" si="14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_xlfn.TEXTSPLIT(P199,"/", FALSE)</f>
        <v>film &amp; video</v>
      </c>
      <c r="R199" t="str">
        <v>drama</v>
      </c>
      <c r="S199" s="7">
        <f t="shared" si="13"/>
        <v>42909.208333333328</v>
      </c>
      <c r="T199" s="8">
        <f t="shared" si="14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_xlfn.TEXTSPLIT(P200,"/", FALSE)</f>
        <v>music</v>
      </c>
      <c r="R200" t="str">
        <v>electric music</v>
      </c>
      <c r="S200" s="7">
        <f t="shared" si="13"/>
        <v>40396.208333333336</v>
      </c>
      <c r="T200" s="8">
        <f t="shared" si="14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_xlfn.TEXTSPLIT(P201,"/", FALSE)</f>
        <v>music</v>
      </c>
      <c r="R201" t="str">
        <v>rock</v>
      </c>
      <c r="S201" s="7">
        <f t="shared" si="13"/>
        <v>42192.208333333328</v>
      </c>
      <c r="T201" s="8">
        <f t="shared" si="14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_xlfn.TEXTSPLIT(P202,"/", FALSE)</f>
        <v>theater</v>
      </c>
      <c r="R202" t="str">
        <v>plays</v>
      </c>
      <c r="S202" s="7">
        <f t="shared" si="13"/>
        <v>40262.208333333336</v>
      </c>
      <c r="T202" s="8">
        <f t="shared" si="14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_xlfn.TEXTSPLIT(P203,"/", FALSE)</f>
        <v>technology</v>
      </c>
      <c r="R203" t="str">
        <v>web</v>
      </c>
      <c r="S203" s="7">
        <f t="shared" si="13"/>
        <v>41845.208333333336</v>
      </c>
      <c r="T203" s="8">
        <f t="shared" si="14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_xlfn.TEXTSPLIT(P204,"/", FALSE)</f>
        <v>food</v>
      </c>
      <c r="R204" t="str">
        <v>food trucks</v>
      </c>
      <c r="S204" s="7">
        <f t="shared" si="13"/>
        <v>40818.208333333336</v>
      </c>
      <c r="T204" s="8">
        <f t="shared" si="14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_xlfn.TEXTSPLIT(P205,"/", FALSE)</f>
        <v>theater</v>
      </c>
      <c r="R205" t="str">
        <v>plays</v>
      </c>
      <c r="S205" s="7">
        <f t="shared" si="13"/>
        <v>42752.25</v>
      </c>
      <c r="T205" s="8">
        <f t="shared" si="14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_xlfn.TEXTSPLIT(P206,"/", FALSE)</f>
        <v>music</v>
      </c>
      <c r="R206" t="str">
        <v>jazz</v>
      </c>
      <c r="S206" s="7">
        <f t="shared" si="13"/>
        <v>40636.208333333336</v>
      </c>
      <c r="T206" s="8">
        <f t="shared" si="14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_xlfn.TEXTSPLIT(P207,"/", FALSE)</f>
        <v>theater</v>
      </c>
      <c r="R207" t="str">
        <v>plays</v>
      </c>
      <c r="S207" s="7">
        <f t="shared" si="13"/>
        <v>43390.208333333328</v>
      </c>
      <c r="T207" s="8">
        <f t="shared" si="14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_xlfn.TEXTSPLIT(P208,"/", FALSE)</f>
        <v>publishing</v>
      </c>
      <c r="R208" t="str">
        <v>fiction</v>
      </c>
      <c r="S208" s="7">
        <f t="shared" si="13"/>
        <v>40236.25</v>
      </c>
      <c r="T208" s="8">
        <f t="shared" si="14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_xlfn.TEXTSPLIT(P209,"/", FALSE)</f>
        <v>music</v>
      </c>
      <c r="R209" t="str">
        <v>rock</v>
      </c>
      <c r="S209" s="7">
        <f t="shared" si="13"/>
        <v>43340.208333333328</v>
      </c>
      <c r="T209" s="8">
        <f t="shared" si="14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_xlfn.TEXTSPLIT(P210,"/", FALSE)</f>
        <v>film &amp; video</v>
      </c>
      <c r="R210" t="str">
        <v>documentary</v>
      </c>
      <c r="S210" s="7">
        <f t="shared" si="13"/>
        <v>43048.25</v>
      </c>
      <c r="T210" s="8">
        <f t="shared" si="14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_xlfn.TEXTSPLIT(P211,"/", FALSE)</f>
        <v>film &amp; video</v>
      </c>
      <c r="R211" t="str">
        <v>documentary</v>
      </c>
      <c r="S211" s="7">
        <f t="shared" si="13"/>
        <v>42496.208333333328</v>
      </c>
      <c r="T211" s="8">
        <f t="shared" si="14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_xlfn.TEXTSPLIT(P212,"/", FALSE)</f>
        <v>film &amp; video</v>
      </c>
      <c r="R212" t="str">
        <v>science fiction</v>
      </c>
      <c r="S212" s="7">
        <f t="shared" si="13"/>
        <v>42797.25</v>
      </c>
      <c r="T212" s="8">
        <f t="shared" si="14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_xlfn.TEXTSPLIT(P213,"/", FALSE)</f>
        <v>theater</v>
      </c>
      <c r="R213" t="str">
        <v>plays</v>
      </c>
      <c r="S213" s="7">
        <f t="shared" si="13"/>
        <v>41513.208333333336</v>
      </c>
      <c r="T213" s="8">
        <f t="shared" si="14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_xlfn.TEXTSPLIT(P214,"/", FALSE)</f>
        <v>theater</v>
      </c>
      <c r="R214" t="str">
        <v>plays</v>
      </c>
      <c r="S214" s="7">
        <f t="shared" si="13"/>
        <v>43814.25</v>
      </c>
      <c r="T214" s="8">
        <f t="shared" si="14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_xlfn.TEXTSPLIT(P215,"/", FALSE)</f>
        <v>music</v>
      </c>
      <c r="R215" t="str">
        <v>indie rock</v>
      </c>
      <c r="S215" s="7">
        <f t="shared" si="13"/>
        <v>40488.208333333336</v>
      </c>
      <c r="T215" s="8">
        <f t="shared" si="14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_xlfn.TEXTSPLIT(P216,"/", FALSE)</f>
        <v>music</v>
      </c>
      <c r="R216" t="str">
        <v>rock</v>
      </c>
      <c r="S216" s="7">
        <f t="shared" si="13"/>
        <v>40409.208333333336</v>
      </c>
      <c r="T216" s="8">
        <f t="shared" si="14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_xlfn.TEXTSPLIT(P217,"/", FALSE)</f>
        <v>theater</v>
      </c>
      <c r="R217" t="str">
        <v>plays</v>
      </c>
      <c r="S217" s="7">
        <f t="shared" si="13"/>
        <v>43509.25</v>
      </c>
      <c r="T217" s="8">
        <f t="shared" si="14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_xlfn.TEXTSPLIT(P218,"/", FALSE)</f>
        <v>theater</v>
      </c>
      <c r="R218" t="str">
        <v>plays</v>
      </c>
      <c r="S218" s="7">
        <f t="shared" si="13"/>
        <v>40869.25</v>
      </c>
      <c r="T218" s="8">
        <f t="shared" si="14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_xlfn.TEXTSPLIT(P219,"/", FALSE)</f>
        <v>film &amp; video</v>
      </c>
      <c r="R219" t="str">
        <v>science fiction</v>
      </c>
      <c r="S219" s="7">
        <f t="shared" si="13"/>
        <v>43583.208333333328</v>
      </c>
      <c r="T219" s="8">
        <f t="shared" si="14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_xlfn.TEXTSPLIT(P220,"/", FALSE)</f>
        <v>film &amp; video</v>
      </c>
      <c r="R220" t="str">
        <v>shorts</v>
      </c>
      <c r="S220" s="7">
        <f t="shared" si="13"/>
        <v>40858.25</v>
      </c>
      <c r="T220" s="8">
        <f t="shared" si="14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_xlfn.TEXTSPLIT(P221,"/", FALSE)</f>
        <v>film &amp; video</v>
      </c>
      <c r="R221" t="str">
        <v>animation</v>
      </c>
      <c r="S221" s="7">
        <f t="shared" si="13"/>
        <v>41137.208333333336</v>
      </c>
      <c r="T221" s="8">
        <f t="shared" si="14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_xlfn.TEXTSPLIT(P222,"/", FALSE)</f>
        <v>theater</v>
      </c>
      <c r="R222" t="str">
        <v>plays</v>
      </c>
      <c r="S222" s="7">
        <f t="shared" si="13"/>
        <v>40725.208333333336</v>
      </c>
      <c r="T222" s="8">
        <f t="shared" si="14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_xlfn.TEXTSPLIT(P223,"/", FALSE)</f>
        <v>food</v>
      </c>
      <c r="R223" t="str">
        <v>food trucks</v>
      </c>
      <c r="S223" s="7">
        <f t="shared" si="13"/>
        <v>41081.208333333336</v>
      </c>
      <c r="T223" s="8">
        <f t="shared" si="14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_xlfn.TEXTSPLIT(P224,"/", FALSE)</f>
        <v>photography</v>
      </c>
      <c r="R224" t="str">
        <v>photography books</v>
      </c>
      <c r="S224" s="7">
        <f t="shared" si="13"/>
        <v>41914.208333333336</v>
      </c>
      <c r="T224" s="8">
        <f t="shared" si="14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_xlfn.TEXTSPLIT(P225,"/", FALSE)</f>
        <v>theater</v>
      </c>
      <c r="R225" t="str">
        <v>plays</v>
      </c>
      <c r="S225" s="7">
        <f t="shared" si="13"/>
        <v>42445.208333333328</v>
      </c>
      <c r="T225" s="8">
        <f t="shared" si="14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_xlfn.TEXTSPLIT(P226,"/", FALSE)</f>
        <v>film &amp; video</v>
      </c>
      <c r="R226" t="str">
        <v>science fiction</v>
      </c>
      <c r="S226" s="7">
        <f t="shared" si="13"/>
        <v>41906.208333333336</v>
      </c>
      <c r="T226" s="8">
        <f t="shared" si="14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_xlfn.TEXTSPLIT(P227,"/", FALSE)</f>
        <v>music</v>
      </c>
      <c r="R227" t="str">
        <v>rock</v>
      </c>
      <c r="S227" s="7">
        <f t="shared" si="13"/>
        <v>41762.208333333336</v>
      </c>
      <c r="T227" s="8">
        <f t="shared" si="14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_xlfn.TEXTSPLIT(P228,"/", FALSE)</f>
        <v>photography</v>
      </c>
      <c r="R228" t="str">
        <v>photography books</v>
      </c>
      <c r="S228" s="7">
        <f t="shared" si="13"/>
        <v>40276.208333333336</v>
      </c>
      <c r="T228" s="8">
        <f t="shared" si="14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_xlfn.TEXTSPLIT(P229,"/", FALSE)</f>
        <v>games</v>
      </c>
      <c r="R229" t="str">
        <v>mobile games</v>
      </c>
      <c r="S229" s="7">
        <f t="shared" si="13"/>
        <v>42139.208333333328</v>
      </c>
      <c r="T229" s="8">
        <f t="shared" si="14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_xlfn.TEXTSPLIT(P230,"/", FALSE)</f>
        <v>film &amp; video</v>
      </c>
      <c r="R230" t="str">
        <v>animation</v>
      </c>
      <c r="S230" s="7">
        <f t="shared" si="13"/>
        <v>42613.208333333328</v>
      </c>
      <c r="T230" s="8">
        <f t="shared" si="14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_xlfn.TEXTSPLIT(P231,"/", FALSE)</f>
        <v>games</v>
      </c>
      <c r="R231" t="str">
        <v>mobile games</v>
      </c>
      <c r="S231" s="7">
        <f t="shared" si="13"/>
        <v>42887.208333333328</v>
      </c>
      <c r="T231" s="8">
        <f t="shared" si="14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_xlfn.TEXTSPLIT(P232,"/", FALSE)</f>
        <v>games</v>
      </c>
      <c r="R232" t="str">
        <v>video games</v>
      </c>
      <c r="S232" s="7">
        <f t="shared" si="13"/>
        <v>43805.25</v>
      </c>
      <c r="T232" s="8">
        <f t="shared" si="14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_xlfn.TEXTSPLIT(P233,"/", FALSE)</f>
        <v>theater</v>
      </c>
      <c r="R233" t="str">
        <v>plays</v>
      </c>
      <c r="S233" s="7">
        <f t="shared" si="13"/>
        <v>41415.208333333336</v>
      </c>
      <c r="T233" s="8">
        <f t="shared" si="14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_xlfn.TEXTSPLIT(P234,"/", FALSE)</f>
        <v>theater</v>
      </c>
      <c r="R234" t="str">
        <v>plays</v>
      </c>
      <c r="S234" s="7">
        <f t="shared" si="13"/>
        <v>42576.208333333328</v>
      </c>
      <c r="T234" s="8">
        <f t="shared" si="14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_xlfn.TEXTSPLIT(P235,"/", FALSE)</f>
        <v>film &amp; video</v>
      </c>
      <c r="R235" t="str">
        <v>animation</v>
      </c>
      <c r="S235" s="7">
        <f t="shared" si="13"/>
        <v>40706.208333333336</v>
      </c>
      <c r="T235" s="8">
        <f t="shared" si="14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_xlfn.TEXTSPLIT(P236,"/", FALSE)</f>
        <v>games</v>
      </c>
      <c r="R236" t="str">
        <v>video games</v>
      </c>
      <c r="S236" s="7">
        <f t="shared" si="13"/>
        <v>42969.208333333328</v>
      </c>
      <c r="T236" s="8">
        <f t="shared" si="14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_xlfn.TEXTSPLIT(P237,"/", FALSE)</f>
        <v>film &amp; video</v>
      </c>
      <c r="R237" t="str">
        <v>animation</v>
      </c>
      <c r="S237" s="7">
        <f t="shared" si="13"/>
        <v>42779.25</v>
      </c>
      <c r="T237" s="8">
        <f t="shared" si="14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_xlfn.TEXTSPLIT(P238,"/", FALSE)</f>
        <v>music</v>
      </c>
      <c r="R238" t="str">
        <v>rock</v>
      </c>
      <c r="S238" s="7">
        <f t="shared" si="13"/>
        <v>43641.208333333328</v>
      </c>
      <c r="T238" s="8">
        <f t="shared" si="14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_xlfn.TEXTSPLIT(P239,"/", FALSE)</f>
        <v>film &amp; video</v>
      </c>
      <c r="R239" t="str">
        <v>animation</v>
      </c>
      <c r="S239" s="7">
        <f t="shared" si="13"/>
        <v>41754.208333333336</v>
      </c>
      <c r="T239" s="8">
        <f t="shared" si="14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_xlfn.TEXTSPLIT(P240,"/", FALSE)</f>
        <v>theater</v>
      </c>
      <c r="R240" t="str">
        <v>plays</v>
      </c>
      <c r="S240" s="7">
        <f t="shared" si="13"/>
        <v>43083.25</v>
      </c>
      <c r="T240" s="8">
        <f t="shared" si="14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_xlfn.TEXTSPLIT(P241,"/", FALSE)</f>
        <v>technology</v>
      </c>
      <c r="R241" t="str">
        <v>wearables</v>
      </c>
      <c r="S241" s="7">
        <f t="shared" si="13"/>
        <v>42245.208333333328</v>
      </c>
      <c r="T241" s="8">
        <f t="shared" si="14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_xlfn.TEXTSPLIT(P242,"/", FALSE)</f>
        <v>theater</v>
      </c>
      <c r="R242" t="str">
        <v>plays</v>
      </c>
      <c r="S242" s="7">
        <f t="shared" si="13"/>
        <v>40396.208333333336</v>
      </c>
      <c r="T242" s="8">
        <f t="shared" si="14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_xlfn.TEXTSPLIT(P243,"/", FALSE)</f>
        <v>publishing</v>
      </c>
      <c r="R243" t="str">
        <v>nonfiction</v>
      </c>
      <c r="S243" s="7">
        <f t="shared" si="13"/>
        <v>41742.208333333336</v>
      </c>
      <c r="T243" s="8">
        <f t="shared" si="14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_xlfn.TEXTSPLIT(P244,"/", FALSE)</f>
        <v>music</v>
      </c>
      <c r="R244" t="str">
        <v>rock</v>
      </c>
      <c r="S244" s="7">
        <f t="shared" si="13"/>
        <v>42865.208333333328</v>
      </c>
      <c r="T244" s="8">
        <f t="shared" si="14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_xlfn.TEXTSPLIT(P245,"/", FALSE)</f>
        <v>theater</v>
      </c>
      <c r="R245" t="str">
        <v>plays</v>
      </c>
      <c r="S245" s="7">
        <f t="shared" si="13"/>
        <v>43163.25</v>
      </c>
      <c r="T245" s="8">
        <f t="shared" si="14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_xlfn.TEXTSPLIT(P246,"/", FALSE)</f>
        <v>theater</v>
      </c>
      <c r="R246" t="str">
        <v>plays</v>
      </c>
      <c r="S246" s="7">
        <f t="shared" si="13"/>
        <v>41834.208333333336</v>
      </c>
      <c r="T246" s="8">
        <f t="shared" si="14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_xlfn.TEXTSPLIT(P247,"/", FALSE)</f>
        <v>theater</v>
      </c>
      <c r="R247" t="str">
        <v>plays</v>
      </c>
      <c r="S247" s="7">
        <f t="shared" si="13"/>
        <v>41736.208333333336</v>
      </c>
      <c r="T247" s="8">
        <f t="shared" si="14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_xlfn.TEXTSPLIT(P248,"/", FALSE)</f>
        <v>technology</v>
      </c>
      <c r="R248" t="str">
        <v>web</v>
      </c>
      <c r="S248" s="7">
        <f t="shared" si="13"/>
        <v>41491.208333333336</v>
      </c>
      <c r="T248" s="8">
        <f t="shared" si="14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_xlfn.TEXTSPLIT(P249,"/", FALSE)</f>
        <v>publishing</v>
      </c>
      <c r="R249" t="str">
        <v>fiction</v>
      </c>
      <c r="S249" s="7">
        <f t="shared" si="13"/>
        <v>42726.25</v>
      </c>
      <c r="T249" s="8">
        <f t="shared" si="14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_xlfn.TEXTSPLIT(P250,"/", FALSE)</f>
        <v>games</v>
      </c>
      <c r="R250" t="str">
        <v>mobile games</v>
      </c>
      <c r="S250" s="7">
        <f t="shared" si="13"/>
        <v>42004.25</v>
      </c>
      <c r="T250" s="8">
        <f t="shared" si="14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_xlfn.TEXTSPLIT(P251,"/", FALSE)</f>
        <v>publishing</v>
      </c>
      <c r="R251" t="str">
        <v>translations</v>
      </c>
      <c r="S251" s="7">
        <f t="shared" si="13"/>
        <v>42006.25</v>
      </c>
      <c r="T251" s="8">
        <f t="shared" si="14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_xlfn.TEXTSPLIT(P252,"/", FALSE)</f>
        <v>music</v>
      </c>
      <c r="R252" t="str">
        <v>rock</v>
      </c>
      <c r="S252" s="7">
        <f t="shared" si="13"/>
        <v>40203.25</v>
      </c>
      <c r="T252" s="8">
        <f t="shared" si="14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_xlfn.TEXTSPLIT(P253,"/", FALSE)</f>
        <v>theater</v>
      </c>
      <c r="R253" t="str">
        <v>plays</v>
      </c>
      <c r="S253" s="7">
        <f t="shared" si="13"/>
        <v>41252.25</v>
      </c>
      <c r="T253" s="8">
        <f t="shared" si="14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_xlfn.TEXTSPLIT(P254,"/", FALSE)</f>
        <v>theater</v>
      </c>
      <c r="R254" t="str">
        <v>plays</v>
      </c>
      <c r="S254" s="7">
        <f t="shared" si="13"/>
        <v>41572.208333333336</v>
      </c>
      <c r="T254" s="8">
        <f t="shared" si="14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_xlfn.TEXTSPLIT(P255,"/", FALSE)</f>
        <v>film &amp; video</v>
      </c>
      <c r="R255" t="str">
        <v>drama</v>
      </c>
      <c r="S255" s="7">
        <f t="shared" si="13"/>
        <v>40641.208333333336</v>
      </c>
      <c r="T255" s="8">
        <f t="shared" si="14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_xlfn.TEXTSPLIT(P256,"/", FALSE)</f>
        <v>publishing</v>
      </c>
      <c r="R256" t="str">
        <v>nonfiction</v>
      </c>
      <c r="S256" s="7">
        <f t="shared" si="13"/>
        <v>42787.25</v>
      </c>
      <c r="T256" s="8">
        <f t="shared" si="14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_xlfn.TEXTSPLIT(P257,"/", FALSE)</f>
        <v>music</v>
      </c>
      <c r="R257" t="str">
        <v>rock</v>
      </c>
      <c r="S257" s="7">
        <f t="shared" si="13"/>
        <v>40590.25</v>
      </c>
      <c r="T257" s="8">
        <f t="shared" si="14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_xlfn.TEXTSPLIT(P258,"/", FALSE)</f>
        <v>music</v>
      </c>
      <c r="R258" t="str">
        <v>rock</v>
      </c>
      <c r="S258" s="7">
        <f t="shared" si="13"/>
        <v>42393.25</v>
      </c>
      <c r="T258" s="8">
        <f t="shared" si="14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_xlfn.TEXTSPLIT(P259,"/", FALSE)</f>
        <v>theater</v>
      </c>
      <c r="R259" t="str">
        <v>plays</v>
      </c>
      <c r="S259" s="7">
        <f t="shared" ref="S259:S322" si="17">(((L259/60)/60)/24)+DATE(1970,1,1)</f>
        <v>41338.25</v>
      </c>
      <c r="T259" s="8">
        <f t="shared" ref="T259:T322" si="18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_xlfn.TEXTSPLIT(P260,"/", FALSE)</f>
        <v>theater</v>
      </c>
      <c r="R260" t="str">
        <v>plays</v>
      </c>
      <c r="S260" s="7">
        <f t="shared" si="17"/>
        <v>42712.25</v>
      </c>
      <c r="T260" s="8">
        <f t="shared" si="1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_xlfn.TEXTSPLIT(P261,"/", FALSE)</f>
        <v>photography</v>
      </c>
      <c r="R261" t="str">
        <v>photography books</v>
      </c>
      <c r="S261" s="7">
        <f t="shared" si="17"/>
        <v>41251.25</v>
      </c>
      <c r="T261" s="8">
        <f t="shared" si="1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_xlfn.TEXTSPLIT(P262,"/", FALSE)</f>
        <v>music</v>
      </c>
      <c r="R262" t="str">
        <v>rock</v>
      </c>
      <c r="S262" s="7">
        <f t="shared" si="17"/>
        <v>41180.208333333336</v>
      </c>
      <c r="T262" s="8">
        <f t="shared" si="18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_xlfn.TEXTSPLIT(P263,"/", FALSE)</f>
        <v>music</v>
      </c>
      <c r="R263" t="str">
        <v>rock</v>
      </c>
      <c r="S263" s="7">
        <f t="shared" si="17"/>
        <v>40415.208333333336</v>
      </c>
      <c r="T263" s="8">
        <f t="shared" si="1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_xlfn.TEXTSPLIT(P264,"/", FALSE)</f>
        <v>music</v>
      </c>
      <c r="R264" t="str">
        <v>indie rock</v>
      </c>
      <c r="S264" s="7">
        <f t="shared" si="17"/>
        <v>40638.208333333336</v>
      </c>
      <c r="T264" s="8">
        <f t="shared" si="1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_xlfn.TEXTSPLIT(P265,"/", FALSE)</f>
        <v>photography</v>
      </c>
      <c r="R265" t="str">
        <v>photography books</v>
      </c>
      <c r="S265" s="7">
        <f t="shared" si="17"/>
        <v>40187.25</v>
      </c>
      <c r="T265" s="8">
        <f t="shared" si="1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_xlfn.TEXTSPLIT(P266,"/", FALSE)</f>
        <v>theater</v>
      </c>
      <c r="R266" t="str">
        <v>plays</v>
      </c>
      <c r="S266" s="7">
        <f t="shared" si="17"/>
        <v>41317.25</v>
      </c>
      <c r="T266" s="8">
        <f t="shared" si="1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_xlfn.TEXTSPLIT(P267,"/", FALSE)</f>
        <v>theater</v>
      </c>
      <c r="R267" t="str">
        <v>plays</v>
      </c>
      <c r="S267" s="7">
        <f t="shared" si="17"/>
        <v>42372.25</v>
      </c>
      <c r="T267" s="8">
        <f t="shared" si="1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_xlfn.TEXTSPLIT(P268,"/", FALSE)</f>
        <v>music</v>
      </c>
      <c r="R268" t="str">
        <v>jazz</v>
      </c>
      <c r="S268" s="7">
        <f t="shared" si="17"/>
        <v>41950.25</v>
      </c>
      <c r="T268" s="8">
        <f t="shared" si="1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_xlfn.TEXTSPLIT(P269,"/", FALSE)</f>
        <v>theater</v>
      </c>
      <c r="R269" t="str">
        <v>plays</v>
      </c>
      <c r="S269" s="7">
        <f t="shared" si="17"/>
        <v>41206.208333333336</v>
      </c>
      <c r="T269" s="8">
        <f t="shared" si="1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_xlfn.TEXTSPLIT(P270,"/", FALSE)</f>
        <v>film &amp; video</v>
      </c>
      <c r="R270" t="str">
        <v>documentary</v>
      </c>
      <c r="S270" s="7">
        <f t="shared" si="17"/>
        <v>41186.208333333336</v>
      </c>
      <c r="T270" s="8">
        <f t="shared" si="1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_xlfn.TEXTSPLIT(P271,"/", FALSE)</f>
        <v>film &amp; video</v>
      </c>
      <c r="R271" t="str">
        <v>television</v>
      </c>
      <c r="S271" s="7">
        <f t="shared" si="17"/>
        <v>43496.25</v>
      </c>
      <c r="T271" s="8">
        <f t="shared" si="1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_xlfn.TEXTSPLIT(P272,"/", FALSE)</f>
        <v>games</v>
      </c>
      <c r="R272" t="str">
        <v>video games</v>
      </c>
      <c r="S272" s="7">
        <f t="shared" si="17"/>
        <v>40514.25</v>
      </c>
      <c r="T272" s="8">
        <f t="shared" si="18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_xlfn.TEXTSPLIT(P273,"/", FALSE)</f>
        <v>photography</v>
      </c>
      <c r="R273" t="str">
        <v>photography books</v>
      </c>
      <c r="S273" s="7">
        <f t="shared" si="17"/>
        <v>42345.25</v>
      </c>
      <c r="T273" s="8">
        <f t="shared" si="1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_xlfn.TEXTSPLIT(P274,"/", FALSE)</f>
        <v>theater</v>
      </c>
      <c r="R274" t="str">
        <v>plays</v>
      </c>
      <c r="S274" s="7">
        <f t="shared" si="17"/>
        <v>43656.208333333328</v>
      </c>
      <c r="T274" s="8">
        <f t="shared" si="1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_xlfn.TEXTSPLIT(P275,"/", FALSE)</f>
        <v>theater</v>
      </c>
      <c r="R275" t="str">
        <v>plays</v>
      </c>
      <c r="S275" s="7">
        <f t="shared" si="17"/>
        <v>42995.208333333328</v>
      </c>
      <c r="T275" s="8">
        <f t="shared" si="18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_xlfn.TEXTSPLIT(P276,"/", FALSE)</f>
        <v>theater</v>
      </c>
      <c r="R276" t="str">
        <v>plays</v>
      </c>
      <c r="S276" s="7">
        <f t="shared" si="17"/>
        <v>43045.25</v>
      </c>
      <c r="T276" s="8">
        <f t="shared" si="1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_xlfn.TEXTSPLIT(P277,"/", FALSE)</f>
        <v>publishing</v>
      </c>
      <c r="R277" t="str">
        <v>translations</v>
      </c>
      <c r="S277" s="7">
        <f t="shared" si="17"/>
        <v>43561.208333333328</v>
      </c>
      <c r="T277" s="8">
        <f t="shared" si="1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_xlfn.TEXTSPLIT(P278,"/", FALSE)</f>
        <v>games</v>
      </c>
      <c r="R278" t="str">
        <v>video games</v>
      </c>
      <c r="S278" s="7">
        <f t="shared" si="17"/>
        <v>41018.208333333336</v>
      </c>
      <c r="T278" s="8">
        <f t="shared" si="1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_xlfn.TEXTSPLIT(P279,"/", FALSE)</f>
        <v>theater</v>
      </c>
      <c r="R279" t="str">
        <v>plays</v>
      </c>
      <c r="S279" s="7">
        <f t="shared" si="17"/>
        <v>40378.208333333336</v>
      </c>
      <c r="T279" s="8">
        <f t="shared" si="1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_xlfn.TEXTSPLIT(P280,"/", FALSE)</f>
        <v>technology</v>
      </c>
      <c r="R280" t="str">
        <v>web</v>
      </c>
      <c r="S280" s="7">
        <f t="shared" si="17"/>
        <v>41239.25</v>
      </c>
      <c r="T280" s="8">
        <f t="shared" si="1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_xlfn.TEXTSPLIT(P281,"/", FALSE)</f>
        <v>theater</v>
      </c>
      <c r="R281" t="str">
        <v>plays</v>
      </c>
      <c r="S281" s="7">
        <f t="shared" si="17"/>
        <v>43346.208333333328</v>
      </c>
      <c r="T281" s="8">
        <f t="shared" si="1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_xlfn.TEXTSPLIT(P282,"/", FALSE)</f>
        <v>film &amp; video</v>
      </c>
      <c r="R282" t="str">
        <v>animation</v>
      </c>
      <c r="S282" s="7">
        <f t="shared" si="17"/>
        <v>43060.25</v>
      </c>
      <c r="T282" s="8">
        <f t="shared" si="1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_xlfn.TEXTSPLIT(P283,"/", FALSE)</f>
        <v>theater</v>
      </c>
      <c r="R283" t="str">
        <v>plays</v>
      </c>
      <c r="S283" s="7">
        <f t="shared" si="17"/>
        <v>40979.25</v>
      </c>
      <c r="T283" s="8">
        <f t="shared" si="1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_xlfn.TEXTSPLIT(P284,"/", FALSE)</f>
        <v>film &amp; video</v>
      </c>
      <c r="R284" t="str">
        <v>television</v>
      </c>
      <c r="S284" s="7">
        <f t="shared" si="17"/>
        <v>42701.25</v>
      </c>
      <c r="T284" s="8">
        <f t="shared" si="18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_xlfn.TEXTSPLIT(P285,"/", FALSE)</f>
        <v>music</v>
      </c>
      <c r="R285" t="str">
        <v>rock</v>
      </c>
      <c r="S285" s="7">
        <f t="shared" si="17"/>
        <v>42520.208333333328</v>
      </c>
      <c r="T285" s="8">
        <f t="shared" si="1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_xlfn.TEXTSPLIT(P286,"/", FALSE)</f>
        <v>technology</v>
      </c>
      <c r="R286" t="str">
        <v>web</v>
      </c>
      <c r="S286" s="7">
        <f t="shared" si="17"/>
        <v>41030.208333333336</v>
      </c>
      <c r="T286" s="8">
        <f t="shared" si="1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_xlfn.TEXTSPLIT(P287,"/", FALSE)</f>
        <v>theater</v>
      </c>
      <c r="R287" t="str">
        <v>plays</v>
      </c>
      <c r="S287" s="7">
        <f t="shared" si="17"/>
        <v>42623.208333333328</v>
      </c>
      <c r="T287" s="8">
        <f t="shared" si="1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_xlfn.TEXTSPLIT(P288,"/", FALSE)</f>
        <v>theater</v>
      </c>
      <c r="R288" t="str">
        <v>plays</v>
      </c>
      <c r="S288" s="7">
        <f t="shared" si="17"/>
        <v>42697.25</v>
      </c>
      <c r="T288" s="8">
        <f t="shared" si="1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_xlfn.TEXTSPLIT(P289,"/", FALSE)</f>
        <v>music</v>
      </c>
      <c r="R289" t="str">
        <v>electric music</v>
      </c>
      <c r="S289" s="7">
        <f t="shared" si="17"/>
        <v>42122.208333333328</v>
      </c>
      <c r="T289" s="8">
        <f t="shared" si="1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_xlfn.TEXTSPLIT(P290,"/", FALSE)</f>
        <v>music</v>
      </c>
      <c r="R290" t="str">
        <v>metal</v>
      </c>
      <c r="S290" s="7">
        <f t="shared" si="17"/>
        <v>40982.208333333336</v>
      </c>
      <c r="T290" s="8">
        <f t="shared" si="1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_xlfn.TEXTSPLIT(P291,"/", FALSE)</f>
        <v>theater</v>
      </c>
      <c r="R291" t="str">
        <v>plays</v>
      </c>
      <c r="S291" s="7">
        <f t="shared" si="17"/>
        <v>42219.208333333328</v>
      </c>
      <c r="T291" s="8">
        <f t="shared" si="1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_xlfn.TEXTSPLIT(P292,"/", FALSE)</f>
        <v>film &amp; video</v>
      </c>
      <c r="R292" t="str">
        <v>documentary</v>
      </c>
      <c r="S292" s="7">
        <f t="shared" si="17"/>
        <v>41404.208333333336</v>
      </c>
      <c r="T292" s="8">
        <f t="shared" si="1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_xlfn.TEXTSPLIT(P293,"/", FALSE)</f>
        <v>technology</v>
      </c>
      <c r="R293" t="str">
        <v>web</v>
      </c>
      <c r="S293" s="7">
        <f t="shared" si="17"/>
        <v>40831.208333333336</v>
      </c>
      <c r="T293" s="8">
        <f t="shared" si="1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_xlfn.TEXTSPLIT(P294,"/", FALSE)</f>
        <v>food</v>
      </c>
      <c r="R294" t="str">
        <v>food trucks</v>
      </c>
      <c r="S294" s="7">
        <f t="shared" si="17"/>
        <v>40984.208333333336</v>
      </c>
      <c r="T294" s="8">
        <f t="shared" si="1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_xlfn.TEXTSPLIT(P295,"/", FALSE)</f>
        <v>theater</v>
      </c>
      <c r="R295" t="str">
        <v>plays</v>
      </c>
      <c r="S295" s="7">
        <f t="shared" si="17"/>
        <v>40456.208333333336</v>
      </c>
      <c r="T295" s="8">
        <f t="shared" si="1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_xlfn.TEXTSPLIT(P296,"/", FALSE)</f>
        <v>theater</v>
      </c>
      <c r="R296" t="str">
        <v>plays</v>
      </c>
      <c r="S296" s="7">
        <f t="shared" si="17"/>
        <v>43399.208333333328</v>
      </c>
      <c r="T296" s="8">
        <f t="shared" si="18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_xlfn.TEXTSPLIT(P297,"/", FALSE)</f>
        <v>theater</v>
      </c>
      <c r="R297" t="str">
        <v>plays</v>
      </c>
      <c r="S297" s="7">
        <f t="shared" si="17"/>
        <v>41562.208333333336</v>
      </c>
      <c r="T297" s="8">
        <f t="shared" si="18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_xlfn.TEXTSPLIT(P298,"/", FALSE)</f>
        <v>theater</v>
      </c>
      <c r="R298" t="str">
        <v>plays</v>
      </c>
      <c r="S298" s="7">
        <f t="shared" si="17"/>
        <v>43493.25</v>
      </c>
      <c r="T298" s="8">
        <f t="shared" si="1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_xlfn.TEXTSPLIT(P299,"/", FALSE)</f>
        <v>theater</v>
      </c>
      <c r="R299" t="str">
        <v>plays</v>
      </c>
      <c r="S299" s="7">
        <f t="shared" si="17"/>
        <v>41653.25</v>
      </c>
      <c r="T299" s="8">
        <f t="shared" si="1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_xlfn.TEXTSPLIT(P300,"/", FALSE)</f>
        <v>music</v>
      </c>
      <c r="R300" t="str">
        <v>rock</v>
      </c>
      <c r="S300" s="7">
        <f t="shared" si="17"/>
        <v>42426.25</v>
      </c>
      <c r="T300" s="8">
        <f t="shared" si="18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_xlfn.TEXTSPLIT(P301,"/", FALSE)</f>
        <v>food</v>
      </c>
      <c r="R301" t="str">
        <v>food trucks</v>
      </c>
      <c r="S301" s="7">
        <f t="shared" si="17"/>
        <v>42432.25</v>
      </c>
      <c r="T301" s="8">
        <f t="shared" si="1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_xlfn.TEXTSPLIT(P302,"/", FALSE)</f>
        <v>publishing</v>
      </c>
      <c r="R302" t="str">
        <v>nonfiction</v>
      </c>
      <c r="S302" s="7">
        <f t="shared" si="17"/>
        <v>42977.208333333328</v>
      </c>
      <c r="T302" s="8">
        <f t="shared" si="1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_xlfn.TEXTSPLIT(P303,"/", FALSE)</f>
        <v>film &amp; video</v>
      </c>
      <c r="R303" t="str">
        <v>documentary</v>
      </c>
      <c r="S303" s="7">
        <f t="shared" si="17"/>
        <v>42061.25</v>
      </c>
      <c r="T303" s="8">
        <f t="shared" si="1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_xlfn.TEXTSPLIT(P304,"/", FALSE)</f>
        <v>theater</v>
      </c>
      <c r="R304" t="str">
        <v>plays</v>
      </c>
      <c r="S304" s="7">
        <f t="shared" si="17"/>
        <v>43345.208333333328</v>
      </c>
      <c r="T304" s="8">
        <f t="shared" si="1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_xlfn.TEXTSPLIT(P305,"/", FALSE)</f>
        <v>music</v>
      </c>
      <c r="R305" t="str">
        <v>indie rock</v>
      </c>
      <c r="S305" s="7">
        <f t="shared" si="17"/>
        <v>42376.25</v>
      </c>
      <c r="T305" s="8">
        <f t="shared" si="1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_xlfn.TEXTSPLIT(P306,"/", FALSE)</f>
        <v>film &amp; video</v>
      </c>
      <c r="R306" t="str">
        <v>documentary</v>
      </c>
      <c r="S306" s="7">
        <f t="shared" si="17"/>
        <v>42589.208333333328</v>
      </c>
      <c r="T306" s="8">
        <f t="shared" si="1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_xlfn.TEXTSPLIT(P307,"/", FALSE)</f>
        <v>theater</v>
      </c>
      <c r="R307" t="str">
        <v>plays</v>
      </c>
      <c r="S307" s="7">
        <f t="shared" si="17"/>
        <v>42448.208333333328</v>
      </c>
      <c r="T307" s="8">
        <f t="shared" si="18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_xlfn.TEXTSPLIT(P308,"/", FALSE)</f>
        <v>theater</v>
      </c>
      <c r="R308" t="str">
        <v>plays</v>
      </c>
      <c r="S308" s="7">
        <f t="shared" si="17"/>
        <v>42930.208333333328</v>
      </c>
      <c r="T308" s="8">
        <f t="shared" si="1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_xlfn.TEXTSPLIT(P309,"/", FALSE)</f>
        <v>publishing</v>
      </c>
      <c r="R309" t="str">
        <v>fiction</v>
      </c>
      <c r="S309" s="7">
        <f t="shared" si="17"/>
        <v>41066.208333333336</v>
      </c>
      <c r="T309" s="8">
        <f t="shared" si="1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_xlfn.TEXTSPLIT(P310,"/", FALSE)</f>
        <v>theater</v>
      </c>
      <c r="R310" t="str">
        <v>plays</v>
      </c>
      <c r="S310" s="7">
        <f t="shared" si="17"/>
        <v>40651.208333333336</v>
      </c>
      <c r="T310" s="8">
        <f t="shared" si="1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_xlfn.TEXTSPLIT(P311,"/", FALSE)</f>
        <v>music</v>
      </c>
      <c r="R311" t="str">
        <v>indie rock</v>
      </c>
      <c r="S311" s="7">
        <f t="shared" si="17"/>
        <v>40807.208333333336</v>
      </c>
      <c r="T311" s="8">
        <f t="shared" si="1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_xlfn.TEXTSPLIT(P312,"/", FALSE)</f>
        <v>games</v>
      </c>
      <c r="R312" t="str">
        <v>video games</v>
      </c>
      <c r="S312" s="7">
        <f t="shared" si="17"/>
        <v>40277.208333333336</v>
      </c>
      <c r="T312" s="8">
        <f t="shared" si="1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_xlfn.TEXTSPLIT(P313,"/", FALSE)</f>
        <v>theater</v>
      </c>
      <c r="R313" t="str">
        <v>plays</v>
      </c>
      <c r="S313" s="7">
        <f t="shared" si="17"/>
        <v>40590.25</v>
      </c>
      <c r="T313" s="8">
        <f t="shared" si="1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_xlfn.TEXTSPLIT(P314,"/", FALSE)</f>
        <v>theater</v>
      </c>
      <c r="R314" t="str">
        <v>plays</v>
      </c>
      <c r="S314" s="7">
        <f t="shared" si="17"/>
        <v>41572.208333333336</v>
      </c>
      <c r="T314" s="8">
        <f t="shared" si="1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_xlfn.TEXTSPLIT(P315,"/", FALSE)</f>
        <v>music</v>
      </c>
      <c r="R315" t="str">
        <v>rock</v>
      </c>
      <c r="S315" s="7">
        <f t="shared" si="17"/>
        <v>40966.25</v>
      </c>
      <c r="T315" s="8">
        <f t="shared" si="1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_xlfn.TEXTSPLIT(P316,"/", FALSE)</f>
        <v>film &amp; video</v>
      </c>
      <c r="R316" t="str">
        <v>documentary</v>
      </c>
      <c r="S316" s="7">
        <f t="shared" si="17"/>
        <v>43536.208333333328</v>
      </c>
      <c r="T316" s="8">
        <f t="shared" si="18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_xlfn.TEXTSPLIT(P317,"/", FALSE)</f>
        <v>theater</v>
      </c>
      <c r="R317" t="str">
        <v>plays</v>
      </c>
      <c r="S317" s="7">
        <f t="shared" si="17"/>
        <v>41783.208333333336</v>
      </c>
      <c r="T317" s="8">
        <f t="shared" si="1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_xlfn.TEXTSPLIT(P318,"/", FALSE)</f>
        <v>food</v>
      </c>
      <c r="R318" t="str">
        <v>food trucks</v>
      </c>
      <c r="S318" s="7">
        <f t="shared" si="17"/>
        <v>43788.25</v>
      </c>
      <c r="T318" s="8">
        <f t="shared" si="1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_xlfn.TEXTSPLIT(P319,"/", FALSE)</f>
        <v>theater</v>
      </c>
      <c r="R319" t="str">
        <v>plays</v>
      </c>
      <c r="S319" s="7">
        <f t="shared" si="17"/>
        <v>42869.208333333328</v>
      </c>
      <c r="T319" s="8">
        <f t="shared" si="18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_xlfn.TEXTSPLIT(P320,"/", FALSE)</f>
        <v>music</v>
      </c>
      <c r="R320" t="str">
        <v>rock</v>
      </c>
      <c r="S320" s="7">
        <f t="shared" si="17"/>
        <v>41684.25</v>
      </c>
      <c r="T320" s="8">
        <f t="shared" si="1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_xlfn.TEXTSPLIT(P321,"/", FALSE)</f>
        <v>technology</v>
      </c>
      <c r="R321" t="str">
        <v>web</v>
      </c>
      <c r="S321" s="7">
        <f t="shared" si="17"/>
        <v>40402.208333333336</v>
      </c>
      <c r="T321" s="8">
        <f t="shared" si="1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_xlfn.TEXTSPLIT(P322,"/", FALSE)</f>
        <v>publishing</v>
      </c>
      <c r="R322" t="str">
        <v>fiction</v>
      </c>
      <c r="S322" s="7">
        <f t="shared" si="17"/>
        <v>40673.208333333336</v>
      </c>
      <c r="T322" s="8">
        <f t="shared" si="18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_xlfn.TEXTSPLIT(P323,"/", FALSE)</f>
        <v>film &amp; video</v>
      </c>
      <c r="R323" t="str">
        <v>shorts</v>
      </c>
      <c r="S323" s="7">
        <f t="shared" ref="S323:S386" si="21">(((L323/60)/60)/24)+DATE(1970,1,1)</f>
        <v>40634.208333333336</v>
      </c>
      <c r="T323" s="8">
        <f t="shared" ref="T323:T386" si="22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_xlfn.TEXTSPLIT(P324,"/", FALSE)</f>
        <v>theater</v>
      </c>
      <c r="R324" t="str">
        <v>plays</v>
      </c>
      <c r="S324" s="7">
        <f t="shared" si="21"/>
        <v>40507.25</v>
      </c>
      <c r="T324" s="8">
        <f t="shared" si="22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_xlfn.TEXTSPLIT(P325,"/", FALSE)</f>
        <v>film &amp; video</v>
      </c>
      <c r="R325" t="str">
        <v>documentary</v>
      </c>
      <c r="S325" s="7">
        <f t="shared" si="21"/>
        <v>41725.208333333336</v>
      </c>
      <c r="T325" s="8">
        <f t="shared" si="2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_xlfn.TEXTSPLIT(P326,"/", FALSE)</f>
        <v>theater</v>
      </c>
      <c r="R326" t="str">
        <v>plays</v>
      </c>
      <c r="S326" s="7">
        <f t="shared" si="21"/>
        <v>42176.208333333328</v>
      </c>
      <c r="T326" s="8">
        <f t="shared" si="22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_xlfn.TEXTSPLIT(P327,"/", FALSE)</f>
        <v>theater</v>
      </c>
      <c r="R327" t="str">
        <v>plays</v>
      </c>
      <c r="S327" s="7">
        <f t="shared" si="21"/>
        <v>43267.208333333328</v>
      </c>
      <c r="T327" s="8">
        <f t="shared" si="22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_xlfn.TEXTSPLIT(P328,"/", FALSE)</f>
        <v>film &amp; video</v>
      </c>
      <c r="R328" t="str">
        <v>animation</v>
      </c>
      <c r="S328" s="7">
        <f t="shared" si="21"/>
        <v>42364.25</v>
      </c>
      <c r="T328" s="8">
        <f t="shared" si="22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_xlfn.TEXTSPLIT(P329,"/", FALSE)</f>
        <v>theater</v>
      </c>
      <c r="R329" t="str">
        <v>plays</v>
      </c>
      <c r="S329" s="7">
        <f t="shared" si="21"/>
        <v>43705.208333333328</v>
      </c>
      <c r="T329" s="8">
        <f t="shared" si="22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_xlfn.TEXTSPLIT(P330,"/", FALSE)</f>
        <v>music</v>
      </c>
      <c r="R330" t="str">
        <v>rock</v>
      </c>
      <c r="S330" s="7">
        <f t="shared" si="21"/>
        <v>43434.25</v>
      </c>
      <c r="T330" s="8">
        <f t="shared" si="22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_xlfn.TEXTSPLIT(P331,"/", FALSE)</f>
        <v>games</v>
      </c>
      <c r="R331" t="str">
        <v>video games</v>
      </c>
      <c r="S331" s="7">
        <f t="shared" si="21"/>
        <v>42716.25</v>
      </c>
      <c r="T331" s="8">
        <f t="shared" si="22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_xlfn.TEXTSPLIT(P332,"/", FALSE)</f>
        <v>film &amp; video</v>
      </c>
      <c r="R332" t="str">
        <v>documentary</v>
      </c>
      <c r="S332" s="7">
        <f t="shared" si="21"/>
        <v>43077.25</v>
      </c>
      <c r="T332" s="8">
        <f t="shared" si="2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_xlfn.TEXTSPLIT(P333,"/", FALSE)</f>
        <v>food</v>
      </c>
      <c r="R333" t="str">
        <v>food trucks</v>
      </c>
      <c r="S333" s="7">
        <f t="shared" si="21"/>
        <v>40896.25</v>
      </c>
      <c r="T333" s="8">
        <f t="shared" si="22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_xlfn.TEXTSPLIT(P334,"/", FALSE)</f>
        <v>technology</v>
      </c>
      <c r="R334" t="str">
        <v>wearables</v>
      </c>
      <c r="S334" s="7">
        <f t="shared" si="21"/>
        <v>41361.208333333336</v>
      </c>
      <c r="T334" s="8">
        <f t="shared" si="2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_xlfn.TEXTSPLIT(P335,"/", FALSE)</f>
        <v>theater</v>
      </c>
      <c r="R335" t="str">
        <v>plays</v>
      </c>
      <c r="S335" s="7">
        <f t="shared" si="21"/>
        <v>43424.25</v>
      </c>
      <c r="T335" s="8">
        <f t="shared" si="2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_xlfn.TEXTSPLIT(P336,"/", FALSE)</f>
        <v>music</v>
      </c>
      <c r="R336" t="str">
        <v>rock</v>
      </c>
      <c r="S336" s="7">
        <f t="shared" si="21"/>
        <v>43110.25</v>
      </c>
      <c r="T336" s="8">
        <f t="shared" si="2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_xlfn.TEXTSPLIT(P337,"/", FALSE)</f>
        <v>music</v>
      </c>
      <c r="R337" t="str">
        <v>rock</v>
      </c>
      <c r="S337" s="7">
        <f t="shared" si="21"/>
        <v>43784.25</v>
      </c>
      <c r="T337" s="8">
        <f t="shared" si="22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_xlfn.TEXTSPLIT(P338,"/", FALSE)</f>
        <v>music</v>
      </c>
      <c r="R338" t="str">
        <v>rock</v>
      </c>
      <c r="S338" s="7">
        <f t="shared" si="21"/>
        <v>40527.25</v>
      </c>
      <c r="T338" s="8">
        <f t="shared" si="2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_xlfn.TEXTSPLIT(P339,"/", FALSE)</f>
        <v>theater</v>
      </c>
      <c r="R339" t="str">
        <v>plays</v>
      </c>
      <c r="S339" s="7">
        <f t="shared" si="21"/>
        <v>43780.25</v>
      </c>
      <c r="T339" s="8">
        <f t="shared" si="2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_xlfn.TEXTSPLIT(P340,"/", FALSE)</f>
        <v>theater</v>
      </c>
      <c r="R340" t="str">
        <v>plays</v>
      </c>
      <c r="S340" s="7">
        <f t="shared" si="21"/>
        <v>40821.208333333336</v>
      </c>
      <c r="T340" s="8">
        <f t="shared" si="22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_xlfn.TEXTSPLIT(P341,"/", FALSE)</f>
        <v>theater</v>
      </c>
      <c r="R341" t="str">
        <v>plays</v>
      </c>
      <c r="S341" s="7">
        <f t="shared" si="21"/>
        <v>42949.208333333328</v>
      </c>
      <c r="T341" s="8">
        <f t="shared" si="22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_xlfn.TEXTSPLIT(P342,"/", FALSE)</f>
        <v>photography</v>
      </c>
      <c r="R342" t="str">
        <v>photography books</v>
      </c>
      <c r="S342" s="7">
        <f t="shared" si="21"/>
        <v>40889.25</v>
      </c>
      <c r="T342" s="8">
        <f t="shared" si="22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_xlfn.TEXTSPLIT(P343,"/", FALSE)</f>
        <v>music</v>
      </c>
      <c r="R343" t="str">
        <v>indie rock</v>
      </c>
      <c r="S343" s="7">
        <f t="shared" si="21"/>
        <v>42244.208333333328</v>
      </c>
      <c r="T343" s="8">
        <f t="shared" si="22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_xlfn.TEXTSPLIT(P344,"/", FALSE)</f>
        <v>theater</v>
      </c>
      <c r="R344" t="str">
        <v>plays</v>
      </c>
      <c r="S344" s="7">
        <f t="shared" si="21"/>
        <v>41475.208333333336</v>
      </c>
      <c r="T344" s="8">
        <f t="shared" si="22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_xlfn.TEXTSPLIT(P345,"/", FALSE)</f>
        <v>theater</v>
      </c>
      <c r="R345" t="str">
        <v>plays</v>
      </c>
      <c r="S345" s="7">
        <f t="shared" si="21"/>
        <v>41597.25</v>
      </c>
      <c r="T345" s="8">
        <f t="shared" si="22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_xlfn.TEXTSPLIT(P346,"/", FALSE)</f>
        <v>games</v>
      </c>
      <c r="R346" t="str">
        <v>video games</v>
      </c>
      <c r="S346" s="7">
        <f t="shared" si="21"/>
        <v>43122.25</v>
      </c>
      <c r="T346" s="8">
        <f t="shared" si="22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_xlfn.TEXTSPLIT(P347,"/", FALSE)</f>
        <v>film &amp; video</v>
      </c>
      <c r="R347" t="str">
        <v>drama</v>
      </c>
      <c r="S347" s="7">
        <f t="shared" si="21"/>
        <v>42194.208333333328</v>
      </c>
      <c r="T347" s="8">
        <f t="shared" si="22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_xlfn.TEXTSPLIT(P348,"/", FALSE)</f>
        <v>music</v>
      </c>
      <c r="R348" t="str">
        <v>indie rock</v>
      </c>
      <c r="S348" s="7">
        <f t="shared" si="21"/>
        <v>42971.208333333328</v>
      </c>
      <c r="T348" s="8">
        <f t="shared" si="2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_xlfn.TEXTSPLIT(P349,"/", FALSE)</f>
        <v>technology</v>
      </c>
      <c r="R349" t="str">
        <v>web</v>
      </c>
      <c r="S349" s="7">
        <f t="shared" si="21"/>
        <v>42046.25</v>
      </c>
      <c r="T349" s="8">
        <f t="shared" si="22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_xlfn.TEXTSPLIT(P350,"/", FALSE)</f>
        <v>food</v>
      </c>
      <c r="R350" t="str">
        <v>food trucks</v>
      </c>
      <c r="S350" s="7">
        <f t="shared" si="21"/>
        <v>42782.25</v>
      </c>
      <c r="T350" s="8">
        <f t="shared" si="22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_xlfn.TEXTSPLIT(P351,"/", FALSE)</f>
        <v>theater</v>
      </c>
      <c r="R351" t="str">
        <v>plays</v>
      </c>
      <c r="S351" s="7">
        <f t="shared" si="21"/>
        <v>42930.208333333328</v>
      </c>
      <c r="T351" s="8">
        <f t="shared" si="22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_xlfn.TEXTSPLIT(P352,"/", FALSE)</f>
        <v>music</v>
      </c>
      <c r="R352" t="str">
        <v>jazz</v>
      </c>
      <c r="S352" s="7">
        <f t="shared" si="21"/>
        <v>42144.208333333328</v>
      </c>
      <c r="T352" s="8">
        <f t="shared" si="2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_xlfn.TEXTSPLIT(P353,"/", FALSE)</f>
        <v>music</v>
      </c>
      <c r="R353" t="str">
        <v>rock</v>
      </c>
      <c r="S353" s="7">
        <f t="shared" si="21"/>
        <v>42240.208333333328</v>
      </c>
      <c r="T353" s="8">
        <f t="shared" si="22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_xlfn.TEXTSPLIT(P354,"/", FALSE)</f>
        <v>theater</v>
      </c>
      <c r="R354" t="str">
        <v>plays</v>
      </c>
      <c r="S354" s="7">
        <f t="shared" si="21"/>
        <v>42315.25</v>
      </c>
      <c r="T354" s="8">
        <f t="shared" si="2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_xlfn.TEXTSPLIT(P355,"/", FALSE)</f>
        <v>theater</v>
      </c>
      <c r="R355" t="str">
        <v>plays</v>
      </c>
      <c r="S355" s="7">
        <f t="shared" si="21"/>
        <v>43651.208333333328</v>
      </c>
      <c r="T355" s="8">
        <f t="shared" si="2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_xlfn.TEXTSPLIT(P356,"/", FALSE)</f>
        <v>film &amp; video</v>
      </c>
      <c r="R356" t="str">
        <v>documentary</v>
      </c>
      <c r="S356" s="7">
        <f t="shared" si="21"/>
        <v>41520.208333333336</v>
      </c>
      <c r="T356" s="8">
        <f t="shared" si="22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_xlfn.TEXTSPLIT(P357,"/", FALSE)</f>
        <v>technology</v>
      </c>
      <c r="R357" t="str">
        <v>wearables</v>
      </c>
      <c r="S357" s="7">
        <f t="shared" si="21"/>
        <v>42757.25</v>
      </c>
      <c r="T357" s="8">
        <f t="shared" si="22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_xlfn.TEXTSPLIT(P358,"/", FALSE)</f>
        <v>theater</v>
      </c>
      <c r="R358" t="str">
        <v>plays</v>
      </c>
      <c r="S358" s="7">
        <f t="shared" si="21"/>
        <v>40922.25</v>
      </c>
      <c r="T358" s="8">
        <f t="shared" si="2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_xlfn.TEXTSPLIT(P359,"/", FALSE)</f>
        <v>games</v>
      </c>
      <c r="R359" t="str">
        <v>video games</v>
      </c>
      <c r="S359" s="7">
        <f t="shared" si="21"/>
        <v>42250.208333333328</v>
      </c>
      <c r="T359" s="8">
        <f t="shared" si="22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_xlfn.TEXTSPLIT(P360,"/", FALSE)</f>
        <v>photography</v>
      </c>
      <c r="R360" t="str">
        <v>photography books</v>
      </c>
      <c r="S360" s="7">
        <f t="shared" si="21"/>
        <v>43322.208333333328</v>
      </c>
      <c r="T360" s="8">
        <f t="shared" si="2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_xlfn.TEXTSPLIT(P361,"/", FALSE)</f>
        <v>film &amp; video</v>
      </c>
      <c r="R361" t="str">
        <v>animation</v>
      </c>
      <c r="S361" s="7">
        <f t="shared" si="21"/>
        <v>40782.208333333336</v>
      </c>
      <c r="T361" s="8">
        <f t="shared" si="2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_xlfn.TEXTSPLIT(P362,"/", FALSE)</f>
        <v>theater</v>
      </c>
      <c r="R362" t="str">
        <v>plays</v>
      </c>
      <c r="S362" s="7">
        <f t="shared" si="21"/>
        <v>40544.25</v>
      </c>
      <c r="T362" s="8">
        <f t="shared" si="2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_xlfn.TEXTSPLIT(P363,"/", FALSE)</f>
        <v>theater</v>
      </c>
      <c r="R363" t="str">
        <v>plays</v>
      </c>
      <c r="S363" s="7">
        <f t="shared" si="21"/>
        <v>43015.208333333328</v>
      </c>
      <c r="T363" s="8">
        <f t="shared" si="2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_xlfn.TEXTSPLIT(P364,"/", FALSE)</f>
        <v>music</v>
      </c>
      <c r="R364" t="str">
        <v>rock</v>
      </c>
      <c r="S364" s="7">
        <f t="shared" si="21"/>
        <v>40570.25</v>
      </c>
      <c r="T364" s="8">
        <f t="shared" si="2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_xlfn.TEXTSPLIT(P365,"/", FALSE)</f>
        <v>music</v>
      </c>
      <c r="R365" t="str">
        <v>rock</v>
      </c>
      <c r="S365" s="7">
        <f t="shared" si="21"/>
        <v>40904.25</v>
      </c>
      <c r="T365" s="8">
        <f t="shared" si="2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_xlfn.TEXTSPLIT(P366,"/", FALSE)</f>
        <v>music</v>
      </c>
      <c r="R366" t="str">
        <v>indie rock</v>
      </c>
      <c r="S366" s="7">
        <f t="shared" si="21"/>
        <v>43164.25</v>
      </c>
      <c r="T366" s="8">
        <f t="shared" si="2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_xlfn.TEXTSPLIT(P367,"/", FALSE)</f>
        <v>theater</v>
      </c>
      <c r="R367" t="str">
        <v>plays</v>
      </c>
      <c r="S367" s="7">
        <f t="shared" si="21"/>
        <v>42733.25</v>
      </c>
      <c r="T367" s="8">
        <f t="shared" si="2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_xlfn.TEXTSPLIT(P368,"/", FALSE)</f>
        <v>theater</v>
      </c>
      <c r="R368" t="str">
        <v>plays</v>
      </c>
      <c r="S368" s="7">
        <f t="shared" si="21"/>
        <v>40546.25</v>
      </c>
      <c r="T368" s="8">
        <f t="shared" si="22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_xlfn.TEXTSPLIT(P369,"/", FALSE)</f>
        <v>theater</v>
      </c>
      <c r="R369" t="str">
        <v>plays</v>
      </c>
      <c r="S369" s="7">
        <f t="shared" si="21"/>
        <v>41930.208333333336</v>
      </c>
      <c r="T369" s="8">
        <f t="shared" si="2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_xlfn.TEXTSPLIT(P370,"/", FALSE)</f>
        <v>film &amp; video</v>
      </c>
      <c r="R370" t="str">
        <v>documentary</v>
      </c>
      <c r="S370" s="7">
        <f t="shared" si="21"/>
        <v>40464.208333333336</v>
      </c>
      <c r="T370" s="8">
        <f t="shared" si="2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_xlfn.TEXTSPLIT(P371,"/", FALSE)</f>
        <v>film &amp; video</v>
      </c>
      <c r="R371" t="str">
        <v>television</v>
      </c>
      <c r="S371" s="7">
        <f t="shared" si="21"/>
        <v>41308.25</v>
      </c>
      <c r="T371" s="8">
        <f t="shared" si="2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_xlfn.TEXTSPLIT(P372,"/", FALSE)</f>
        <v>theater</v>
      </c>
      <c r="R372" t="str">
        <v>plays</v>
      </c>
      <c r="S372" s="7">
        <f t="shared" si="21"/>
        <v>43570.208333333328</v>
      </c>
      <c r="T372" s="8">
        <f t="shared" si="22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_xlfn.TEXTSPLIT(P373,"/", FALSE)</f>
        <v>theater</v>
      </c>
      <c r="R373" t="str">
        <v>plays</v>
      </c>
      <c r="S373" s="7">
        <f t="shared" si="21"/>
        <v>42043.25</v>
      </c>
      <c r="T373" s="8">
        <f t="shared" si="22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_xlfn.TEXTSPLIT(P374,"/", FALSE)</f>
        <v>film &amp; video</v>
      </c>
      <c r="R374" t="str">
        <v>documentary</v>
      </c>
      <c r="S374" s="7">
        <f t="shared" si="21"/>
        <v>42012.25</v>
      </c>
      <c r="T374" s="8">
        <f t="shared" si="2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_xlfn.TEXTSPLIT(P375,"/", FALSE)</f>
        <v>theater</v>
      </c>
      <c r="R375" t="str">
        <v>plays</v>
      </c>
      <c r="S375" s="7">
        <f t="shared" si="21"/>
        <v>42964.208333333328</v>
      </c>
      <c r="T375" s="8">
        <f t="shared" si="22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_xlfn.TEXTSPLIT(P376,"/", FALSE)</f>
        <v>film &amp; video</v>
      </c>
      <c r="R376" t="str">
        <v>documentary</v>
      </c>
      <c r="S376" s="7">
        <f t="shared" si="21"/>
        <v>43476.25</v>
      </c>
      <c r="T376" s="8">
        <f t="shared" si="22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_xlfn.TEXTSPLIT(P377,"/", FALSE)</f>
        <v>music</v>
      </c>
      <c r="R377" t="str">
        <v>indie rock</v>
      </c>
      <c r="S377" s="7">
        <f t="shared" si="21"/>
        <v>42293.208333333328</v>
      </c>
      <c r="T377" s="8">
        <f t="shared" si="2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_xlfn.TEXTSPLIT(P378,"/", FALSE)</f>
        <v>music</v>
      </c>
      <c r="R378" t="str">
        <v>rock</v>
      </c>
      <c r="S378" s="7">
        <f t="shared" si="21"/>
        <v>41826.208333333336</v>
      </c>
      <c r="T378" s="8">
        <f t="shared" si="22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_xlfn.TEXTSPLIT(P379,"/", FALSE)</f>
        <v>theater</v>
      </c>
      <c r="R379" t="str">
        <v>plays</v>
      </c>
      <c r="S379" s="7">
        <f t="shared" si="21"/>
        <v>43760.208333333328</v>
      </c>
      <c r="T379" s="8">
        <f t="shared" si="22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_xlfn.TEXTSPLIT(P380,"/", FALSE)</f>
        <v>film &amp; video</v>
      </c>
      <c r="R380" t="str">
        <v>documentary</v>
      </c>
      <c r="S380" s="7">
        <f t="shared" si="21"/>
        <v>43241.208333333328</v>
      </c>
      <c r="T380" s="8">
        <f t="shared" si="22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_xlfn.TEXTSPLIT(P381,"/", FALSE)</f>
        <v>theater</v>
      </c>
      <c r="R381" t="str">
        <v>plays</v>
      </c>
      <c r="S381" s="7">
        <f t="shared" si="21"/>
        <v>40843.208333333336</v>
      </c>
      <c r="T381" s="8">
        <f t="shared" si="22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_xlfn.TEXTSPLIT(P382,"/", FALSE)</f>
        <v>theater</v>
      </c>
      <c r="R382" t="str">
        <v>plays</v>
      </c>
      <c r="S382" s="7">
        <f t="shared" si="21"/>
        <v>41448.208333333336</v>
      </c>
      <c r="T382" s="8">
        <f t="shared" si="2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_xlfn.TEXTSPLIT(P383,"/", FALSE)</f>
        <v>theater</v>
      </c>
      <c r="R383" t="str">
        <v>plays</v>
      </c>
      <c r="S383" s="7">
        <f t="shared" si="21"/>
        <v>42163.208333333328</v>
      </c>
      <c r="T383" s="8">
        <f t="shared" si="22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_xlfn.TEXTSPLIT(P384,"/", FALSE)</f>
        <v>photography</v>
      </c>
      <c r="R384" t="str">
        <v>photography books</v>
      </c>
      <c r="S384" s="7">
        <f t="shared" si="21"/>
        <v>43024.208333333328</v>
      </c>
      <c r="T384" s="8">
        <f t="shared" si="2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_xlfn.TEXTSPLIT(P385,"/", FALSE)</f>
        <v>food</v>
      </c>
      <c r="R385" t="str">
        <v>food trucks</v>
      </c>
      <c r="S385" s="7">
        <f t="shared" si="21"/>
        <v>43509.25</v>
      </c>
      <c r="T385" s="8">
        <f t="shared" si="2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_xlfn.TEXTSPLIT(P386,"/", FALSE)</f>
        <v>film &amp; video</v>
      </c>
      <c r="R386" t="str">
        <v>documentary</v>
      </c>
      <c r="S386" s="7">
        <f t="shared" si="21"/>
        <v>42776.25</v>
      </c>
      <c r="T386" s="8">
        <f t="shared" si="22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_xlfn.TEXTSPLIT(P387,"/", FALSE)</f>
        <v>publishing</v>
      </c>
      <c r="R387" t="str">
        <v>nonfiction</v>
      </c>
      <c r="S387" s="7">
        <f t="shared" ref="S387:S450" si="25">(((L387/60)/60)/24)+DATE(1970,1,1)</f>
        <v>43553.208333333328</v>
      </c>
      <c r="T387" s="8">
        <f t="shared" ref="T387:T450" si="26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_xlfn.TEXTSPLIT(P388,"/", FALSE)</f>
        <v>theater</v>
      </c>
      <c r="R388" t="str">
        <v>plays</v>
      </c>
      <c r="S388" s="7">
        <f t="shared" si="25"/>
        <v>40355.208333333336</v>
      </c>
      <c r="T388" s="8">
        <f t="shared" si="26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_xlfn.TEXTSPLIT(P389,"/", FALSE)</f>
        <v>technology</v>
      </c>
      <c r="R389" t="str">
        <v>wearables</v>
      </c>
      <c r="S389" s="7">
        <f t="shared" si="25"/>
        <v>41072.208333333336</v>
      </c>
      <c r="T389" s="8">
        <f t="shared" si="26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_xlfn.TEXTSPLIT(P390,"/", FALSE)</f>
        <v>music</v>
      </c>
      <c r="R390" t="str">
        <v>indie rock</v>
      </c>
      <c r="S390" s="7">
        <f t="shared" si="25"/>
        <v>40912.25</v>
      </c>
      <c r="T390" s="8">
        <f t="shared" si="26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_xlfn.TEXTSPLIT(P391,"/", FALSE)</f>
        <v>theater</v>
      </c>
      <c r="R391" t="str">
        <v>plays</v>
      </c>
      <c r="S391" s="7">
        <f t="shared" si="25"/>
        <v>40479.208333333336</v>
      </c>
      <c r="T391" s="8">
        <f t="shared" si="26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_xlfn.TEXTSPLIT(P392,"/", FALSE)</f>
        <v>photography</v>
      </c>
      <c r="R392" t="str">
        <v>photography books</v>
      </c>
      <c r="S392" s="7">
        <f t="shared" si="25"/>
        <v>41530.208333333336</v>
      </c>
      <c r="T392" s="8">
        <f t="shared" si="26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_xlfn.TEXTSPLIT(P393,"/", FALSE)</f>
        <v>publishing</v>
      </c>
      <c r="R393" t="str">
        <v>nonfiction</v>
      </c>
      <c r="S393" s="7">
        <f t="shared" si="25"/>
        <v>41653.25</v>
      </c>
      <c r="T393" s="8">
        <f t="shared" si="26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_xlfn.TEXTSPLIT(P394,"/", FALSE)</f>
        <v>technology</v>
      </c>
      <c r="R394" t="str">
        <v>wearables</v>
      </c>
      <c r="S394" s="7">
        <f t="shared" si="25"/>
        <v>40549.25</v>
      </c>
      <c r="T394" s="8">
        <f t="shared" si="26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_xlfn.TEXTSPLIT(P395,"/", FALSE)</f>
        <v>music</v>
      </c>
      <c r="R395" t="str">
        <v>jazz</v>
      </c>
      <c r="S395" s="7">
        <f t="shared" si="25"/>
        <v>42933.208333333328</v>
      </c>
      <c r="T395" s="8">
        <f t="shared" si="26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_xlfn.TEXTSPLIT(P396,"/", FALSE)</f>
        <v>film &amp; video</v>
      </c>
      <c r="R396" t="str">
        <v>documentary</v>
      </c>
      <c r="S396" s="7">
        <f t="shared" si="25"/>
        <v>41484.208333333336</v>
      </c>
      <c r="T396" s="8">
        <f t="shared" si="26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_xlfn.TEXTSPLIT(P397,"/", FALSE)</f>
        <v>theater</v>
      </c>
      <c r="R397" t="str">
        <v>plays</v>
      </c>
      <c r="S397" s="7">
        <f t="shared" si="25"/>
        <v>40885.25</v>
      </c>
      <c r="T397" s="8">
        <f t="shared" si="26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_xlfn.TEXTSPLIT(P398,"/", FALSE)</f>
        <v>film &amp; video</v>
      </c>
      <c r="R398" t="str">
        <v>drama</v>
      </c>
      <c r="S398" s="7">
        <f t="shared" si="25"/>
        <v>43378.208333333328</v>
      </c>
      <c r="T398" s="8">
        <f t="shared" si="26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_xlfn.TEXTSPLIT(P399,"/", FALSE)</f>
        <v>music</v>
      </c>
      <c r="R399" t="str">
        <v>rock</v>
      </c>
      <c r="S399" s="7">
        <f t="shared" si="25"/>
        <v>41417.208333333336</v>
      </c>
      <c r="T399" s="8">
        <f t="shared" si="26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_xlfn.TEXTSPLIT(P400,"/", FALSE)</f>
        <v>film &amp; video</v>
      </c>
      <c r="R400" t="str">
        <v>animation</v>
      </c>
      <c r="S400" s="7">
        <f t="shared" si="25"/>
        <v>43228.208333333328</v>
      </c>
      <c r="T400" s="8">
        <f t="shared" si="26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_xlfn.TEXTSPLIT(P401,"/", FALSE)</f>
        <v>music</v>
      </c>
      <c r="R401" t="str">
        <v>indie rock</v>
      </c>
      <c r="S401" s="7">
        <f t="shared" si="25"/>
        <v>40576.25</v>
      </c>
      <c r="T401" s="8">
        <f t="shared" si="26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_xlfn.TEXTSPLIT(P402,"/", FALSE)</f>
        <v>photography</v>
      </c>
      <c r="R402" t="str">
        <v>photography books</v>
      </c>
      <c r="S402" s="7">
        <f t="shared" si="25"/>
        <v>41502.208333333336</v>
      </c>
      <c r="T402" s="8">
        <f t="shared" si="26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_xlfn.TEXTSPLIT(P403,"/", FALSE)</f>
        <v>theater</v>
      </c>
      <c r="R403" t="str">
        <v>plays</v>
      </c>
      <c r="S403" s="7">
        <f t="shared" si="25"/>
        <v>43765.208333333328</v>
      </c>
      <c r="T403" s="8">
        <f t="shared" si="26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_xlfn.TEXTSPLIT(P404,"/", FALSE)</f>
        <v>film &amp; video</v>
      </c>
      <c r="R404" t="str">
        <v>shorts</v>
      </c>
      <c r="S404" s="7">
        <f t="shared" si="25"/>
        <v>40914.25</v>
      </c>
      <c r="T404" s="8">
        <f t="shared" si="26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_xlfn.TEXTSPLIT(P405,"/", FALSE)</f>
        <v>theater</v>
      </c>
      <c r="R405" t="str">
        <v>plays</v>
      </c>
      <c r="S405" s="7">
        <f t="shared" si="25"/>
        <v>40310.208333333336</v>
      </c>
      <c r="T405" s="8">
        <f t="shared" si="26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_xlfn.TEXTSPLIT(P406,"/", FALSE)</f>
        <v>theater</v>
      </c>
      <c r="R406" t="str">
        <v>plays</v>
      </c>
      <c r="S406" s="7">
        <f t="shared" si="25"/>
        <v>43053.25</v>
      </c>
      <c r="T406" s="8">
        <f t="shared" si="26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_xlfn.TEXTSPLIT(P407,"/", FALSE)</f>
        <v>theater</v>
      </c>
      <c r="R407" t="str">
        <v>plays</v>
      </c>
      <c r="S407" s="7">
        <f t="shared" si="25"/>
        <v>43255.208333333328</v>
      </c>
      <c r="T407" s="8">
        <f t="shared" si="26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_xlfn.TEXTSPLIT(P408,"/", FALSE)</f>
        <v>film &amp; video</v>
      </c>
      <c r="R408" t="str">
        <v>documentary</v>
      </c>
      <c r="S408" s="7">
        <f t="shared" si="25"/>
        <v>41304.25</v>
      </c>
      <c r="T408" s="8">
        <f t="shared" si="26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_xlfn.TEXTSPLIT(P409,"/", FALSE)</f>
        <v>theater</v>
      </c>
      <c r="R409" t="str">
        <v>plays</v>
      </c>
      <c r="S409" s="7">
        <f t="shared" si="25"/>
        <v>43751.208333333328</v>
      </c>
      <c r="T409" s="8">
        <f t="shared" si="26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_xlfn.TEXTSPLIT(P410,"/", FALSE)</f>
        <v>film &amp; video</v>
      </c>
      <c r="R410" t="str">
        <v>documentary</v>
      </c>
      <c r="S410" s="7">
        <f t="shared" si="25"/>
        <v>42541.208333333328</v>
      </c>
      <c r="T410" s="8">
        <f t="shared" si="26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_xlfn.TEXTSPLIT(P411,"/", FALSE)</f>
        <v>music</v>
      </c>
      <c r="R411" t="str">
        <v>rock</v>
      </c>
      <c r="S411" s="7">
        <f t="shared" si="25"/>
        <v>42843.208333333328</v>
      </c>
      <c r="T411" s="8">
        <f t="shared" si="26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_xlfn.TEXTSPLIT(P412,"/", FALSE)</f>
        <v>games</v>
      </c>
      <c r="R412" t="str">
        <v>mobile games</v>
      </c>
      <c r="S412" s="7">
        <f t="shared" si="25"/>
        <v>42122.208333333328</v>
      </c>
      <c r="T412" s="8">
        <f t="shared" si="26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_xlfn.TEXTSPLIT(P413,"/", FALSE)</f>
        <v>theater</v>
      </c>
      <c r="R413" t="str">
        <v>plays</v>
      </c>
      <c r="S413" s="7">
        <f t="shared" si="25"/>
        <v>42884.208333333328</v>
      </c>
      <c r="T413" s="8">
        <f t="shared" si="26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_xlfn.TEXTSPLIT(P414,"/", FALSE)</f>
        <v>publishing</v>
      </c>
      <c r="R414" t="str">
        <v>fiction</v>
      </c>
      <c r="S414" s="7">
        <f t="shared" si="25"/>
        <v>41642.25</v>
      </c>
      <c r="T414" s="8">
        <f t="shared" si="26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_xlfn.TEXTSPLIT(P415,"/", FALSE)</f>
        <v>film &amp; video</v>
      </c>
      <c r="R415" t="str">
        <v>animation</v>
      </c>
      <c r="S415" s="7">
        <f t="shared" si="25"/>
        <v>43431.25</v>
      </c>
      <c r="T415" s="8">
        <f t="shared" si="26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_xlfn.TEXTSPLIT(P416,"/", FALSE)</f>
        <v>food</v>
      </c>
      <c r="R416" t="str">
        <v>food trucks</v>
      </c>
      <c r="S416" s="7">
        <f t="shared" si="25"/>
        <v>40288.208333333336</v>
      </c>
      <c r="T416" s="8">
        <f t="shared" si="26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_xlfn.TEXTSPLIT(P417,"/", FALSE)</f>
        <v>theater</v>
      </c>
      <c r="R417" t="str">
        <v>plays</v>
      </c>
      <c r="S417" s="7">
        <f t="shared" si="25"/>
        <v>40921.25</v>
      </c>
      <c r="T417" s="8">
        <f t="shared" si="26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_xlfn.TEXTSPLIT(P418,"/", FALSE)</f>
        <v>film &amp; video</v>
      </c>
      <c r="R418" t="str">
        <v>documentary</v>
      </c>
      <c r="S418" s="7">
        <f t="shared" si="25"/>
        <v>40560.25</v>
      </c>
      <c r="T418" s="8">
        <f t="shared" si="26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_xlfn.TEXTSPLIT(P419,"/", FALSE)</f>
        <v>theater</v>
      </c>
      <c r="R419" t="str">
        <v>plays</v>
      </c>
      <c r="S419" s="7">
        <f t="shared" si="25"/>
        <v>43407.208333333328</v>
      </c>
      <c r="T419" s="8">
        <f t="shared" si="26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_xlfn.TEXTSPLIT(P420,"/", FALSE)</f>
        <v>film &amp; video</v>
      </c>
      <c r="R420" t="str">
        <v>documentary</v>
      </c>
      <c r="S420" s="7">
        <f t="shared" si="25"/>
        <v>41035.208333333336</v>
      </c>
      <c r="T420" s="8">
        <f t="shared" si="26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_xlfn.TEXTSPLIT(P421,"/", FALSE)</f>
        <v>technology</v>
      </c>
      <c r="R421" t="str">
        <v>web</v>
      </c>
      <c r="S421" s="7">
        <f t="shared" si="25"/>
        <v>40899.25</v>
      </c>
      <c r="T421" s="8">
        <f t="shared" si="26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_xlfn.TEXTSPLIT(P422,"/", FALSE)</f>
        <v>theater</v>
      </c>
      <c r="R422" t="str">
        <v>plays</v>
      </c>
      <c r="S422" s="7">
        <f t="shared" si="25"/>
        <v>42911.208333333328</v>
      </c>
      <c r="T422" s="8">
        <f t="shared" si="26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_xlfn.TEXTSPLIT(P423,"/", FALSE)</f>
        <v>technology</v>
      </c>
      <c r="R423" t="str">
        <v>wearables</v>
      </c>
      <c r="S423" s="7">
        <f t="shared" si="25"/>
        <v>42915.208333333328</v>
      </c>
      <c r="T423" s="8">
        <f t="shared" si="26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_xlfn.TEXTSPLIT(P424,"/", FALSE)</f>
        <v>theater</v>
      </c>
      <c r="R424" t="str">
        <v>plays</v>
      </c>
      <c r="S424" s="7">
        <f t="shared" si="25"/>
        <v>40285.208333333336</v>
      </c>
      <c r="T424" s="8">
        <f t="shared" si="26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_xlfn.TEXTSPLIT(P425,"/", FALSE)</f>
        <v>food</v>
      </c>
      <c r="R425" t="str">
        <v>food trucks</v>
      </c>
      <c r="S425" s="7">
        <f t="shared" si="25"/>
        <v>40808.208333333336</v>
      </c>
      <c r="T425" s="8">
        <f t="shared" si="26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_xlfn.TEXTSPLIT(P426,"/", FALSE)</f>
        <v>music</v>
      </c>
      <c r="R426" t="str">
        <v>indie rock</v>
      </c>
      <c r="S426" s="7">
        <f t="shared" si="25"/>
        <v>43208.208333333328</v>
      </c>
      <c r="T426" s="8">
        <f t="shared" si="26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_xlfn.TEXTSPLIT(P427,"/", FALSE)</f>
        <v>photography</v>
      </c>
      <c r="R427" t="str">
        <v>photography books</v>
      </c>
      <c r="S427" s="7">
        <f t="shared" si="25"/>
        <v>42213.208333333328</v>
      </c>
      <c r="T427" s="8">
        <f t="shared" si="26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_xlfn.TEXTSPLIT(P428,"/", FALSE)</f>
        <v>theater</v>
      </c>
      <c r="R428" t="str">
        <v>plays</v>
      </c>
      <c r="S428" s="7">
        <f t="shared" si="25"/>
        <v>41332.25</v>
      </c>
      <c r="T428" s="8">
        <f t="shared" si="26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_xlfn.TEXTSPLIT(P429,"/", FALSE)</f>
        <v>theater</v>
      </c>
      <c r="R429" t="str">
        <v>plays</v>
      </c>
      <c r="S429" s="7">
        <f t="shared" si="25"/>
        <v>41895.208333333336</v>
      </c>
      <c r="T429" s="8">
        <f t="shared" si="26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_xlfn.TEXTSPLIT(P430,"/", FALSE)</f>
        <v>film &amp; video</v>
      </c>
      <c r="R430" t="str">
        <v>animation</v>
      </c>
      <c r="S430" s="7">
        <f t="shared" si="25"/>
        <v>40585.25</v>
      </c>
      <c r="T430" s="8">
        <f t="shared" si="26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_xlfn.TEXTSPLIT(P431,"/", FALSE)</f>
        <v>photography</v>
      </c>
      <c r="R431" t="str">
        <v>photography books</v>
      </c>
      <c r="S431" s="7">
        <f t="shared" si="25"/>
        <v>41680.25</v>
      </c>
      <c r="T431" s="8">
        <f t="shared" si="26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_xlfn.TEXTSPLIT(P432,"/", FALSE)</f>
        <v>theater</v>
      </c>
      <c r="R432" t="str">
        <v>plays</v>
      </c>
      <c r="S432" s="7">
        <f t="shared" si="25"/>
        <v>43737.208333333328</v>
      </c>
      <c r="T432" s="8">
        <f t="shared" si="26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_xlfn.TEXTSPLIT(P433,"/", FALSE)</f>
        <v>theater</v>
      </c>
      <c r="R433" t="str">
        <v>plays</v>
      </c>
      <c r="S433" s="7">
        <f t="shared" si="25"/>
        <v>43273.208333333328</v>
      </c>
      <c r="T433" s="8">
        <f t="shared" si="26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_xlfn.TEXTSPLIT(P434,"/", FALSE)</f>
        <v>theater</v>
      </c>
      <c r="R434" t="str">
        <v>plays</v>
      </c>
      <c r="S434" s="7">
        <f t="shared" si="25"/>
        <v>41761.208333333336</v>
      </c>
      <c r="T434" s="8">
        <f t="shared" si="26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_xlfn.TEXTSPLIT(P435,"/", FALSE)</f>
        <v>film &amp; video</v>
      </c>
      <c r="R435" t="str">
        <v>documentary</v>
      </c>
      <c r="S435" s="7">
        <f t="shared" si="25"/>
        <v>41603.25</v>
      </c>
      <c r="T435" s="8">
        <f t="shared" si="26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_xlfn.TEXTSPLIT(P436,"/", FALSE)</f>
        <v>theater</v>
      </c>
      <c r="R436" t="str">
        <v>plays</v>
      </c>
      <c r="S436" s="7">
        <f t="shared" si="25"/>
        <v>42705.25</v>
      </c>
      <c r="T436" s="8">
        <f t="shared" si="26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_xlfn.TEXTSPLIT(P437,"/", FALSE)</f>
        <v>theater</v>
      </c>
      <c r="R437" t="str">
        <v>plays</v>
      </c>
      <c r="S437" s="7">
        <f t="shared" si="25"/>
        <v>41988.25</v>
      </c>
      <c r="T437" s="8">
        <f t="shared" si="26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_xlfn.TEXTSPLIT(P438,"/", FALSE)</f>
        <v>music</v>
      </c>
      <c r="R438" t="str">
        <v>jazz</v>
      </c>
      <c r="S438" s="7">
        <f t="shared" si="25"/>
        <v>43575.208333333328</v>
      </c>
      <c r="T438" s="8">
        <f t="shared" si="26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_xlfn.TEXTSPLIT(P439,"/", FALSE)</f>
        <v>film &amp; video</v>
      </c>
      <c r="R439" t="str">
        <v>animation</v>
      </c>
      <c r="S439" s="7">
        <f t="shared" si="25"/>
        <v>42260.208333333328</v>
      </c>
      <c r="T439" s="8">
        <f t="shared" si="26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_xlfn.TEXTSPLIT(P440,"/", FALSE)</f>
        <v>theater</v>
      </c>
      <c r="R440" t="str">
        <v>plays</v>
      </c>
      <c r="S440" s="7">
        <f t="shared" si="25"/>
        <v>41337.25</v>
      </c>
      <c r="T440" s="8">
        <f t="shared" si="26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_xlfn.TEXTSPLIT(P441,"/", FALSE)</f>
        <v>film &amp; video</v>
      </c>
      <c r="R441" t="str">
        <v>science fiction</v>
      </c>
      <c r="S441" s="7">
        <f t="shared" si="25"/>
        <v>42680.208333333328</v>
      </c>
      <c r="T441" s="8">
        <f t="shared" si="26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_xlfn.TEXTSPLIT(P442,"/", FALSE)</f>
        <v>film &amp; video</v>
      </c>
      <c r="R442" t="str">
        <v>television</v>
      </c>
      <c r="S442" s="7">
        <f t="shared" si="25"/>
        <v>42916.208333333328</v>
      </c>
      <c r="T442" s="8">
        <f t="shared" si="26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_xlfn.TEXTSPLIT(P443,"/", FALSE)</f>
        <v>technology</v>
      </c>
      <c r="R443" t="str">
        <v>wearables</v>
      </c>
      <c r="S443" s="7">
        <f t="shared" si="25"/>
        <v>41025.208333333336</v>
      </c>
      <c r="T443" s="8">
        <f t="shared" si="26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_xlfn.TEXTSPLIT(P444,"/", FALSE)</f>
        <v>theater</v>
      </c>
      <c r="R444" t="str">
        <v>plays</v>
      </c>
      <c r="S444" s="7">
        <f t="shared" si="25"/>
        <v>42980.208333333328</v>
      </c>
      <c r="T444" s="8">
        <f t="shared" si="26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_xlfn.TEXTSPLIT(P445,"/", FALSE)</f>
        <v>theater</v>
      </c>
      <c r="R445" t="str">
        <v>plays</v>
      </c>
      <c r="S445" s="7">
        <f t="shared" si="25"/>
        <v>40451.208333333336</v>
      </c>
      <c r="T445" s="8">
        <f t="shared" si="26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_xlfn.TEXTSPLIT(P446,"/", FALSE)</f>
        <v>music</v>
      </c>
      <c r="R446" t="str">
        <v>indie rock</v>
      </c>
      <c r="S446" s="7">
        <f t="shared" si="25"/>
        <v>40748.208333333336</v>
      </c>
      <c r="T446" s="8">
        <f t="shared" si="26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_xlfn.TEXTSPLIT(P447,"/", FALSE)</f>
        <v>theater</v>
      </c>
      <c r="R447" t="str">
        <v>plays</v>
      </c>
      <c r="S447" s="7">
        <f t="shared" si="25"/>
        <v>40515.25</v>
      </c>
      <c r="T447" s="8">
        <f t="shared" si="26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_xlfn.TEXTSPLIT(P448,"/", FALSE)</f>
        <v>technology</v>
      </c>
      <c r="R448" t="str">
        <v>wearables</v>
      </c>
      <c r="S448" s="7">
        <f t="shared" si="25"/>
        <v>41261.25</v>
      </c>
      <c r="T448" s="8">
        <f t="shared" si="26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_xlfn.TEXTSPLIT(P449,"/", FALSE)</f>
        <v>film &amp; video</v>
      </c>
      <c r="R449" t="str">
        <v>television</v>
      </c>
      <c r="S449" s="7">
        <f t="shared" si="25"/>
        <v>43088.25</v>
      </c>
      <c r="T449" s="8">
        <f t="shared" si="26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_xlfn.TEXTSPLIT(P450,"/", FALSE)</f>
        <v>games</v>
      </c>
      <c r="R450" t="str">
        <v>video games</v>
      </c>
      <c r="S450" s="7">
        <f t="shared" si="25"/>
        <v>41378.208333333336</v>
      </c>
      <c r="T450" s="8">
        <f t="shared" si="26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_xlfn.TEXTSPLIT(P451,"/", FALSE)</f>
        <v>games</v>
      </c>
      <c r="R451" t="str">
        <v>video games</v>
      </c>
      <c r="S451" s="7">
        <f t="shared" ref="S451:S514" si="29">(((L451/60)/60)/24)+DATE(1970,1,1)</f>
        <v>43530.25</v>
      </c>
      <c r="T451" s="8">
        <f t="shared" ref="T451:T514" si="30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_xlfn.TEXTSPLIT(P452,"/", FALSE)</f>
        <v>film &amp; video</v>
      </c>
      <c r="R452" t="str">
        <v>animation</v>
      </c>
      <c r="S452" s="7">
        <f t="shared" si="29"/>
        <v>43394.208333333328</v>
      </c>
      <c r="T452" s="8">
        <f t="shared" si="30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_xlfn.TEXTSPLIT(P453,"/", FALSE)</f>
        <v>music</v>
      </c>
      <c r="R453" t="str">
        <v>rock</v>
      </c>
      <c r="S453" s="7">
        <f t="shared" si="29"/>
        <v>42935.208333333328</v>
      </c>
      <c r="T453" s="8">
        <f t="shared" si="30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_xlfn.TEXTSPLIT(P454,"/", FALSE)</f>
        <v>film &amp; video</v>
      </c>
      <c r="R454" t="str">
        <v>drama</v>
      </c>
      <c r="S454" s="7">
        <f t="shared" si="29"/>
        <v>40365.208333333336</v>
      </c>
      <c r="T454" s="8">
        <f t="shared" si="30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_xlfn.TEXTSPLIT(P455,"/", FALSE)</f>
        <v>film &amp; video</v>
      </c>
      <c r="R455" t="str">
        <v>science fiction</v>
      </c>
      <c r="S455" s="7">
        <f t="shared" si="29"/>
        <v>42705.25</v>
      </c>
      <c r="T455" s="8">
        <f t="shared" si="30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_xlfn.TEXTSPLIT(P456,"/", FALSE)</f>
        <v>film &amp; video</v>
      </c>
      <c r="R456" t="str">
        <v>drama</v>
      </c>
      <c r="S456" s="7">
        <f t="shared" si="29"/>
        <v>41568.208333333336</v>
      </c>
      <c r="T456" s="8">
        <f t="shared" si="30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_xlfn.TEXTSPLIT(P457,"/", FALSE)</f>
        <v>theater</v>
      </c>
      <c r="R457" t="str">
        <v>plays</v>
      </c>
      <c r="S457" s="7">
        <f t="shared" si="29"/>
        <v>40809.208333333336</v>
      </c>
      <c r="T457" s="8">
        <f t="shared" si="30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_xlfn.TEXTSPLIT(P458,"/", FALSE)</f>
        <v>music</v>
      </c>
      <c r="R458" t="str">
        <v>indie rock</v>
      </c>
      <c r="S458" s="7">
        <f t="shared" si="29"/>
        <v>43141.25</v>
      </c>
      <c r="T458" s="8">
        <f t="shared" si="30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_xlfn.TEXTSPLIT(P459,"/", FALSE)</f>
        <v>theater</v>
      </c>
      <c r="R459" t="str">
        <v>plays</v>
      </c>
      <c r="S459" s="7">
        <f t="shared" si="29"/>
        <v>42657.208333333328</v>
      </c>
      <c r="T459" s="8">
        <f t="shared" si="30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_xlfn.TEXTSPLIT(P460,"/", FALSE)</f>
        <v>theater</v>
      </c>
      <c r="R460" t="str">
        <v>plays</v>
      </c>
      <c r="S460" s="7">
        <f t="shared" si="29"/>
        <v>40265.208333333336</v>
      </c>
      <c r="T460" s="8">
        <f t="shared" si="30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_xlfn.TEXTSPLIT(P461,"/", FALSE)</f>
        <v>film &amp; video</v>
      </c>
      <c r="R461" t="str">
        <v>documentary</v>
      </c>
      <c r="S461" s="7">
        <f t="shared" si="29"/>
        <v>42001.25</v>
      </c>
      <c r="T461" s="8">
        <f t="shared" si="30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_xlfn.TEXTSPLIT(P462,"/", FALSE)</f>
        <v>theater</v>
      </c>
      <c r="R462" t="str">
        <v>plays</v>
      </c>
      <c r="S462" s="7">
        <f t="shared" si="29"/>
        <v>40399.208333333336</v>
      </c>
      <c r="T462" s="8">
        <f t="shared" si="30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_xlfn.TEXTSPLIT(P463,"/", FALSE)</f>
        <v>film &amp; video</v>
      </c>
      <c r="R463" t="str">
        <v>drama</v>
      </c>
      <c r="S463" s="7">
        <f t="shared" si="29"/>
        <v>41757.208333333336</v>
      </c>
      <c r="T463" s="8">
        <f t="shared" si="30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_xlfn.TEXTSPLIT(P464,"/", FALSE)</f>
        <v>games</v>
      </c>
      <c r="R464" t="str">
        <v>mobile games</v>
      </c>
      <c r="S464" s="7">
        <f t="shared" si="29"/>
        <v>41304.25</v>
      </c>
      <c r="T464" s="8">
        <f t="shared" si="30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_xlfn.TEXTSPLIT(P465,"/", FALSE)</f>
        <v>film &amp; video</v>
      </c>
      <c r="R465" t="str">
        <v>animation</v>
      </c>
      <c r="S465" s="7">
        <f t="shared" si="29"/>
        <v>41639.25</v>
      </c>
      <c r="T465" s="8">
        <f t="shared" si="30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_xlfn.TEXTSPLIT(P466,"/", FALSE)</f>
        <v>theater</v>
      </c>
      <c r="R466" t="str">
        <v>plays</v>
      </c>
      <c r="S466" s="7">
        <f t="shared" si="29"/>
        <v>43142.25</v>
      </c>
      <c r="T466" s="8">
        <f t="shared" si="30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_xlfn.TEXTSPLIT(P467,"/", FALSE)</f>
        <v>publishing</v>
      </c>
      <c r="R467" t="str">
        <v>translations</v>
      </c>
      <c r="S467" s="7">
        <f t="shared" si="29"/>
        <v>43127.25</v>
      </c>
      <c r="T467" s="8">
        <f t="shared" si="30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_xlfn.TEXTSPLIT(P468,"/", FALSE)</f>
        <v>technology</v>
      </c>
      <c r="R468" t="str">
        <v>wearables</v>
      </c>
      <c r="S468" s="7">
        <f t="shared" si="29"/>
        <v>41409.208333333336</v>
      </c>
      <c r="T468" s="8">
        <f t="shared" si="30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_xlfn.TEXTSPLIT(P469,"/", FALSE)</f>
        <v>technology</v>
      </c>
      <c r="R469" t="str">
        <v>web</v>
      </c>
      <c r="S469" s="7">
        <f t="shared" si="29"/>
        <v>42331.25</v>
      </c>
      <c r="T469" s="8">
        <f t="shared" si="30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_xlfn.TEXTSPLIT(P470,"/", FALSE)</f>
        <v>theater</v>
      </c>
      <c r="R470" t="str">
        <v>plays</v>
      </c>
      <c r="S470" s="7">
        <f t="shared" si="29"/>
        <v>43569.208333333328</v>
      </c>
      <c r="T470" s="8">
        <f t="shared" si="30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_xlfn.TEXTSPLIT(P471,"/", FALSE)</f>
        <v>film &amp; video</v>
      </c>
      <c r="R471" t="str">
        <v>drama</v>
      </c>
      <c r="S471" s="7">
        <f t="shared" si="29"/>
        <v>42142.208333333328</v>
      </c>
      <c r="T471" s="8">
        <f t="shared" si="30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_xlfn.TEXTSPLIT(P472,"/", FALSE)</f>
        <v>technology</v>
      </c>
      <c r="R472" t="str">
        <v>wearables</v>
      </c>
      <c r="S472" s="7">
        <f t="shared" si="29"/>
        <v>42716.25</v>
      </c>
      <c r="T472" s="8">
        <f t="shared" si="30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_xlfn.TEXTSPLIT(P473,"/", FALSE)</f>
        <v>food</v>
      </c>
      <c r="R473" t="str">
        <v>food trucks</v>
      </c>
      <c r="S473" s="7">
        <f t="shared" si="29"/>
        <v>41031.208333333336</v>
      </c>
      <c r="T473" s="8">
        <f t="shared" si="30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_xlfn.TEXTSPLIT(P474,"/", FALSE)</f>
        <v>music</v>
      </c>
      <c r="R474" t="str">
        <v>rock</v>
      </c>
      <c r="S474" s="7">
        <f t="shared" si="29"/>
        <v>43535.208333333328</v>
      </c>
      <c r="T474" s="8">
        <f t="shared" si="30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_xlfn.TEXTSPLIT(P475,"/", FALSE)</f>
        <v>music</v>
      </c>
      <c r="R475" t="str">
        <v>electric music</v>
      </c>
      <c r="S475" s="7">
        <f t="shared" si="29"/>
        <v>43277.208333333328</v>
      </c>
      <c r="T475" s="8">
        <f t="shared" si="30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_xlfn.TEXTSPLIT(P476,"/", FALSE)</f>
        <v>film &amp; video</v>
      </c>
      <c r="R476" t="str">
        <v>television</v>
      </c>
      <c r="S476" s="7">
        <f t="shared" si="29"/>
        <v>41989.25</v>
      </c>
      <c r="T476" s="8">
        <f t="shared" si="30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_xlfn.TEXTSPLIT(P477,"/", FALSE)</f>
        <v>publishing</v>
      </c>
      <c r="R477" t="str">
        <v>translations</v>
      </c>
      <c r="S477" s="7">
        <f t="shared" si="29"/>
        <v>41450.208333333336</v>
      </c>
      <c r="T477" s="8">
        <f t="shared" si="30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_xlfn.TEXTSPLIT(P478,"/", FALSE)</f>
        <v>publishing</v>
      </c>
      <c r="R478" t="str">
        <v>fiction</v>
      </c>
      <c r="S478" s="7">
        <f t="shared" si="29"/>
        <v>43322.208333333328</v>
      </c>
      <c r="T478" s="8">
        <f t="shared" si="30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_xlfn.TEXTSPLIT(P479,"/", FALSE)</f>
        <v>film &amp; video</v>
      </c>
      <c r="R479" t="str">
        <v>science fiction</v>
      </c>
      <c r="S479" s="7">
        <f t="shared" si="29"/>
        <v>40720.208333333336</v>
      </c>
      <c r="T479" s="8">
        <f t="shared" si="30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_xlfn.TEXTSPLIT(P480,"/", FALSE)</f>
        <v>technology</v>
      </c>
      <c r="R480" t="str">
        <v>wearables</v>
      </c>
      <c r="S480" s="7">
        <f t="shared" si="29"/>
        <v>42072.208333333328</v>
      </c>
      <c r="T480" s="8">
        <f t="shared" si="30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_xlfn.TEXTSPLIT(P481,"/", FALSE)</f>
        <v>food</v>
      </c>
      <c r="R481" t="str">
        <v>food trucks</v>
      </c>
      <c r="S481" s="7">
        <f t="shared" si="29"/>
        <v>42945.208333333328</v>
      </c>
      <c r="T481" s="8">
        <f t="shared" si="30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_xlfn.TEXTSPLIT(P482,"/", FALSE)</f>
        <v>photography</v>
      </c>
      <c r="R482" t="str">
        <v>photography books</v>
      </c>
      <c r="S482" s="7">
        <f t="shared" si="29"/>
        <v>40248.25</v>
      </c>
      <c r="T482" s="8">
        <f t="shared" si="30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_xlfn.TEXTSPLIT(P483,"/", FALSE)</f>
        <v>theater</v>
      </c>
      <c r="R483" t="str">
        <v>plays</v>
      </c>
      <c r="S483" s="7">
        <f t="shared" si="29"/>
        <v>41913.208333333336</v>
      </c>
      <c r="T483" s="8">
        <f t="shared" si="30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_xlfn.TEXTSPLIT(P484,"/", FALSE)</f>
        <v>publishing</v>
      </c>
      <c r="R484" t="str">
        <v>fiction</v>
      </c>
      <c r="S484" s="7">
        <f t="shared" si="29"/>
        <v>40963.25</v>
      </c>
      <c r="T484" s="8">
        <f t="shared" si="30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_xlfn.TEXTSPLIT(P485,"/", FALSE)</f>
        <v>theater</v>
      </c>
      <c r="R485" t="str">
        <v>plays</v>
      </c>
      <c r="S485" s="7">
        <f t="shared" si="29"/>
        <v>43811.25</v>
      </c>
      <c r="T485" s="8">
        <f t="shared" si="30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_xlfn.TEXTSPLIT(P486,"/", FALSE)</f>
        <v>food</v>
      </c>
      <c r="R486" t="str">
        <v>food trucks</v>
      </c>
      <c r="S486" s="7">
        <f t="shared" si="29"/>
        <v>41855.208333333336</v>
      </c>
      <c r="T486" s="8">
        <f t="shared" si="30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_xlfn.TEXTSPLIT(P487,"/", FALSE)</f>
        <v>theater</v>
      </c>
      <c r="R487" t="str">
        <v>plays</v>
      </c>
      <c r="S487" s="7">
        <f t="shared" si="29"/>
        <v>43626.208333333328</v>
      </c>
      <c r="T487" s="8">
        <f t="shared" si="30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_xlfn.TEXTSPLIT(P488,"/", FALSE)</f>
        <v>publishing</v>
      </c>
      <c r="R488" t="str">
        <v>translations</v>
      </c>
      <c r="S488" s="7">
        <f t="shared" si="29"/>
        <v>43168.25</v>
      </c>
      <c r="T488" s="8">
        <f t="shared" si="30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_xlfn.TEXTSPLIT(P489,"/", FALSE)</f>
        <v>theater</v>
      </c>
      <c r="R489" t="str">
        <v>plays</v>
      </c>
      <c r="S489" s="7">
        <f t="shared" si="29"/>
        <v>42845.208333333328</v>
      </c>
      <c r="T489" s="8">
        <f t="shared" si="30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_xlfn.TEXTSPLIT(P490,"/", FALSE)</f>
        <v>theater</v>
      </c>
      <c r="R490" t="str">
        <v>plays</v>
      </c>
      <c r="S490" s="7">
        <f t="shared" si="29"/>
        <v>42403.25</v>
      </c>
      <c r="T490" s="8">
        <f t="shared" si="30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_xlfn.TEXTSPLIT(P491,"/", FALSE)</f>
        <v>technology</v>
      </c>
      <c r="R491" t="str">
        <v>wearables</v>
      </c>
      <c r="S491" s="7">
        <f t="shared" si="29"/>
        <v>40406.208333333336</v>
      </c>
      <c r="T491" s="8">
        <f t="shared" si="30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_xlfn.TEXTSPLIT(P492,"/", FALSE)</f>
        <v>journalism</v>
      </c>
      <c r="R492" t="str">
        <v>audio</v>
      </c>
      <c r="S492" s="7">
        <f t="shared" si="29"/>
        <v>43786.25</v>
      </c>
      <c r="T492" s="8">
        <f t="shared" si="30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_xlfn.TEXTSPLIT(P493,"/", FALSE)</f>
        <v>food</v>
      </c>
      <c r="R493" t="str">
        <v>food trucks</v>
      </c>
      <c r="S493" s="7">
        <f t="shared" si="29"/>
        <v>41456.208333333336</v>
      </c>
      <c r="T493" s="8">
        <f t="shared" si="30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_xlfn.TEXTSPLIT(P494,"/", FALSE)</f>
        <v>film &amp; video</v>
      </c>
      <c r="R494" t="str">
        <v>shorts</v>
      </c>
      <c r="S494" s="7">
        <f t="shared" si="29"/>
        <v>40336.208333333336</v>
      </c>
      <c r="T494" s="8">
        <f t="shared" si="30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_xlfn.TEXTSPLIT(P495,"/", FALSE)</f>
        <v>photography</v>
      </c>
      <c r="R495" t="str">
        <v>photography books</v>
      </c>
      <c r="S495" s="7">
        <f t="shared" si="29"/>
        <v>43645.208333333328</v>
      </c>
      <c r="T495" s="8">
        <f t="shared" si="30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_xlfn.TEXTSPLIT(P496,"/", FALSE)</f>
        <v>technology</v>
      </c>
      <c r="R496" t="str">
        <v>wearables</v>
      </c>
      <c r="S496" s="7">
        <f t="shared" si="29"/>
        <v>40990.208333333336</v>
      </c>
      <c r="T496" s="8">
        <f t="shared" si="30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_xlfn.TEXTSPLIT(P497,"/", FALSE)</f>
        <v>theater</v>
      </c>
      <c r="R497" t="str">
        <v>plays</v>
      </c>
      <c r="S497" s="7">
        <f t="shared" si="29"/>
        <v>41800.208333333336</v>
      </c>
      <c r="T497" s="8">
        <f t="shared" si="30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_xlfn.TEXTSPLIT(P498,"/", FALSE)</f>
        <v>film &amp; video</v>
      </c>
      <c r="R498" t="str">
        <v>animation</v>
      </c>
      <c r="S498" s="7">
        <f t="shared" si="29"/>
        <v>42876.208333333328</v>
      </c>
      <c r="T498" s="8">
        <f t="shared" si="30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_xlfn.TEXTSPLIT(P499,"/", FALSE)</f>
        <v>technology</v>
      </c>
      <c r="R499" t="str">
        <v>wearables</v>
      </c>
      <c r="S499" s="7">
        <f t="shared" si="29"/>
        <v>42724.25</v>
      </c>
      <c r="T499" s="8">
        <f t="shared" si="30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_xlfn.TEXTSPLIT(P500,"/", FALSE)</f>
        <v>technology</v>
      </c>
      <c r="R500" t="str">
        <v>web</v>
      </c>
      <c r="S500" s="7">
        <f t="shared" si="29"/>
        <v>42005.25</v>
      </c>
      <c r="T500" s="8">
        <f t="shared" si="30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_xlfn.TEXTSPLIT(P501,"/", FALSE)</f>
        <v>film &amp; video</v>
      </c>
      <c r="R501" t="str">
        <v>documentary</v>
      </c>
      <c r="S501" s="7">
        <f t="shared" si="29"/>
        <v>42444.208333333328</v>
      </c>
      <c r="T501" s="8">
        <f t="shared" si="30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_xlfn.TEXTSPLIT(P502,"/", FALSE)</f>
        <v>theater</v>
      </c>
      <c r="R502" t="str">
        <v>plays</v>
      </c>
      <c r="S502" s="7">
        <f t="shared" si="29"/>
        <v>41395.208333333336</v>
      </c>
      <c r="T502" s="8">
        <f t="shared" si="30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_xlfn.TEXTSPLIT(P503,"/", FALSE)</f>
        <v>film &amp; video</v>
      </c>
      <c r="R503" t="str">
        <v>documentary</v>
      </c>
      <c r="S503" s="7">
        <f t="shared" si="29"/>
        <v>41345.208333333336</v>
      </c>
      <c r="T503" s="8">
        <f t="shared" si="30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_xlfn.TEXTSPLIT(P504,"/", FALSE)</f>
        <v>games</v>
      </c>
      <c r="R504" t="str">
        <v>video games</v>
      </c>
      <c r="S504" s="7">
        <f t="shared" si="29"/>
        <v>41117.208333333336</v>
      </c>
      <c r="T504" s="8">
        <f t="shared" si="30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_xlfn.TEXTSPLIT(P505,"/", FALSE)</f>
        <v>film &amp; video</v>
      </c>
      <c r="R505" t="str">
        <v>drama</v>
      </c>
      <c r="S505" s="7">
        <f t="shared" si="29"/>
        <v>42186.208333333328</v>
      </c>
      <c r="T505" s="8">
        <f t="shared" si="30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_xlfn.TEXTSPLIT(P506,"/", FALSE)</f>
        <v>music</v>
      </c>
      <c r="R506" t="str">
        <v>rock</v>
      </c>
      <c r="S506" s="7">
        <f t="shared" si="29"/>
        <v>42142.208333333328</v>
      </c>
      <c r="T506" s="8">
        <f t="shared" si="30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_xlfn.TEXTSPLIT(P507,"/", FALSE)</f>
        <v>publishing</v>
      </c>
      <c r="R507" t="str">
        <v>radio &amp; podcasts</v>
      </c>
      <c r="S507" s="7">
        <f t="shared" si="29"/>
        <v>41341.25</v>
      </c>
      <c r="T507" s="8">
        <f t="shared" si="30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_xlfn.TEXTSPLIT(P508,"/", FALSE)</f>
        <v>theater</v>
      </c>
      <c r="R508" t="str">
        <v>plays</v>
      </c>
      <c r="S508" s="7">
        <f t="shared" si="29"/>
        <v>43062.25</v>
      </c>
      <c r="T508" s="8">
        <f t="shared" si="30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_xlfn.TEXTSPLIT(P509,"/", FALSE)</f>
        <v>technology</v>
      </c>
      <c r="R509" t="str">
        <v>web</v>
      </c>
      <c r="S509" s="7">
        <f t="shared" si="29"/>
        <v>41373.208333333336</v>
      </c>
      <c r="T509" s="8">
        <f t="shared" si="30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_xlfn.TEXTSPLIT(P510,"/", FALSE)</f>
        <v>theater</v>
      </c>
      <c r="R510" t="str">
        <v>plays</v>
      </c>
      <c r="S510" s="7">
        <f t="shared" si="29"/>
        <v>43310.208333333328</v>
      </c>
      <c r="T510" s="8">
        <f t="shared" si="30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_xlfn.TEXTSPLIT(P511,"/", FALSE)</f>
        <v>theater</v>
      </c>
      <c r="R511" t="str">
        <v>plays</v>
      </c>
      <c r="S511" s="7">
        <f t="shared" si="29"/>
        <v>41034.208333333336</v>
      </c>
      <c r="T511" s="8">
        <f t="shared" si="30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_xlfn.TEXTSPLIT(P512,"/", FALSE)</f>
        <v>film &amp; video</v>
      </c>
      <c r="R512" t="str">
        <v>drama</v>
      </c>
      <c r="S512" s="7">
        <f t="shared" si="29"/>
        <v>43251.208333333328</v>
      </c>
      <c r="T512" s="8">
        <f t="shared" si="30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_xlfn.TEXTSPLIT(P513,"/", FALSE)</f>
        <v>theater</v>
      </c>
      <c r="R513" t="str">
        <v>plays</v>
      </c>
      <c r="S513" s="7">
        <f t="shared" si="29"/>
        <v>43671.208333333328</v>
      </c>
      <c r="T513" s="8">
        <f t="shared" si="30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_xlfn.TEXTSPLIT(P514,"/", FALSE)</f>
        <v>games</v>
      </c>
      <c r="R514" t="str">
        <v>video games</v>
      </c>
      <c r="S514" s="7">
        <f t="shared" si="29"/>
        <v>41825.208333333336</v>
      </c>
      <c r="T514" s="8">
        <f t="shared" si="30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_xlfn.TEXTSPLIT(P515,"/", FALSE)</f>
        <v>film &amp; video</v>
      </c>
      <c r="R515" t="str">
        <v>television</v>
      </c>
      <c r="S515" s="7">
        <f t="shared" ref="S515:S578" si="33">(((L515/60)/60)/24)+DATE(1970,1,1)</f>
        <v>40430.208333333336</v>
      </c>
      <c r="T515" s="8">
        <f t="shared" ref="T515:T578" si="34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_xlfn.TEXTSPLIT(P516,"/", FALSE)</f>
        <v>music</v>
      </c>
      <c r="R516" t="str">
        <v>rock</v>
      </c>
      <c r="S516" s="7">
        <f t="shared" si="33"/>
        <v>41614.25</v>
      </c>
      <c r="T516" s="8">
        <f t="shared" si="34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_xlfn.TEXTSPLIT(P517,"/", FALSE)</f>
        <v>theater</v>
      </c>
      <c r="R517" t="str">
        <v>plays</v>
      </c>
      <c r="S517" s="7">
        <f t="shared" si="33"/>
        <v>40900.25</v>
      </c>
      <c r="T517" s="8">
        <f t="shared" si="34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_xlfn.TEXTSPLIT(P518,"/", FALSE)</f>
        <v>publishing</v>
      </c>
      <c r="R518" t="str">
        <v>nonfiction</v>
      </c>
      <c r="S518" s="7">
        <f t="shared" si="33"/>
        <v>40396.208333333336</v>
      </c>
      <c r="T518" s="8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_xlfn.TEXTSPLIT(P519,"/", FALSE)</f>
        <v>food</v>
      </c>
      <c r="R519" t="str">
        <v>food trucks</v>
      </c>
      <c r="S519" s="7">
        <f t="shared" si="33"/>
        <v>42860.208333333328</v>
      </c>
      <c r="T519" s="8">
        <f t="shared" si="34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_xlfn.TEXTSPLIT(P520,"/", FALSE)</f>
        <v>film &amp; video</v>
      </c>
      <c r="R520" t="str">
        <v>animation</v>
      </c>
      <c r="S520" s="7">
        <f t="shared" si="33"/>
        <v>43154.25</v>
      </c>
      <c r="T520" s="8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_xlfn.TEXTSPLIT(P521,"/", FALSE)</f>
        <v>music</v>
      </c>
      <c r="R521" t="str">
        <v>rock</v>
      </c>
      <c r="S521" s="7">
        <f t="shared" si="33"/>
        <v>42012.25</v>
      </c>
      <c r="T521" s="8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_xlfn.TEXTSPLIT(P522,"/", FALSE)</f>
        <v>theater</v>
      </c>
      <c r="R522" t="str">
        <v>plays</v>
      </c>
      <c r="S522" s="7">
        <f t="shared" si="33"/>
        <v>43574.208333333328</v>
      </c>
      <c r="T522" s="8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_xlfn.TEXTSPLIT(P523,"/", FALSE)</f>
        <v>film &amp; video</v>
      </c>
      <c r="R523" t="str">
        <v>drama</v>
      </c>
      <c r="S523" s="7">
        <f t="shared" si="33"/>
        <v>42605.208333333328</v>
      </c>
      <c r="T523" s="8">
        <f t="shared" si="34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_xlfn.TEXTSPLIT(P524,"/", FALSE)</f>
        <v>film &amp; video</v>
      </c>
      <c r="R524" t="str">
        <v>shorts</v>
      </c>
      <c r="S524" s="7">
        <f t="shared" si="33"/>
        <v>41093.208333333336</v>
      </c>
      <c r="T524" s="8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_xlfn.TEXTSPLIT(P525,"/", FALSE)</f>
        <v>film &amp; video</v>
      </c>
      <c r="R525" t="str">
        <v>shorts</v>
      </c>
      <c r="S525" s="7">
        <f t="shared" si="33"/>
        <v>40241.25</v>
      </c>
      <c r="T525" s="8">
        <f t="shared" si="34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_xlfn.TEXTSPLIT(P526,"/", FALSE)</f>
        <v>theater</v>
      </c>
      <c r="R526" t="str">
        <v>plays</v>
      </c>
      <c r="S526" s="7">
        <f t="shared" si="33"/>
        <v>40294.208333333336</v>
      </c>
      <c r="T526" s="8">
        <f t="shared" si="34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_xlfn.TEXTSPLIT(P527,"/", FALSE)</f>
        <v>technology</v>
      </c>
      <c r="R527" t="str">
        <v>wearables</v>
      </c>
      <c r="S527" s="7">
        <f t="shared" si="33"/>
        <v>40505.25</v>
      </c>
      <c r="T527" s="8">
        <f t="shared" si="34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_xlfn.TEXTSPLIT(P528,"/", FALSE)</f>
        <v>theater</v>
      </c>
      <c r="R528" t="str">
        <v>plays</v>
      </c>
      <c r="S528" s="7">
        <f t="shared" si="33"/>
        <v>42364.25</v>
      </c>
      <c r="T528" s="8">
        <f t="shared" si="34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_xlfn.TEXTSPLIT(P529,"/", FALSE)</f>
        <v>film &amp; video</v>
      </c>
      <c r="R529" t="str">
        <v>animation</v>
      </c>
      <c r="S529" s="7">
        <f t="shared" si="33"/>
        <v>42405.25</v>
      </c>
      <c r="T529" s="8">
        <f t="shared" si="34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_xlfn.TEXTSPLIT(P530,"/", FALSE)</f>
        <v>music</v>
      </c>
      <c r="R530" t="str">
        <v>indie rock</v>
      </c>
      <c r="S530" s="7">
        <f t="shared" si="33"/>
        <v>41601.25</v>
      </c>
      <c r="T530" s="8">
        <f t="shared" si="34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_xlfn.TEXTSPLIT(P531,"/", FALSE)</f>
        <v>games</v>
      </c>
      <c r="R531" t="str">
        <v>video games</v>
      </c>
      <c r="S531" s="7">
        <f t="shared" si="33"/>
        <v>41769.208333333336</v>
      </c>
      <c r="T531" s="8">
        <f t="shared" si="34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_xlfn.TEXTSPLIT(P532,"/", FALSE)</f>
        <v>publishing</v>
      </c>
      <c r="R532" t="str">
        <v>fiction</v>
      </c>
      <c r="S532" s="7">
        <f t="shared" si="33"/>
        <v>40421.208333333336</v>
      </c>
      <c r="T532" s="8">
        <f t="shared" si="34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_xlfn.TEXTSPLIT(P533,"/", FALSE)</f>
        <v>games</v>
      </c>
      <c r="R533" t="str">
        <v>video games</v>
      </c>
      <c r="S533" s="7">
        <f t="shared" si="33"/>
        <v>41589.25</v>
      </c>
      <c r="T533" s="8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_xlfn.TEXTSPLIT(P534,"/", FALSE)</f>
        <v>theater</v>
      </c>
      <c r="R534" t="str">
        <v>plays</v>
      </c>
      <c r="S534" s="7">
        <f t="shared" si="33"/>
        <v>43125.25</v>
      </c>
      <c r="T534" s="8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_xlfn.TEXTSPLIT(P535,"/", FALSE)</f>
        <v>music</v>
      </c>
      <c r="R535" t="str">
        <v>indie rock</v>
      </c>
      <c r="S535" s="7">
        <f t="shared" si="33"/>
        <v>41479.208333333336</v>
      </c>
      <c r="T535" s="8">
        <f t="shared" si="34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_xlfn.TEXTSPLIT(P536,"/", FALSE)</f>
        <v>film &amp; video</v>
      </c>
      <c r="R536" t="str">
        <v>drama</v>
      </c>
      <c r="S536" s="7">
        <f t="shared" si="33"/>
        <v>43329.208333333328</v>
      </c>
      <c r="T536" s="8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_xlfn.TEXTSPLIT(P537,"/", FALSE)</f>
        <v>theater</v>
      </c>
      <c r="R537" t="str">
        <v>plays</v>
      </c>
      <c r="S537" s="7">
        <f t="shared" si="33"/>
        <v>43259.208333333328</v>
      </c>
      <c r="T537" s="8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_xlfn.TEXTSPLIT(P538,"/", FALSE)</f>
        <v>publishing</v>
      </c>
      <c r="R538" t="str">
        <v>fiction</v>
      </c>
      <c r="S538" s="7">
        <f t="shared" si="33"/>
        <v>40414.208333333336</v>
      </c>
      <c r="T538" s="8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_xlfn.TEXTSPLIT(P539,"/", FALSE)</f>
        <v>film &amp; video</v>
      </c>
      <c r="R539" t="str">
        <v>documentary</v>
      </c>
      <c r="S539" s="7">
        <f t="shared" si="33"/>
        <v>43342.208333333328</v>
      </c>
      <c r="T539" s="8">
        <f t="shared" si="34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_xlfn.TEXTSPLIT(P540,"/", FALSE)</f>
        <v>games</v>
      </c>
      <c r="R540" t="str">
        <v>mobile games</v>
      </c>
      <c r="S540" s="7">
        <f t="shared" si="33"/>
        <v>41539.208333333336</v>
      </c>
      <c r="T540" s="8">
        <f t="shared" si="34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_xlfn.TEXTSPLIT(P541,"/", FALSE)</f>
        <v>food</v>
      </c>
      <c r="R541" t="str">
        <v>food trucks</v>
      </c>
      <c r="S541" s="7">
        <f t="shared" si="33"/>
        <v>43647.208333333328</v>
      </c>
      <c r="T541" s="8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_xlfn.TEXTSPLIT(P542,"/", FALSE)</f>
        <v>photography</v>
      </c>
      <c r="R542" t="str">
        <v>photography books</v>
      </c>
      <c r="S542" s="7">
        <f t="shared" si="33"/>
        <v>43225.208333333328</v>
      </c>
      <c r="T542" s="8">
        <f t="shared" si="34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_xlfn.TEXTSPLIT(P543,"/", FALSE)</f>
        <v>games</v>
      </c>
      <c r="R543" t="str">
        <v>mobile games</v>
      </c>
      <c r="S543" s="7">
        <f t="shared" si="33"/>
        <v>42165.208333333328</v>
      </c>
      <c r="T543" s="8">
        <f t="shared" si="34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_xlfn.TEXTSPLIT(P544,"/", FALSE)</f>
        <v>music</v>
      </c>
      <c r="R544" t="str">
        <v>indie rock</v>
      </c>
      <c r="S544" s="7">
        <f t="shared" si="33"/>
        <v>42391.25</v>
      </c>
      <c r="T544" s="8">
        <f t="shared" si="34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_xlfn.TEXTSPLIT(P545,"/", FALSE)</f>
        <v>games</v>
      </c>
      <c r="R545" t="str">
        <v>video games</v>
      </c>
      <c r="S545" s="7">
        <f t="shared" si="33"/>
        <v>41528.208333333336</v>
      </c>
      <c r="T545" s="8">
        <f t="shared" si="34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_xlfn.TEXTSPLIT(P546,"/", FALSE)</f>
        <v>music</v>
      </c>
      <c r="R546" t="str">
        <v>rock</v>
      </c>
      <c r="S546" s="7">
        <f t="shared" si="33"/>
        <v>42377.25</v>
      </c>
      <c r="T546" s="8">
        <f t="shared" si="34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_xlfn.TEXTSPLIT(P547,"/", FALSE)</f>
        <v>theater</v>
      </c>
      <c r="R547" t="str">
        <v>plays</v>
      </c>
      <c r="S547" s="7">
        <f t="shared" si="33"/>
        <v>43824.25</v>
      </c>
      <c r="T547" s="8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_xlfn.TEXTSPLIT(P548,"/", FALSE)</f>
        <v>theater</v>
      </c>
      <c r="R548" t="str">
        <v>plays</v>
      </c>
      <c r="S548" s="7">
        <f t="shared" si="33"/>
        <v>43360.208333333328</v>
      </c>
      <c r="T548" s="8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_xlfn.TEXTSPLIT(P549,"/", FALSE)</f>
        <v>film &amp; video</v>
      </c>
      <c r="R549" t="str">
        <v>drama</v>
      </c>
      <c r="S549" s="7">
        <f t="shared" si="33"/>
        <v>42029.25</v>
      </c>
      <c r="T549" s="8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_xlfn.TEXTSPLIT(P550,"/", FALSE)</f>
        <v>theater</v>
      </c>
      <c r="R550" t="str">
        <v>plays</v>
      </c>
      <c r="S550" s="7">
        <f t="shared" si="33"/>
        <v>42461.208333333328</v>
      </c>
      <c r="T550" s="8">
        <f t="shared" si="34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_xlfn.TEXTSPLIT(P551,"/", FALSE)</f>
        <v>technology</v>
      </c>
      <c r="R551" t="str">
        <v>wearables</v>
      </c>
      <c r="S551" s="7">
        <f t="shared" si="33"/>
        <v>41422.208333333336</v>
      </c>
      <c r="T551" s="8">
        <f t="shared" si="34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_xlfn.TEXTSPLIT(P552,"/", FALSE)</f>
        <v>music</v>
      </c>
      <c r="R552" t="str">
        <v>indie rock</v>
      </c>
      <c r="S552" s="7">
        <f t="shared" si="33"/>
        <v>40968.25</v>
      </c>
      <c r="T552" s="8">
        <f t="shared" si="34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_xlfn.TEXTSPLIT(P553,"/", FALSE)</f>
        <v>technology</v>
      </c>
      <c r="R553" t="str">
        <v>web</v>
      </c>
      <c r="S553" s="7">
        <f t="shared" si="33"/>
        <v>41993.25</v>
      </c>
      <c r="T553" s="8">
        <f t="shared" si="34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_xlfn.TEXTSPLIT(P554,"/", FALSE)</f>
        <v>theater</v>
      </c>
      <c r="R554" t="str">
        <v>plays</v>
      </c>
      <c r="S554" s="7">
        <f t="shared" si="33"/>
        <v>42700.25</v>
      </c>
      <c r="T554" s="8">
        <f t="shared" si="34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_xlfn.TEXTSPLIT(P555,"/", FALSE)</f>
        <v>music</v>
      </c>
      <c r="R555" t="str">
        <v>rock</v>
      </c>
      <c r="S555" s="7">
        <f t="shared" si="33"/>
        <v>40545.25</v>
      </c>
      <c r="T555" s="8">
        <f t="shared" si="34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_xlfn.TEXTSPLIT(P556,"/", FALSE)</f>
        <v>music</v>
      </c>
      <c r="R556" t="str">
        <v>indie rock</v>
      </c>
      <c r="S556" s="7">
        <f t="shared" si="33"/>
        <v>42723.25</v>
      </c>
      <c r="T556" s="8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_xlfn.TEXTSPLIT(P557,"/", FALSE)</f>
        <v>music</v>
      </c>
      <c r="R557" t="str">
        <v>rock</v>
      </c>
      <c r="S557" s="7">
        <f t="shared" si="33"/>
        <v>41731.208333333336</v>
      </c>
      <c r="T557" s="8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_xlfn.TEXTSPLIT(P558,"/", FALSE)</f>
        <v>publishing</v>
      </c>
      <c r="R558" t="str">
        <v>translations</v>
      </c>
      <c r="S558" s="7">
        <f t="shared" si="33"/>
        <v>40792.208333333336</v>
      </c>
      <c r="T558" s="8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_xlfn.TEXTSPLIT(P559,"/", FALSE)</f>
        <v>film &amp; video</v>
      </c>
      <c r="R559" t="str">
        <v>science fiction</v>
      </c>
      <c r="S559" s="7">
        <f t="shared" si="33"/>
        <v>42279.208333333328</v>
      </c>
      <c r="T559" s="8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_xlfn.TEXTSPLIT(P560,"/", FALSE)</f>
        <v>theater</v>
      </c>
      <c r="R560" t="str">
        <v>plays</v>
      </c>
      <c r="S560" s="7">
        <f t="shared" si="33"/>
        <v>42424.25</v>
      </c>
      <c r="T560" s="8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_xlfn.TEXTSPLIT(P561,"/", FALSE)</f>
        <v>theater</v>
      </c>
      <c r="R561" t="str">
        <v>plays</v>
      </c>
      <c r="S561" s="7">
        <f t="shared" si="33"/>
        <v>42584.208333333328</v>
      </c>
      <c r="T561" s="8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_xlfn.TEXTSPLIT(P562,"/", FALSE)</f>
        <v>film &amp; video</v>
      </c>
      <c r="R562" t="str">
        <v>animation</v>
      </c>
      <c r="S562" s="7">
        <f t="shared" si="33"/>
        <v>40865.25</v>
      </c>
      <c r="T562" s="8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_xlfn.TEXTSPLIT(P563,"/", FALSE)</f>
        <v>theater</v>
      </c>
      <c r="R563" t="str">
        <v>plays</v>
      </c>
      <c r="S563" s="7">
        <f t="shared" si="33"/>
        <v>40833.208333333336</v>
      </c>
      <c r="T563" s="8">
        <f t="shared" si="34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_xlfn.TEXTSPLIT(P564,"/", FALSE)</f>
        <v>music</v>
      </c>
      <c r="R564" t="str">
        <v>rock</v>
      </c>
      <c r="S564" s="7">
        <f t="shared" si="33"/>
        <v>43536.208333333328</v>
      </c>
      <c r="T564" s="8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_xlfn.TEXTSPLIT(P565,"/", FALSE)</f>
        <v>film &amp; video</v>
      </c>
      <c r="R565" t="str">
        <v>documentary</v>
      </c>
      <c r="S565" s="7">
        <f t="shared" si="33"/>
        <v>43417.25</v>
      </c>
      <c r="T565" s="8">
        <f t="shared" si="34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_xlfn.TEXTSPLIT(P566,"/", FALSE)</f>
        <v>theater</v>
      </c>
      <c r="R566" t="str">
        <v>plays</v>
      </c>
      <c r="S566" s="7">
        <f t="shared" si="33"/>
        <v>42078.208333333328</v>
      </c>
      <c r="T566" s="8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_xlfn.TEXTSPLIT(P567,"/", FALSE)</f>
        <v>theater</v>
      </c>
      <c r="R567" t="str">
        <v>plays</v>
      </c>
      <c r="S567" s="7">
        <f t="shared" si="33"/>
        <v>40862.25</v>
      </c>
      <c r="T567" s="8">
        <f t="shared" si="34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_xlfn.TEXTSPLIT(P568,"/", FALSE)</f>
        <v>music</v>
      </c>
      <c r="R568" t="str">
        <v>electric music</v>
      </c>
      <c r="S568" s="7">
        <f t="shared" si="33"/>
        <v>42424.25</v>
      </c>
      <c r="T568" s="8">
        <f t="shared" si="34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_xlfn.TEXTSPLIT(P569,"/", FALSE)</f>
        <v>music</v>
      </c>
      <c r="R569" t="str">
        <v>rock</v>
      </c>
      <c r="S569" s="7">
        <f t="shared" si="33"/>
        <v>41830.208333333336</v>
      </c>
      <c r="T569" s="8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_xlfn.TEXTSPLIT(P570,"/", FALSE)</f>
        <v>theater</v>
      </c>
      <c r="R570" t="str">
        <v>plays</v>
      </c>
      <c r="S570" s="7">
        <f t="shared" si="33"/>
        <v>40374.208333333336</v>
      </c>
      <c r="T570" s="8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_xlfn.TEXTSPLIT(P571,"/", FALSE)</f>
        <v>film &amp; video</v>
      </c>
      <c r="R571" t="str">
        <v>animation</v>
      </c>
      <c r="S571" s="7">
        <f t="shared" si="33"/>
        <v>40554.25</v>
      </c>
      <c r="T571" s="8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_xlfn.TEXTSPLIT(P572,"/", FALSE)</f>
        <v>music</v>
      </c>
      <c r="R572" t="str">
        <v>rock</v>
      </c>
      <c r="S572" s="7">
        <f t="shared" si="33"/>
        <v>41993.25</v>
      </c>
      <c r="T572" s="8">
        <f t="shared" si="34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_xlfn.TEXTSPLIT(P573,"/", FALSE)</f>
        <v>film &amp; video</v>
      </c>
      <c r="R573" t="str">
        <v>shorts</v>
      </c>
      <c r="S573" s="7">
        <f t="shared" si="33"/>
        <v>42174.208333333328</v>
      </c>
      <c r="T573" s="8">
        <f t="shared" si="34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_xlfn.TEXTSPLIT(P574,"/", FALSE)</f>
        <v>music</v>
      </c>
      <c r="R574" t="str">
        <v>rock</v>
      </c>
      <c r="S574" s="7">
        <f t="shared" si="33"/>
        <v>42275.208333333328</v>
      </c>
      <c r="T574" s="8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_xlfn.TEXTSPLIT(P575,"/", FALSE)</f>
        <v>journalism</v>
      </c>
      <c r="R575" t="str">
        <v>audio</v>
      </c>
      <c r="S575" s="7">
        <f t="shared" si="33"/>
        <v>41761.208333333336</v>
      </c>
      <c r="T575" s="8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_xlfn.TEXTSPLIT(P576,"/", FALSE)</f>
        <v>food</v>
      </c>
      <c r="R576" t="str">
        <v>food trucks</v>
      </c>
      <c r="S576" s="7">
        <f t="shared" si="33"/>
        <v>43806.25</v>
      </c>
      <c r="T576" s="8">
        <f t="shared" si="34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_xlfn.TEXTSPLIT(P577,"/", FALSE)</f>
        <v>theater</v>
      </c>
      <c r="R577" t="str">
        <v>plays</v>
      </c>
      <c r="S577" s="7">
        <f t="shared" si="33"/>
        <v>41779.208333333336</v>
      </c>
      <c r="T577" s="8">
        <f t="shared" si="34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_xlfn.TEXTSPLIT(P578,"/", FALSE)</f>
        <v>theater</v>
      </c>
      <c r="R578" t="str">
        <v>plays</v>
      </c>
      <c r="S578" s="7">
        <f t="shared" si="33"/>
        <v>43040.208333333328</v>
      </c>
      <c r="T578" s="8">
        <f t="shared" si="34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_xlfn.TEXTSPLIT(P579,"/", FALSE)</f>
        <v>music</v>
      </c>
      <c r="R579" t="str">
        <v>jazz</v>
      </c>
      <c r="S579" s="7">
        <f t="shared" ref="S579:S642" si="37">(((L579/60)/60)/24)+DATE(1970,1,1)</f>
        <v>40613.25</v>
      </c>
      <c r="T579" s="8">
        <f t="shared" ref="T579:T642" si="38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_xlfn.TEXTSPLIT(P580,"/", FALSE)</f>
        <v>film &amp; video</v>
      </c>
      <c r="R580" t="str">
        <v>science fiction</v>
      </c>
      <c r="S580" s="7">
        <f t="shared" si="37"/>
        <v>40878.25</v>
      </c>
      <c r="T580" s="8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_xlfn.TEXTSPLIT(P581,"/", FALSE)</f>
        <v>music</v>
      </c>
      <c r="R581" t="str">
        <v>jazz</v>
      </c>
      <c r="S581" s="7">
        <f t="shared" si="37"/>
        <v>40762.208333333336</v>
      </c>
      <c r="T581" s="8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_xlfn.TEXTSPLIT(P582,"/", FALSE)</f>
        <v>theater</v>
      </c>
      <c r="R582" t="str">
        <v>plays</v>
      </c>
      <c r="S582" s="7">
        <f t="shared" si="37"/>
        <v>41696.25</v>
      </c>
      <c r="T582" s="8">
        <f t="shared" si="3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_xlfn.TEXTSPLIT(P583,"/", FALSE)</f>
        <v>technology</v>
      </c>
      <c r="R583" t="str">
        <v>web</v>
      </c>
      <c r="S583" s="7">
        <f t="shared" si="37"/>
        <v>40662.208333333336</v>
      </c>
      <c r="T583" s="8">
        <f t="shared" si="3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_xlfn.TEXTSPLIT(P584,"/", FALSE)</f>
        <v>games</v>
      </c>
      <c r="R584" t="str">
        <v>video games</v>
      </c>
      <c r="S584" s="7">
        <f t="shared" si="37"/>
        <v>42165.208333333328</v>
      </c>
      <c r="T584" s="8">
        <f t="shared" si="3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_xlfn.TEXTSPLIT(P585,"/", FALSE)</f>
        <v>film &amp; video</v>
      </c>
      <c r="R585" t="str">
        <v>documentary</v>
      </c>
      <c r="S585" s="7">
        <f t="shared" si="37"/>
        <v>40959.25</v>
      </c>
      <c r="T585" s="8">
        <f t="shared" si="3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_xlfn.TEXTSPLIT(P586,"/", FALSE)</f>
        <v>technology</v>
      </c>
      <c r="R586" t="str">
        <v>web</v>
      </c>
      <c r="S586" s="7">
        <f t="shared" si="37"/>
        <v>41024.208333333336</v>
      </c>
      <c r="T586" s="8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_xlfn.TEXTSPLIT(P587,"/", FALSE)</f>
        <v>publishing</v>
      </c>
      <c r="R587" t="str">
        <v>translations</v>
      </c>
      <c r="S587" s="7">
        <f t="shared" si="37"/>
        <v>40255.208333333336</v>
      </c>
      <c r="T587" s="8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_xlfn.TEXTSPLIT(P588,"/", FALSE)</f>
        <v>music</v>
      </c>
      <c r="R588" t="str">
        <v>rock</v>
      </c>
      <c r="S588" s="7">
        <f t="shared" si="37"/>
        <v>40499.25</v>
      </c>
      <c r="T588" s="8">
        <f t="shared" si="3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_xlfn.TEXTSPLIT(P589,"/", FALSE)</f>
        <v>food</v>
      </c>
      <c r="R589" t="str">
        <v>food trucks</v>
      </c>
      <c r="S589" s="7">
        <f t="shared" si="37"/>
        <v>43484.25</v>
      </c>
      <c r="T589" s="8">
        <f t="shared" si="3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_xlfn.TEXTSPLIT(P590,"/", FALSE)</f>
        <v>theater</v>
      </c>
      <c r="R590" t="str">
        <v>plays</v>
      </c>
      <c r="S590" s="7">
        <f t="shared" si="37"/>
        <v>40262.208333333336</v>
      </c>
      <c r="T590" s="8">
        <f t="shared" si="3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_xlfn.TEXTSPLIT(P591,"/", FALSE)</f>
        <v>film &amp; video</v>
      </c>
      <c r="R591" t="str">
        <v>documentary</v>
      </c>
      <c r="S591" s="7">
        <f t="shared" si="37"/>
        <v>42190.208333333328</v>
      </c>
      <c r="T591" s="8">
        <f t="shared" si="3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_xlfn.TEXTSPLIT(P592,"/", FALSE)</f>
        <v>publishing</v>
      </c>
      <c r="R592" t="str">
        <v>radio &amp; podcasts</v>
      </c>
      <c r="S592" s="7">
        <f t="shared" si="37"/>
        <v>41994.25</v>
      </c>
      <c r="T592" s="8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_xlfn.TEXTSPLIT(P593,"/", FALSE)</f>
        <v>games</v>
      </c>
      <c r="R593" t="str">
        <v>video games</v>
      </c>
      <c r="S593" s="7">
        <f t="shared" si="37"/>
        <v>40373.208333333336</v>
      </c>
      <c r="T593" s="8">
        <f t="shared" si="3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_xlfn.TEXTSPLIT(P594,"/", FALSE)</f>
        <v>theater</v>
      </c>
      <c r="R594" t="str">
        <v>plays</v>
      </c>
      <c r="S594" s="7">
        <f t="shared" si="37"/>
        <v>41789.208333333336</v>
      </c>
      <c r="T594" s="8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_xlfn.TEXTSPLIT(P595,"/", FALSE)</f>
        <v>film &amp; video</v>
      </c>
      <c r="R595" t="str">
        <v>animation</v>
      </c>
      <c r="S595" s="7">
        <f t="shared" si="37"/>
        <v>41724.208333333336</v>
      </c>
      <c r="T595" s="8">
        <f t="shared" si="3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_xlfn.TEXTSPLIT(P596,"/", FALSE)</f>
        <v>theater</v>
      </c>
      <c r="R596" t="str">
        <v>plays</v>
      </c>
      <c r="S596" s="7">
        <f t="shared" si="37"/>
        <v>42548.208333333328</v>
      </c>
      <c r="T596" s="8">
        <f t="shared" si="3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_xlfn.TEXTSPLIT(P597,"/", FALSE)</f>
        <v>theater</v>
      </c>
      <c r="R597" t="str">
        <v>plays</v>
      </c>
      <c r="S597" s="7">
        <f t="shared" si="37"/>
        <v>40253.208333333336</v>
      </c>
      <c r="T597" s="8">
        <f t="shared" si="3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_xlfn.TEXTSPLIT(P598,"/", FALSE)</f>
        <v>film &amp; video</v>
      </c>
      <c r="R598" t="str">
        <v>drama</v>
      </c>
      <c r="S598" s="7">
        <f t="shared" si="37"/>
        <v>42434.25</v>
      </c>
      <c r="T598" s="8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_xlfn.TEXTSPLIT(P599,"/", FALSE)</f>
        <v>theater</v>
      </c>
      <c r="R599" t="str">
        <v>plays</v>
      </c>
      <c r="S599" s="7">
        <f t="shared" si="37"/>
        <v>43786.25</v>
      </c>
      <c r="T599" s="8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_xlfn.TEXTSPLIT(P600,"/", FALSE)</f>
        <v>music</v>
      </c>
      <c r="R600" t="str">
        <v>rock</v>
      </c>
      <c r="S600" s="7">
        <f t="shared" si="37"/>
        <v>40344.208333333336</v>
      </c>
      <c r="T600" s="8">
        <f t="shared" si="3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_xlfn.TEXTSPLIT(P601,"/", FALSE)</f>
        <v>film &amp; video</v>
      </c>
      <c r="R601" t="str">
        <v>documentary</v>
      </c>
      <c r="S601" s="7">
        <f t="shared" si="37"/>
        <v>42047.25</v>
      </c>
      <c r="T601" s="8">
        <f t="shared" si="3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_xlfn.TEXTSPLIT(P602,"/", FALSE)</f>
        <v>food</v>
      </c>
      <c r="R602" t="str">
        <v>food trucks</v>
      </c>
      <c r="S602" s="7">
        <f t="shared" si="37"/>
        <v>41485.208333333336</v>
      </c>
      <c r="T602" s="8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_xlfn.TEXTSPLIT(P603,"/", FALSE)</f>
        <v>technology</v>
      </c>
      <c r="R603" t="str">
        <v>wearables</v>
      </c>
      <c r="S603" s="7">
        <f t="shared" si="37"/>
        <v>41789.208333333336</v>
      </c>
      <c r="T603" s="8">
        <f t="shared" si="3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_xlfn.TEXTSPLIT(P604,"/", FALSE)</f>
        <v>theater</v>
      </c>
      <c r="R604" t="str">
        <v>plays</v>
      </c>
      <c r="S604" s="7">
        <f t="shared" si="37"/>
        <v>42160.208333333328</v>
      </c>
      <c r="T604" s="8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_xlfn.TEXTSPLIT(P605,"/", FALSE)</f>
        <v>theater</v>
      </c>
      <c r="R605" t="str">
        <v>plays</v>
      </c>
      <c r="S605" s="7">
        <f t="shared" si="37"/>
        <v>43573.208333333328</v>
      </c>
      <c r="T605" s="8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_xlfn.TEXTSPLIT(P606,"/", FALSE)</f>
        <v>theater</v>
      </c>
      <c r="R606" t="str">
        <v>plays</v>
      </c>
      <c r="S606" s="7">
        <f t="shared" si="37"/>
        <v>40565.25</v>
      </c>
      <c r="T606" s="8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_xlfn.TEXTSPLIT(P607,"/", FALSE)</f>
        <v>publishing</v>
      </c>
      <c r="R607" t="str">
        <v>nonfiction</v>
      </c>
      <c r="S607" s="7">
        <f t="shared" si="37"/>
        <v>42280.208333333328</v>
      </c>
      <c r="T607" s="8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_xlfn.TEXTSPLIT(P608,"/", FALSE)</f>
        <v>music</v>
      </c>
      <c r="R608" t="str">
        <v>rock</v>
      </c>
      <c r="S608" s="7">
        <f t="shared" si="37"/>
        <v>42436.25</v>
      </c>
      <c r="T608" s="8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_xlfn.TEXTSPLIT(P609,"/", FALSE)</f>
        <v>food</v>
      </c>
      <c r="R609" t="str">
        <v>food trucks</v>
      </c>
      <c r="S609" s="7">
        <f t="shared" si="37"/>
        <v>41721.208333333336</v>
      </c>
      <c r="T609" s="8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_xlfn.TEXTSPLIT(P610,"/", FALSE)</f>
        <v>music</v>
      </c>
      <c r="R610" t="str">
        <v>jazz</v>
      </c>
      <c r="S610" s="7">
        <f t="shared" si="37"/>
        <v>43530.25</v>
      </c>
      <c r="T610" s="8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_xlfn.TEXTSPLIT(P611,"/", FALSE)</f>
        <v>film &amp; video</v>
      </c>
      <c r="R611" t="str">
        <v>science fiction</v>
      </c>
      <c r="S611" s="7">
        <f t="shared" si="37"/>
        <v>43481.25</v>
      </c>
      <c r="T611" s="8">
        <f t="shared" si="3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_xlfn.TEXTSPLIT(P612,"/", FALSE)</f>
        <v>theater</v>
      </c>
      <c r="R612" t="str">
        <v>plays</v>
      </c>
      <c r="S612" s="7">
        <f t="shared" si="37"/>
        <v>41259.25</v>
      </c>
      <c r="T612" s="8">
        <f t="shared" si="3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_xlfn.TEXTSPLIT(P613,"/", FALSE)</f>
        <v>theater</v>
      </c>
      <c r="R613" t="str">
        <v>plays</v>
      </c>
      <c r="S613" s="7">
        <f t="shared" si="37"/>
        <v>41480.208333333336</v>
      </c>
      <c r="T613" s="8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_xlfn.TEXTSPLIT(P614,"/", FALSE)</f>
        <v>music</v>
      </c>
      <c r="R614" t="str">
        <v>electric music</v>
      </c>
      <c r="S614" s="7">
        <f t="shared" si="37"/>
        <v>40474.208333333336</v>
      </c>
      <c r="T614" s="8">
        <f t="shared" si="3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_xlfn.TEXTSPLIT(P615,"/", FALSE)</f>
        <v>theater</v>
      </c>
      <c r="R615" t="str">
        <v>plays</v>
      </c>
      <c r="S615" s="7">
        <f t="shared" si="37"/>
        <v>42973.208333333328</v>
      </c>
      <c r="T615" s="8">
        <f t="shared" si="3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_xlfn.TEXTSPLIT(P616,"/", FALSE)</f>
        <v>theater</v>
      </c>
      <c r="R616" t="str">
        <v>plays</v>
      </c>
      <c r="S616" s="7">
        <f t="shared" si="37"/>
        <v>42746.25</v>
      </c>
      <c r="T616" s="8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_xlfn.TEXTSPLIT(P617,"/", FALSE)</f>
        <v>theater</v>
      </c>
      <c r="R617" t="str">
        <v>plays</v>
      </c>
      <c r="S617" s="7">
        <f t="shared" si="37"/>
        <v>42489.208333333328</v>
      </c>
      <c r="T617" s="8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_xlfn.TEXTSPLIT(P618,"/", FALSE)</f>
        <v>music</v>
      </c>
      <c r="R618" t="str">
        <v>indie rock</v>
      </c>
      <c r="S618" s="7">
        <f t="shared" si="37"/>
        <v>41537.208333333336</v>
      </c>
      <c r="T618" s="8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_xlfn.TEXTSPLIT(P619,"/", FALSE)</f>
        <v>theater</v>
      </c>
      <c r="R619" t="str">
        <v>plays</v>
      </c>
      <c r="S619" s="7">
        <f t="shared" si="37"/>
        <v>41794.208333333336</v>
      </c>
      <c r="T619" s="8">
        <f t="shared" si="3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_xlfn.TEXTSPLIT(P620,"/", FALSE)</f>
        <v>publishing</v>
      </c>
      <c r="R620" t="str">
        <v>nonfiction</v>
      </c>
      <c r="S620" s="7">
        <f t="shared" si="37"/>
        <v>41396.208333333336</v>
      </c>
      <c r="T620" s="8">
        <f t="shared" si="3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_xlfn.TEXTSPLIT(P621,"/", FALSE)</f>
        <v>theater</v>
      </c>
      <c r="R621" t="str">
        <v>plays</v>
      </c>
      <c r="S621" s="7">
        <f t="shared" si="37"/>
        <v>40669.208333333336</v>
      </c>
      <c r="T621" s="8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_xlfn.TEXTSPLIT(P622,"/", FALSE)</f>
        <v>photography</v>
      </c>
      <c r="R622" t="str">
        <v>photography books</v>
      </c>
      <c r="S622" s="7">
        <f t="shared" si="37"/>
        <v>42559.208333333328</v>
      </c>
      <c r="T622" s="8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_xlfn.TEXTSPLIT(P623,"/", FALSE)</f>
        <v>theater</v>
      </c>
      <c r="R623" t="str">
        <v>plays</v>
      </c>
      <c r="S623" s="7">
        <f t="shared" si="37"/>
        <v>42626.208333333328</v>
      </c>
      <c r="T623" s="8">
        <f t="shared" si="3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_xlfn.TEXTSPLIT(P624,"/", FALSE)</f>
        <v>music</v>
      </c>
      <c r="R624" t="str">
        <v>indie rock</v>
      </c>
      <c r="S624" s="7">
        <f t="shared" si="37"/>
        <v>43205.208333333328</v>
      </c>
      <c r="T624" s="8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_xlfn.TEXTSPLIT(P625,"/", FALSE)</f>
        <v>theater</v>
      </c>
      <c r="R625" t="str">
        <v>plays</v>
      </c>
      <c r="S625" s="7">
        <f t="shared" si="37"/>
        <v>42201.208333333328</v>
      </c>
      <c r="T625" s="8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_xlfn.TEXTSPLIT(P626,"/", FALSE)</f>
        <v>photography</v>
      </c>
      <c r="R626" t="str">
        <v>photography books</v>
      </c>
      <c r="S626" s="7">
        <f t="shared" si="37"/>
        <v>42029.25</v>
      </c>
      <c r="T626" s="8">
        <f t="shared" si="3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_xlfn.TEXTSPLIT(P627,"/", FALSE)</f>
        <v>theater</v>
      </c>
      <c r="R627" t="str">
        <v>plays</v>
      </c>
      <c r="S627" s="7">
        <f t="shared" si="37"/>
        <v>43857.25</v>
      </c>
      <c r="T627" s="8">
        <f t="shared" si="3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_xlfn.TEXTSPLIT(P628,"/", FALSE)</f>
        <v>theater</v>
      </c>
      <c r="R628" t="str">
        <v>plays</v>
      </c>
      <c r="S628" s="7">
        <f t="shared" si="37"/>
        <v>40449.208333333336</v>
      </c>
      <c r="T628" s="8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_xlfn.TEXTSPLIT(P629,"/", FALSE)</f>
        <v>food</v>
      </c>
      <c r="R629" t="str">
        <v>food trucks</v>
      </c>
      <c r="S629" s="7">
        <f t="shared" si="37"/>
        <v>40345.208333333336</v>
      </c>
      <c r="T629" s="8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_xlfn.TEXTSPLIT(P630,"/", FALSE)</f>
        <v>music</v>
      </c>
      <c r="R630" t="str">
        <v>indie rock</v>
      </c>
      <c r="S630" s="7">
        <f t="shared" si="37"/>
        <v>40455.208333333336</v>
      </c>
      <c r="T630" s="8">
        <f t="shared" si="3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_xlfn.TEXTSPLIT(P631,"/", FALSE)</f>
        <v>theater</v>
      </c>
      <c r="R631" t="str">
        <v>plays</v>
      </c>
      <c r="S631" s="7">
        <f t="shared" si="37"/>
        <v>42557.208333333328</v>
      </c>
      <c r="T631" s="8">
        <f t="shared" si="3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_xlfn.TEXTSPLIT(P632,"/", FALSE)</f>
        <v>theater</v>
      </c>
      <c r="R632" t="str">
        <v>plays</v>
      </c>
      <c r="S632" s="7">
        <f t="shared" si="37"/>
        <v>43586.208333333328</v>
      </c>
      <c r="T632" s="8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_xlfn.TEXTSPLIT(P633,"/", FALSE)</f>
        <v>theater</v>
      </c>
      <c r="R633" t="str">
        <v>plays</v>
      </c>
      <c r="S633" s="7">
        <f t="shared" si="37"/>
        <v>43550.208333333328</v>
      </c>
      <c r="T633" s="8">
        <f t="shared" si="3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_xlfn.TEXTSPLIT(P634,"/", FALSE)</f>
        <v>theater</v>
      </c>
      <c r="R634" t="str">
        <v>plays</v>
      </c>
      <c r="S634" s="7">
        <f t="shared" si="37"/>
        <v>41945.208333333336</v>
      </c>
      <c r="T634" s="8">
        <f t="shared" si="3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_xlfn.TEXTSPLIT(P635,"/", FALSE)</f>
        <v>film &amp; video</v>
      </c>
      <c r="R635" t="str">
        <v>animation</v>
      </c>
      <c r="S635" s="7">
        <f t="shared" si="37"/>
        <v>42315.25</v>
      </c>
      <c r="T635" s="8">
        <f t="shared" si="3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_xlfn.TEXTSPLIT(P636,"/", FALSE)</f>
        <v>film &amp; video</v>
      </c>
      <c r="R636" t="str">
        <v>television</v>
      </c>
      <c r="S636" s="7">
        <f t="shared" si="37"/>
        <v>42819.208333333328</v>
      </c>
      <c r="T636" s="8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_xlfn.TEXTSPLIT(P637,"/", FALSE)</f>
        <v>film &amp; video</v>
      </c>
      <c r="R637" t="str">
        <v>television</v>
      </c>
      <c r="S637" s="7">
        <f t="shared" si="37"/>
        <v>41314.25</v>
      </c>
      <c r="T637" s="8">
        <f t="shared" si="3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_xlfn.TEXTSPLIT(P638,"/", FALSE)</f>
        <v>film &amp; video</v>
      </c>
      <c r="R638" t="str">
        <v>animation</v>
      </c>
      <c r="S638" s="7">
        <f t="shared" si="37"/>
        <v>40926.25</v>
      </c>
      <c r="T638" s="8">
        <f t="shared" si="3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_xlfn.TEXTSPLIT(P639,"/", FALSE)</f>
        <v>theater</v>
      </c>
      <c r="R639" t="str">
        <v>plays</v>
      </c>
      <c r="S639" s="7">
        <f t="shared" si="37"/>
        <v>42688.25</v>
      </c>
      <c r="T639" s="8">
        <f t="shared" si="3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_xlfn.TEXTSPLIT(P640,"/", FALSE)</f>
        <v>theater</v>
      </c>
      <c r="R640" t="str">
        <v>plays</v>
      </c>
      <c r="S640" s="7">
        <f t="shared" si="37"/>
        <v>40386.208333333336</v>
      </c>
      <c r="T640" s="8">
        <f t="shared" si="3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_xlfn.TEXTSPLIT(P641,"/", FALSE)</f>
        <v>film &amp; video</v>
      </c>
      <c r="R641" t="str">
        <v>drama</v>
      </c>
      <c r="S641" s="7">
        <f t="shared" si="37"/>
        <v>43309.208333333328</v>
      </c>
      <c r="T641" s="8">
        <f t="shared" si="3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_xlfn.TEXTSPLIT(P642,"/", FALSE)</f>
        <v>theater</v>
      </c>
      <c r="R642" t="str">
        <v>plays</v>
      </c>
      <c r="S642" s="7">
        <f t="shared" si="37"/>
        <v>42387.25</v>
      </c>
      <c r="T642" s="8">
        <f t="shared" si="38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_xlfn.TEXTSPLIT(P643,"/", FALSE)</f>
        <v>theater</v>
      </c>
      <c r="R643" t="str">
        <v>plays</v>
      </c>
      <c r="S643" s="7">
        <f t="shared" ref="S643:S706" si="41">(((L643/60)/60)/24)+DATE(1970,1,1)</f>
        <v>42786.25</v>
      </c>
      <c r="T643" s="8">
        <f t="shared" ref="T643:T706" si="42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_xlfn.TEXTSPLIT(P644,"/", FALSE)</f>
        <v>technology</v>
      </c>
      <c r="R644" t="str">
        <v>wearables</v>
      </c>
      <c r="S644" s="7">
        <f t="shared" si="41"/>
        <v>43451.25</v>
      </c>
      <c r="T644" s="8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_xlfn.TEXTSPLIT(P645,"/", FALSE)</f>
        <v>theater</v>
      </c>
      <c r="R645" t="str">
        <v>plays</v>
      </c>
      <c r="S645" s="7">
        <f t="shared" si="41"/>
        <v>42795.25</v>
      </c>
      <c r="T645" s="8">
        <f t="shared" si="4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_xlfn.TEXTSPLIT(P646,"/", FALSE)</f>
        <v>theater</v>
      </c>
      <c r="R646" t="str">
        <v>plays</v>
      </c>
      <c r="S646" s="7">
        <f t="shared" si="41"/>
        <v>43452.25</v>
      </c>
      <c r="T646" s="8">
        <f t="shared" si="4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_xlfn.TEXTSPLIT(P647,"/", FALSE)</f>
        <v>music</v>
      </c>
      <c r="R647" t="str">
        <v>rock</v>
      </c>
      <c r="S647" s="7">
        <f t="shared" si="41"/>
        <v>43369.208333333328</v>
      </c>
      <c r="T647" s="8">
        <f t="shared" si="4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_xlfn.TEXTSPLIT(P648,"/", FALSE)</f>
        <v>games</v>
      </c>
      <c r="R648" t="str">
        <v>video games</v>
      </c>
      <c r="S648" s="7">
        <f t="shared" si="41"/>
        <v>41346.208333333336</v>
      </c>
      <c r="T648" s="8">
        <f t="shared" si="4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_xlfn.TEXTSPLIT(P649,"/", FALSE)</f>
        <v>publishing</v>
      </c>
      <c r="R649" t="str">
        <v>translations</v>
      </c>
      <c r="S649" s="7">
        <f t="shared" si="41"/>
        <v>43199.208333333328</v>
      </c>
      <c r="T649" s="8">
        <f t="shared" si="4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_xlfn.TEXTSPLIT(P650,"/", FALSE)</f>
        <v>food</v>
      </c>
      <c r="R650" t="str">
        <v>food trucks</v>
      </c>
      <c r="S650" s="7">
        <f t="shared" si="41"/>
        <v>42922.208333333328</v>
      </c>
      <c r="T650" s="8">
        <f t="shared" si="4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_xlfn.TEXTSPLIT(P651,"/", FALSE)</f>
        <v>theater</v>
      </c>
      <c r="R651" t="str">
        <v>plays</v>
      </c>
      <c r="S651" s="7">
        <f t="shared" si="41"/>
        <v>40471.208333333336</v>
      </c>
      <c r="T651" s="8">
        <f t="shared" si="4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_xlfn.TEXTSPLIT(P652,"/", FALSE)</f>
        <v>music</v>
      </c>
      <c r="R652" t="str">
        <v>jazz</v>
      </c>
      <c r="S652" s="7">
        <f t="shared" si="41"/>
        <v>41828.208333333336</v>
      </c>
      <c r="T652" s="8">
        <f t="shared" si="4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_xlfn.TEXTSPLIT(P653,"/", FALSE)</f>
        <v>film &amp; video</v>
      </c>
      <c r="R653" t="str">
        <v>shorts</v>
      </c>
      <c r="S653" s="7">
        <f t="shared" si="41"/>
        <v>41692.25</v>
      </c>
      <c r="T653" s="8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_xlfn.TEXTSPLIT(P654,"/", FALSE)</f>
        <v>technology</v>
      </c>
      <c r="R654" t="str">
        <v>web</v>
      </c>
      <c r="S654" s="7">
        <f t="shared" si="41"/>
        <v>42587.208333333328</v>
      </c>
      <c r="T654" s="8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_xlfn.TEXTSPLIT(P655,"/", FALSE)</f>
        <v>technology</v>
      </c>
      <c r="R655" t="str">
        <v>web</v>
      </c>
      <c r="S655" s="7">
        <f t="shared" si="41"/>
        <v>42468.208333333328</v>
      </c>
      <c r="T655" s="8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_xlfn.TEXTSPLIT(P656,"/", FALSE)</f>
        <v>music</v>
      </c>
      <c r="R656" t="str">
        <v>metal</v>
      </c>
      <c r="S656" s="7">
        <f t="shared" si="41"/>
        <v>42240.208333333328</v>
      </c>
      <c r="T656" s="8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_xlfn.TEXTSPLIT(P657,"/", FALSE)</f>
        <v>photography</v>
      </c>
      <c r="R657" t="str">
        <v>photography books</v>
      </c>
      <c r="S657" s="7">
        <f t="shared" si="41"/>
        <v>42796.25</v>
      </c>
      <c r="T657" s="8">
        <f t="shared" si="4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_xlfn.TEXTSPLIT(P658,"/", FALSE)</f>
        <v>food</v>
      </c>
      <c r="R658" t="str">
        <v>food trucks</v>
      </c>
      <c r="S658" s="7">
        <f t="shared" si="41"/>
        <v>43097.25</v>
      </c>
      <c r="T658" s="8">
        <f t="shared" si="4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_xlfn.TEXTSPLIT(P659,"/", FALSE)</f>
        <v>film &amp; video</v>
      </c>
      <c r="R659" t="str">
        <v>science fiction</v>
      </c>
      <c r="S659" s="7">
        <f t="shared" si="41"/>
        <v>43096.25</v>
      </c>
      <c r="T659" s="8">
        <f t="shared" si="4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_xlfn.TEXTSPLIT(P660,"/", FALSE)</f>
        <v>music</v>
      </c>
      <c r="R660" t="str">
        <v>rock</v>
      </c>
      <c r="S660" s="7">
        <f t="shared" si="41"/>
        <v>42246.208333333328</v>
      </c>
      <c r="T660" s="8">
        <f t="shared" si="4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_xlfn.TEXTSPLIT(P661,"/", FALSE)</f>
        <v>film &amp; video</v>
      </c>
      <c r="R661" t="str">
        <v>documentary</v>
      </c>
      <c r="S661" s="7">
        <f t="shared" si="41"/>
        <v>40570.25</v>
      </c>
      <c r="T661" s="8">
        <f t="shared" si="4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_xlfn.TEXTSPLIT(P662,"/", FALSE)</f>
        <v>theater</v>
      </c>
      <c r="R662" t="str">
        <v>plays</v>
      </c>
      <c r="S662" s="7">
        <f t="shared" si="41"/>
        <v>42237.208333333328</v>
      </c>
      <c r="T662" s="8">
        <f t="shared" si="4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_xlfn.TEXTSPLIT(P663,"/", FALSE)</f>
        <v>music</v>
      </c>
      <c r="R663" t="str">
        <v>jazz</v>
      </c>
      <c r="S663" s="7">
        <f t="shared" si="41"/>
        <v>40996.208333333336</v>
      </c>
      <c r="T663" s="8">
        <f t="shared" si="4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_xlfn.TEXTSPLIT(P664,"/", FALSE)</f>
        <v>theater</v>
      </c>
      <c r="R664" t="str">
        <v>plays</v>
      </c>
      <c r="S664" s="7">
        <f t="shared" si="41"/>
        <v>43443.25</v>
      </c>
      <c r="T664" s="8">
        <f t="shared" si="4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_xlfn.TEXTSPLIT(P665,"/", FALSE)</f>
        <v>theater</v>
      </c>
      <c r="R665" t="str">
        <v>plays</v>
      </c>
      <c r="S665" s="7">
        <f t="shared" si="41"/>
        <v>40458.208333333336</v>
      </c>
      <c r="T665" s="8">
        <f t="shared" si="4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_xlfn.TEXTSPLIT(P666,"/", FALSE)</f>
        <v>music</v>
      </c>
      <c r="R666" t="str">
        <v>jazz</v>
      </c>
      <c r="S666" s="7">
        <f t="shared" si="41"/>
        <v>40959.25</v>
      </c>
      <c r="T666" s="8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_xlfn.TEXTSPLIT(P667,"/", FALSE)</f>
        <v>film &amp; video</v>
      </c>
      <c r="R667" t="str">
        <v>documentary</v>
      </c>
      <c r="S667" s="7">
        <f t="shared" si="41"/>
        <v>40733.208333333336</v>
      </c>
      <c r="T667" s="8">
        <f t="shared" si="4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_xlfn.TEXTSPLIT(P668,"/", FALSE)</f>
        <v>theater</v>
      </c>
      <c r="R668" t="str">
        <v>plays</v>
      </c>
      <c r="S668" s="7">
        <f t="shared" si="41"/>
        <v>41516.208333333336</v>
      </c>
      <c r="T668" s="8">
        <f t="shared" si="4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_xlfn.TEXTSPLIT(P669,"/", FALSE)</f>
        <v>journalism</v>
      </c>
      <c r="R669" t="str">
        <v>audio</v>
      </c>
      <c r="S669" s="7">
        <f t="shared" si="41"/>
        <v>41892.208333333336</v>
      </c>
      <c r="T669" s="8">
        <f t="shared" si="4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_xlfn.TEXTSPLIT(P670,"/", FALSE)</f>
        <v>theater</v>
      </c>
      <c r="R670" t="str">
        <v>plays</v>
      </c>
      <c r="S670" s="7">
        <f t="shared" si="41"/>
        <v>41122.208333333336</v>
      </c>
      <c r="T670" s="8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_xlfn.TEXTSPLIT(P671,"/", FALSE)</f>
        <v>theater</v>
      </c>
      <c r="R671" t="str">
        <v>plays</v>
      </c>
      <c r="S671" s="7">
        <f t="shared" si="41"/>
        <v>42912.208333333328</v>
      </c>
      <c r="T671" s="8">
        <f t="shared" si="4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_xlfn.TEXTSPLIT(P672,"/", FALSE)</f>
        <v>music</v>
      </c>
      <c r="R672" t="str">
        <v>indie rock</v>
      </c>
      <c r="S672" s="7">
        <f t="shared" si="41"/>
        <v>42425.25</v>
      </c>
      <c r="T672" s="8">
        <f t="shared" si="4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_xlfn.TEXTSPLIT(P673,"/", FALSE)</f>
        <v>theater</v>
      </c>
      <c r="R673" t="str">
        <v>plays</v>
      </c>
      <c r="S673" s="7">
        <f t="shared" si="41"/>
        <v>40390.208333333336</v>
      </c>
      <c r="T673" s="8">
        <f t="shared" si="4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_xlfn.TEXTSPLIT(P674,"/", FALSE)</f>
        <v>theater</v>
      </c>
      <c r="R674" t="str">
        <v>plays</v>
      </c>
      <c r="S674" s="7">
        <f t="shared" si="41"/>
        <v>43180.208333333328</v>
      </c>
      <c r="T674" s="8">
        <f t="shared" si="4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_xlfn.TEXTSPLIT(P675,"/", FALSE)</f>
        <v>music</v>
      </c>
      <c r="R675" t="str">
        <v>indie rock</v>
      </c>
      <c r="S675" s="7">
        <f t="shared" si="41"/>
        <v>42475.208333333328</v>
      </c>
      <c r="T675" s="8">
        <f t="shared" si="4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_xlfn.TEXTSPLIT(P676,"/", FALSE)</f>
        <v>photography</v>
      </c>
      <c r="R676" t="str">
        <v>photography books</v>
      </c>
      <c r="S676" s="7">
        <f t="shared" si="41"/>
        <v>40774.208333333336</v>
      </c>
      <c r="T676" s="8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_xlfn.TEXTSPLIT(P677,"/", FALSE)</f>
        <v>journalism</v>
      </c>
      <c r="R677" t="str">
        <v>audio</v>
      </c>
      <c r="S677" s="7">
        <f t="shared" si="41"/>
        <v>43719.208333333328</v>
      </c>
      <c r="T677" s="8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_xlfn.TEXTSPLIT(P678,"/", FALSE)</f>
        <v>photography</v>
      </c>
      <c r="R678" t="str">
        <v>photography books</v>
      </c>
      <c r="S678" s="7">
        <f t="shared" si="41"/>
        <v>41178.208333333336</v>
      </c>
      <c r="T678" s="8">
        <f t="shared" si="4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_xlfn.TEXTSPLIT(P679,"/", FALSE)</f>
        <v>publishing</v>
      </c>
      <c r="R679" t="str">
        <v>fiction</v>
      </c>
      <c r="S679" s="7">
        <f t="shared" si="41"/>
        <v>42561.208333333328</v>
      </c>
      <c r="T679" s="8">
        <f t="shared" si="4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_xlfn.TEXTSPLIT(P680,"/", FALSE)</f>
        <v>film &amp; video</v>
      </c>
      <c r="R680" t="str">
        <v>drama</v>
      </c>
      <c r="S680" s="7">
        <f t="shared" si="41"/>
        <v>43484.25</v>
      </c>
      <c r="T680" s="8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_xlfn.TEXTSPLIT(P681,"/", FALSE)</f>
        <v>food</v>
      </c>
      <c r="R681" t="str">
        <v>food trucks</v>
      </c>
      <c r="S681" s="7">
        <f t="shared" si="41"/>
        <v>43756.208333333328</v>
      </c>
      <c r="T681" s="8">
        <f t="shared" si="4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_xlfn.TEXTSPLIT(P682,"/", FALSE)</f>
        <v>games</v>
      </c>
      <c r="R682" t="str">
        <v>mobile games</v>
      </c>
      <c r="S682" s="7">
        <f t="shared" si="41"/>
        <v>43813.25</v>
      </c>
      <c r="T682" s="8">
        <f t="shared" si="4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_xlfn.TEXTSPLIT(P683,"/", FALSE)</f>
        <v>theater</v>
      </c>
      <c r="R683" t="str">
        <v>plays</v>
      </c>
      <c r="S683" s="7">
        <f t="shared" si="41"/>
        <v>40898.25</v>
      </c>
      <c r="T683" s="8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_xlfn.TEXTSPLIT(P684,"/", FALSE)</f>
        <v>theater</v>
      </c>
      <c r="R684" t="str">
        <v>plays</v>
      </c>
      <c r="S684" s="7">
        <f t="shared" si="41"/>
        <v>41619.25</v>
      </c>
      <c r="T684" s="8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_xlfn.TEXTSPLIT(P685,"/", FALSE)</f>
        <v>theater</v>
      </c>
      <c r="R685" t="str">
        <v>plays</v>
      </c>
      <c r="S685" s="7">
        <f t="shared" si="41"/>
        <v>43359.208333333328</v>
      </c>
      <c r="T685" s="8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_xlfn.TEXTSPLIT(P686,"/", FALSE)</f>
        <v>publishing</v>
      </c>
      <c r="R686" t="str">
        <v>nonfiction</v>
      </c>
      <c r="S686" s="7">
        <f t="shared" si="41"/>
        <v>40358.208333333336</v>
      </c>
      <c r="T686" s="8">
        <f t="shared" si="4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_xlfn.TEXTSPLIT(P687,"/", FALSE)</f>
        <v>theater</v>
      </c>
      <c r="R687" t="str">
        <v>plays</v>
      </c>
      <c r="S687" s="7">
        <f t="shared" si="41"/>
        <v>42239.208333333328</v>
      </c>
      <c r="T687" s="8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_xlfn.TEXTSPLIT(P688,"/", FALSE)</f>
        <v>technology</v>
      </c>
      <c r="R688" t="str">
        <v>wearables</v>
      </c>
      <c r="S688" s="7">
        <f t="shared" si="41"/>
        <v>43186.208333333328</v>
      </c>
      <c r="T688" s="8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_xlfn.TEXTSPLIT(P689,"/", FALSE)</f>
        <v>theater</v>
      </c>
      <c r="R689" t="str">
        <v>plays</v>
      </c>
      <c r="S689" s="7">
        <f t="shared" si="41"/>
        <v>42806.25</v>
      </c>
      <c r="T689" s="8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_xlfn.TEXTSPLIT(P690,"/", FALSE)</f>
        <v>film &amp; video</v>
      </c>
      <c r="R690" t="str">
        <v>television</v>
      </c>
      <c r="S690" s="7">
        <f t="shared" si="41"/>
        <v>43475.25</v>
      </c>
      <c r="T690" s="8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_xlfn.TEXTSPLIT(P691,"/", FALSE)</f>
        <v>technology</v>
      </c>
      <c r="R691" t="str">
        <v>web</v>
      </c>
      <c r="S691" s="7">
        <f t="shared" si="41"/>
        <v>41576.208333333336</v>
      </c>
      <c r="T691" s="8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_xlfn.TEXTSPLIT(P692,"/", FALSE)</f>
        <v>film &amp; video</v>
      </c>
      <c r="R692" t="str">
        <v>documentary</v>
      </c>
      <c r="S692" s="7">
        <f t="shared" si="41"/>
        <v>40874.25</v>
      </c>
      <c r="T692" s="8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_xlfn.TEXTSPLIT(P693,"/", FALSE)</f>
        <v>film &amp; video</v>
      </c>
      <c r="R693" t="str">
        <v>documentary</v>
      </c>
      <c r="S693" s="7">
        <f t="shared" si="41"/>
        <v>41185.208333333336</v>
      </c>
      <c r="T693" s="8">
        <f t="shared" si="4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_xlfn.TEXTSPLIT(P694,"/", FALSE)</f>
        <v>music</v>
      </c>
      <c r="R694" t="str">
        <v>rock</v>
      </c>
      <c r="S694" s="7">
        <f t="shared" si="41"/>
        <v>43655.208333333328</v>
      </c>
      <c r="T694" s="8">
        <f t="shared" si="4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_xlfn.TEXTSPLIT(P695,"/", FALSE)</f>
        <v>theater</v>
      </c>
      <c r="R695" t="str">
        <v>plays</v>
      </c>
      <c r="S695" s="7">
        <f t="shared" si="41"/>
        <v>43025.208333333328</v>
      </c>
      <c r="T695" s="8">
        <f t="shared" si="4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_xlfn.TEXTSPLIT(P696,"/", FALSE)</f>
        <v>theater</v>
      </c>
      <c r="R696" t="str">
        <v>plays</v>
      </c>
      <c r="S696" s="7">
        <f t="shared" si="41"/>
        <v>43066.25</v>
      </c>
      <c r="T696" s="8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_xlfn.TEXTSPLIT(P697,"/", FALSE)</f>
        <v>music</v>
      </c>
      <c r="R697" t="str">
        <v>rock</v>
      </c>
      <c r="S697" s="7">
        <f t="shared" si="41"/>
        <v>42322.25</v>
      </c>
      <c r="T697" s="8">
        <f t="shared" si="4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_xlfn.TEXTSPLIT(P698,"/", FALSE)</f>
        <v>theater</v>
      </c>
      <c r="R698" t="str">
        <v>plays</v>
      </c>
      <c r="S698" s="7">
        <f t="shared" si="41"/>
        <v>42114.208333333328</v>
      </c>
      <c r="T698" s="8">
        <f t="shared" si="4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_xlfn.TEXTSPLIT(P699,"/", FALSE)</f>
        <v>music</v>
      </c>
      <c r="R699" t="str">
        <v>electric music</v>
      </c>
      <c r="S699" s="7">
        <f t="shared" si="41"/>
        <v>43190.208333333328</v>
      </c>
      <c r="T699" s="8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_xlfn.TEXTSPLIT(P700,"/", FALSE)</f>
        <v>technology</v>
      </c>
      <c r="R700" t="str">
        <v>wearables</v>
      </c>
      <c r="S700" s="7">
        <f t="shared" si="41"/>
        <v>40871.25</v>
      </c>
      <c r="T700" s="8">
        <f t="shared" si="4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_xlfn.TEXTSPLIT(P701,"/", FALSE)</f>
        <v>film &amp; video</v>
      </c>
      <c r="R701" t="str">
        <v>drama</v>
      </c>
      <c r="S701" s="7">
        <f t="shared" si="41"/>
        <v>43641.208333333328</v>
      </c>
      <c r="T701" s="8">
        <f t="shared" si="4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_xlfn.TEXTSPLIT(P702,"/", FALSE)</f>
        <v>technology</v>
      </c>
      <c r="R702" t="str">
        <v>wearables</v>
      </c>
      <c r="S702" s="7">
        <f t="shared" si="41"/>
        <v>40203.25</v>
      </c>
      <c r="T702" s="8">
        <f t="shared" si="4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_xlfn.TEXTSPLIT(P703,"/", FALSE)</f>
        <v>theater</v>
      </c>
      <c r="R703" t="str">
        <v>plays</v>
      </c>
      <c r="S703" s="7">
        <f t="shared" si="41"/>
        <v>40629.208333333336</v>
      </c>
      <c r="T703" s="8">
        <f t="shared" si="4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_xlfn.TEXTSPLIT(P704,"/", FALSE)</f>
        <v>technology</v>
      </c>
      <c r="R704" t="str">
        <v>wearables</v>
      </c>
      <c r="S704" s="7">
        <f t="shared" si="41"/>
        <v>41477.208333333336</v>
      </c>
      <c r="T704" s="8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_xlfn.TEXTSPLIT(P705,"/", FALSE)</f>
        <v>publishing</v>
      </c>
      <c r="R705" t="str">
        <v>translations</v>
      </c>
      <c r="S705" s="7">
        <f t="shared" si="41"/>
        <v>41020.208333333336</v>
      </c>
      <c r="T705" s="8">
        <f t="shared" si="4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_xlfn.TEXTSPLIT(P706,"/", FALSE)</f>
        <v>film &amp; video</v>
      </c>
      <c r="R706" t="str">
        <v>animation</v>
      </c>
      <c r="S706" s="7">
        <f t="shared" si="41"/>
        <v>42555.208333333328</v>
      </c>
      <c r="T706" s="8">
        <f t="shared" si="42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_xlfn.TEXTSPLIT(P707,"/", FALSE)</f>
        <v>publishing</v>
      </c>
      <c r="R707" t="str">
        <v>nonfiction</v>
      </c>
      <c r="S707" s="7">
        <f t="shared" ref="S707:S770" si="45">(((L707/60)/60)/24)+DATE(1970,1,1)</f>
        <v>41619.25</v>
      </c>
      <c r="T707" s="8">
        <f t="shared" ref="T707:T770" si="46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_xlfn.TEXTSPLIT(P708,"/", FALSE)</f>
        <v>technology</v>
      </c>
      <c r="R708" t="str">
        <v>web</v>
      </c>
      <c r="S708" s="7">
        <f t="shared" si="45"/>
        <v>43471.25</v>
      </c>
      <c r="T708" s="8">
        <f t="shared" si="46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_xlfn.TEXTSPLIT(P709,"/", FALSE)</f>
        <v>film &amp; video</v>
      </c>
      <c r="R709" t="str">
        <v>drama</v>
      </c>
      <c r="S709" s="7">
        <f t="shared" si="45"/>
        <v>43442.25</v>
      </c>
      <c r="T709" s="8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_xlfn.TEXTSPLIT(P710,"/", FALSE)</f>
        <v>theater</v>
      </c>
      <c r="R710" t="str">
        <v>plays</v>
      </c>
      <c r="S710" s="7">
        <f t="shared" si="45"/>
        <v>42877.208333333328</v>
      </c>
      <c r="T710" s="8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_xlfn.TEXTSPLIT(P711,"/", FALSE)</f>
        <v>theater</v>
      </c>
      <c r="R711" t="str">
        <v>plays</v>
      </c>
      <c r="S711" s="7">
        <f t="shared" si="45"/>
        <v>41018.208333333336</v>
      </c>
      <c r="T711" s="8">
        <f t="shared" si="46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_xlfn.TEXTSPLIT(P712,"/", FALSE)</f>
        <v>theater</v>
      </c>
      <c r="R712" t="str">
        <v>plays</v>
      </c>
      <c r="S712" s="7">
        <f t="shared" si="45"/>
        <v>43295.208333333328</v>
      </c>
      <c r="T712" s="8">
        <f t="shared" si="46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_xlfn.TEXTSPLIT(P713,"/", FALSE)</f>
        <v>theater</v>
      </c>
      <c r="R713" t="str">
        <v>plays</v>
      </c>
      <c r="S713" s="7">
        <f t="shared" si="45"/>
        <v>42393.25</v>
      </c>
      <c r="T713" s="8">
        <f t="shared" si="46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_xlfn.TEXTSPLIT(P714,"/", FALSE)</f>
        <v>theater</v>
      </c>
      <c r="R714" t="str">
        <v>plays</v>
      </c>
      <c r="S714" s="7">
        <f t="shared" si="45"/>
        <v>42559.208333333328</v>
      </c>
      <c r="T714" s="8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_xlfn.TEXTSPLIT(P715,"/", FALSE)</f>
        <v>publishing</v>
      </c>
      <c r="R715" t="str">
        <v>radio &amp; podcasts</v>
      </c>
      <c r="S715" s="7">
        <f t="shared" si="45"/>
        <v>42604.208333333328</v>
      </c>
      <c r="T715" s="8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_xlfn.TEXTSPLIT(P716,"/", FALSE)</f>
        <v>music</v>
      </c>
      <c r="R716" t="str">
        <v>rock</v>
      </c>
      <c r="S716" s="7">
        <f t="shared" si="45"/>
        <v>41870.208333333336</v>
      </c>
      <c r="T716" s="8">
        <f t="shared" si="46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_xlfn.TEXTSPLIT(P717,"/", FALSE)</f>
        <v>games</v>
      </c>
      <c r="R717" t="str">
        <v>mobile games</v>
      </c>
      <c r="S717" s="7">
        <f t="shared" si="45"/>
        <v>40397.208333333336</v>
      </c>
      <c r="T717" s="8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_xlfn.TEXTSPLIT(P718,"/", FALSE)</f>
        <v>theater</v>
      </c>
      <c r="R718" t="str">
        <v>plays</v>
      </c>
      <c r="S718" s="7">
        <f t="shared" si="45"/>
        <v>41465.208333333336</v>
      </c>
      <c r="T718" s="8">
        <f t="shared" si="46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_xlfn.TEXTSPLIT(P719,"/", FALSE)</f>
        <v>film &amp; video</v>
      </c>
      <c r="R719" t="str">
        <v>documentary</v>
      </c>
      <c r="S719" s="7">
        <f t="shared" si="45"/>
        <v>40777.208333333336</v>
      </c>
      <c r="T719" s="8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_xlfn.TEXTSPLIT(P720,"/", FALSE)</f>
        <v>technology</v>
      </c>
      <c r="R720" t="str">
        <v>wearables</v>
      </c>
      <c r="S720" s="7">
        <f t="shared" si="45"/>
        <v>41442.208333333336</v>
      </c>
      <c r="T720" s="8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_xlfn.TEXTSPLIT(P721,"/", FALSE)</f>
        <v>publishing</v>
      </c>
      <c r="R721" t="str">
        <v>fiction</v>
      </c>
      <c r="S721" s="7">
        <f t="shared" si="45"/>
        <v>41058.208333333336</v>
      </c>
      <c r="T721" s="8">
        <f t="shared" si="46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_xlfn.TEXTSPLIT(P722,"/", FALSE)</f>
        <v>theater</v>
      </c>
      <c r="R722" t="str">
        <v>plays</v>
      </c>
      <c r="S722" s="7">
        <f t="shared" si="45"/>
        <v>43152.25</v>
      </c>
      <c r="T722" s="8">
        <f t="shared" si="46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_xlfn.TEXTSPLIT(P723,"/", FALSE)</f>
        <v>music</v>
      </c>
      <c r="R723" t="str">
        <v>rock</v>
      </c>
      <c r="S723" s="7">
        <f t="shared" si="45"/>
        <v>43194.208333333328</v>
      </c>
      <c r="T723" s="8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_xlfn.TEXTSPLIT(P724,"/", FALSE)</f>
        <v>film &amp; video</v>
      </c>
      <c r="R724" t="str">
        <v>documentary</v>
      </c>
      <c r="S724" s="7">
        <f t="shared" si="45"/>
        <v>43045.25</v>
      </c>
      <c r="T724" s="8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_xlfn.TEXTSPLIT(P725,"/", FALSE)</f>
        <v>theater</v>
      </c>
      <c r="R725" t="str">
        <v>plays</v>
      </c>
      <c r="S725" s="7">
        <f t="shared" si="45"/>
        <v>42431.25</v>
      </c>
      <c r="T725" s="8">
        <f t="shared" si="46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_xlfn.TEXTSPLIT(P726,"/", FALSE)</f>
        <v>theater</v>
      </c>
      <c r="R726" t="str">
        <v>plays</v>
      </c>
      <c r="S726" s="7">
        <f t="shared" si="45"/>
        <v>41934.208333333336</v>
      </c>
      <c r="T726" s="8">
        <f t="shared" si="46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_xlfn.TEXTSPLIT(P727,"/", FALSE)</f>
        <v>games</v>
      </c>
      <c r="R727" t="str">
        <v>mobile games</v>
      </c>
      <c r="S727" s="7">
        <f t="shared" si="45"/>
        <v>41958.25</v>
      </c>
      <c r="T727" s="8">
        <f t="shared" si="46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_xlfn.TEXTSPLIT(P728,"/", FALSE)</f>
        <v>theater</v>
      </c>
      <c r="R728" t="str">
        <v>plays</v>
      </c>
      <c r="S728" s="7">
        <f t="shared" si="45"/>
        <v>40476.208333333336</v>
      </c>
      <c r="T728" s="8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_xlfn.TEXTSPLIT(P729,"/", FALSE)</f>
        <v>technology</v>
      </c>
      <c r="R729" t="str">
        <v>web</v>
      </c>
      <c r="S729" s="7">
        <f t="shared" si="45"/>
        <v>43485.25</v>
      </c>
      <c r="T729" s="8">
        <f t="shared" si="46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_xlfn.TEXTSPLIT(P730,"/", FALSE)</f>
        <v>theater</v>
      </c>
      <c r="R730" t="str">
        <v>plays</v>
      </c>
      <c r="S730" s="7">
        <f t="shared" si="45"/>
        <v>42515.208333333328</v>
      </c>
      <c r="T730" s="8">
        <f t="shared" si="46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_xlfn.TEXTSPLIT(P731,"/", FALSE)</f>
        <v>film &amp; video</v>
      </c>
      <c r="R731" t="str">
        <v>drama</v>
      </c>
      <c r="S731" s="7">
        <f t="shared" si="45"/>
        <v>41309.25</v>
      </c>
      <c r="T731" s="8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_xlfn.TEXTSPLIT(P732,"/", FALSE)</f>
        <v>technology</v>
      </c>
      <c r="R732" t="str">
        <v>wearables</v>
      </c>
      <c r="S732" s="7">
        <f t="shared" si="45"/>
        <v>42147.208333333328</v>
      </c>
      <c r="T732" s="8">
        <f t="shared" si="46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_xlfn.TEXTSPLIT(P733,"/", FALSE)</f>
        <v>technology</v>
      </c>
      <c r="R733" t="str">
        <v>web</v>
      </c>
      <c r="S733" s="7">
        <f t="shared" si="45"/>
        <v>42939.208333333328</v>
      </c>
      <c r="T733" s="8">
        <f t="shared" si="46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_xlfn.TEXTSPLIT(P734,"/", FALSE)</f>
        <v>music</v>
      </c>
      <c r="R734" t="str">
        <v>rock</v>
      </c>
      <c r="S734" s="7">
        <f t="shared" si="45"/>
        <v>42816.208333333328</v>
      </c>
      <c r="T734" s="8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_xlfn.TEXTSPLIT(P735,"/", FALSE)</f>
        <v>music</v>
      </c>
      <c r="R735" t="str">
        <v>metal</v>
      </c>
      <c r="S735" s="7">
        <f t="shared" si="45"/>
        <v>41844.208333333336</v>
      </c>
      <c r="T735" s="8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_xlfn.TEXTSPLIT(P736,"/", FALSE)</f>
        <v>theater</v>
      </c>
      <c r="R736" t="str">
        <v>plays</v>
      </c>
      <c r="S736" s="7">
        <f t="shared" si="45"/>
        <v>42763.25</v>
      </c>
      <c r="T736" s="8">
        <f t="shared" si="46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_xlfn.TEXTSPLIT(P737,"/", FALSE)</f>
        <v>photography</v>
      </c>
      <c r="R737" t="str">
        <v>photography books</v>
      </c>
      <c r="S737" s="7">
        <f t="shared" si="45"/>
        <v>42459.208333333328</v>
      </c>
      <c r="T737" s="8">
        <f t="shared" si="46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_xlfn.TEXTSPLIT(P738,"/", FALSE)</f>
        <v>publishing</v>
      </c>
      <c r="R738" t="str">
        <v>nonfiction</v>
      </c>
      <c r="S738" s="7">
        <f t="shared" si="45"/>
        <v>42055.25</v>
      </c>
      <c r="T738" s="8">
        <f t="shared" si="46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_xlfn.TEXTSPLIT(P739,"/", FALSE)</f>
        <v>music</v>
      </c>
      <c r="R739" t="str">
        <v>indie rock</v>
      </c>
      <c r="S739" s="7">
        <f t="shared" si="45"/>
        <v>42685.25</v>
      </c>
      <c r="T739" s="8">
        <f t="shared" si="46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_xlfn.TEXTSPLIT(P740,"/", FALSE)</f>
        <v>theater</v>
      </c>
      <c r="R740" t="str">
        <v>plays</v>
      </c>
      <c r="S740" s="7">
        <f t="shared" si="45"/>
        <v>41959.25</v>
      </c>
      <c r="T740" s="8">
        <f t="shared" si="46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_xlfn.TEXTSPLIT(P741,"/", FALSE)</f>
        <v>music</v>
      </c>
      <c r="R741" t="str">
        <v>indie rock</v>
      </c>
      <c r="S741" s="7">
        <f t="shared" si="45"/>
        <v>41089.208333333336</v>
      </c>
      <c r="T741" s="8">
        <f t="shared" si="46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_xlfn.TEXTSPLIT(P742,"/", FALSE)</f>
        <v>theater</v>
      </c>
      <c r="R742" t="str">
        <v>plays</v>
      </c>
      <c r="S742" s="7">
        <f t="shared" si="45"/>
        <v>42769.25</v>
      </c>
      <c r="T742" s="8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_xlfn.TEXTSPLIT(P743,"/", FALSE)</f>
        <v>theater</v>
      </c>
      <c r="R743" t="str">
        <v>plays</v>
      </c>
      <c r="S743" s="7">
        <f t="shared" si="45"/>
        <v>40321.208333333336</v>
      </c>
      <c r="T743" s="8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_xlfn.TEXTSPLIT(P744,"/", FALSE)</f>
        <v>music</v>
      </c>
      <c r="R744" t="str">
        <v>electric music</v>
      </c>
      <c r="S744" s="7">
        <f t="shared" si="45"/>
        <v>40197.25</v>
      </c>
      <c r="T744" s="8">
        <f t="shared" si="46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_xlfn.TEXTSPLIT(P745,"/", FALSE)</f>
        <v>theater</v>
      </c>
      <c r="R745" t="str">
        <v>plays</v>
      </c>
      <c r="S745" s="7">
        <f t="shared" si="45"/>
        <v>42298.208333333328</v>
      </c>
      <c r="T745" s="8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_xlfn.TEXTSPLIT(P746,"/", FALSE)</f>
        <v>theater</v>
      </c>
      <c r="R746" t="str">
        <v>plays</v>
      </c>
      <c r="S746" s="7">
        <f t="shared" si="45"/>
        <v>43322.208333333328</v>
      </c>
      <c r="T746" s="8">
        <f t="shared" si="46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_xlfn.TEXTSPLIT(P747,"/", FALSE)</f>
        <v>technology</v>
      </c>
      <c r="R747" t="str">
        <v>wearables</v>
      </c>
      <c r="S747" s="7">
        <f t="shared" si="45"/>
        <v>40328.208333333336</v>
      </c>
      <c r="T747" s="8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_xlfn.TEXTSPLIT(P748,"/", FALSE)</f>
        <v>technology</v>
      </c>
      <c r="R748" t="str">
        <v>web</v>
      </c>
      <c r="S748" s="7">
        <f t="shared" si="45"/>
        <v>40825.208333333336</v>
      </c>
      <c r="T748" s="8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_xlfn.TEXTSPLIT(P749,"/", FALSE)</f>
        <v>theater</v>
      </c>
      <c r="R749" t="str">
        <v>plays</v>
      </c>
      <c r="S749" s="7">
        <f t="shared" si="45"/>
        <v>40423.208333333336</v>
      </c>
      <c r="T749" s="8">
        <f t="shared" si="46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_xlfn.TEXTSPLIT(P750,"/", FALSE)</f>
        <v>film &amp; video</v>
      </c>
      <c r="R750" t="str">
        <v>animation</v>
      </c>
      <c r="S750" s="7">
        <f t="shared" si="45"/>
        <v>40238.25</v>
      </c>
      <c r="T750" s="8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_xlfn.TEXTSPLIT(P751,"/", FALSE)</f>
        <v>technology</v>
      </c>
      <c r="R751" t="str">
        <v>wearables</v>
      </c>
      <c r="S751" s="7">
        <f t="shared" si="45"/>
        <v>41920.208333333336</v>
      </c>
      <c r="T751" s="8">
        <f t="shared" si="46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_xlfn.TEXTSPLIT(P752,"/", FALSE)</f>
        <v>music</v>
      </c>
      <c r="R752" t="str">
        <v>electric music</v>
      </c>
      <c r="S752" s="7">
        <f t="shared" si="45"/>
        <v>40360.208333333336</v>
      </c>
      <c r="T752" s="8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_xlfn.TEXTSPLIT(P753,"/", FALSE)</f>
        <v>publishing</v>
      </c>
      <c r="R753" t="str">
        <v>nonfiction</v>
      </c>
      <c r="S753" s="7">
        <f t="shared" si="45"/>
        <v>42446.208333333328</v>
      </c>
      <c r="T753" s="8">
        <f t="shared" si="46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_xlfn.TEXTSPLIT(P754,"/", FALSE)</f>
        <v>theater</v>
      </c>
      <c r="R754" t="str">
        <v>plays</v>
      </c>
      <c r="S754" s="7">
        <f t="shared" si="45"/>
        <v>40395.208333333336</v>
      </c>
      <c r="T754" s="8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_xlfn.TEXTSPLIT(P755,"/", FALSE)</f>
        <v>photography</v>
      </c>
      <c r="R755" t="str">
        <v>photography books</v>
      </c>
      <c r="S755" s="7">
        <f t="shared" si="45"/>
        <v>40321.208333333336</v>
      </c>
      <c r="T755" s="8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_xlfn.TEXTSPLIT(P756,"/", FALSE)</f>
        <v>theater</v>
      </c>
      <c r="R756" t="str">
        <v>plays</v>
      </c>
      <c r="S756" s="7">
        <f t="shared" si="45"/>
        <v>41210.208333333336</v>
      </c>
      <c r="T756" s="8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_xlfn.TEXTSPLIT(P757,"/", FALSE)</f>
        <v>theater</v>
      </c>
      <c r="R757" t="str">
        <v>plays</v>
      </c>
      <c r="S757" s="7">
        <f t="shared" si="45"/>
        <v>43096.25</v>
      </c>
      <c r="T757" s="8">
        <f t="shared" si="46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_xlfn.TEXTSPLIT(P758,"/", FALSE)</f>
        <v>theater</v>
      </c>
      <c r="R758" t="str">
        <v>plays</v>
      </c>
      <c r="S758" s="7">
        <f t="shared" si="45"/>
        <v>42024.25</v>
      </c>
      <c r="T758" s="8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_xlfn.TEXTSPLIT(P759,"/", FALSE)</f>
        <v>film &amp; video</v>
      </c>
      <c r="R759" t="str">
        <v>drama</v>
      </c>
      <c r="S759" s="7">
        <f t="shared" si="45"/>
        <v>40675.208333333336</v>
      </c>
      <c r="T759" s="8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_xlfn.TEXTSPLIT(P760,"/", FALSE)</f>
        <v>music</v>
      </c>
      <c r="R760" t="str">
        <v>rock</v>
      </c>
      <c r="S760" s="7">
        <f t="shared" si="45"/>
        <v>41936.208333333336</v>
      </c>
      <c r="T760" s="8">
        <f t="shared" si="46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_xlfn.TEXTSPLIT(P761,"/", FALSE)</f>
        <v>music</v>
      </c>
      <c r="R761" t="str">
        <v>electric music</v>
      </c>
      <c r="S761" s="7">
        <f t="shared" si="45"/>
        <v>43136.25</v>
      </c>
      <c r="T761" s="8">
        <f t="shared" si="46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_xlfn.TEXTSPLIT(P762,"/", FALSE)</f>
        <v>games</v>
      </c>
      <c r="R762" t="str">
        <v>video games</v>
      </c>
      <c r="S762" s="7">
        <f t="shared" si="45"/>
        <v>43678.208333333328</v>
      </c>
      <c r="T762" s="8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_xlfn.TEXTSPLIT(P763,"/", FALSE)</f>
        <v>music</v>
      </c>
      <c r="R763" t="str">
        <v>rock</v>
      </c>
      <c r="S763" s="7">
        <f t="shared" si="45"/>
        <v>42938.208333333328</v>
      </c>
      <c r="T763" s="8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_xlfn.TEXTSPLIT(P764,"/", FALSE)</f>
        <v>music</v>
      </c>
      <c r="R764" t="str">
        <v>jazz</v>
      </c>
      <c r="S764" s="7">
        <f t="shared" si="45"/>
        <v>41241.25</v>
      </c>
      <c r="T764" s="8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_xlfn.TEXTSPLIT(P765,"/", FALSE)</f>
        <v>theater</v>
      </c>
      <c r="R765" t="str">
        <v>plays</v>
      </c>
      <c r="S765" s="7">
        <f t="shared" si="45"/>
        <v>41037.208333333336</v>
      </c>
      <c r="T765" s="8">
        <f t="shared" si="46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_xlfn.TEXTSPLIT(P766,"/", FALSE)</f>
        <v>music</v>
      </c>
      <c r="R766" t="str">
        <v>rock</v>
      </c>
      <c r="S766" s="7">
        <f t="shared" si="45"/>
        <v>40676.208333333336</v>
      </c>
      <c r="T766" s="8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_xlfn.TEXTSPLIT(P767,"/", FALSE)</f>
        <v>music</v>
      </c>
      <c r="R767" t="str">
        <v>indie rock</v>
      </c>
      <c r="S767" s="7">
        <f t="shared" si="45"/>
        <v>42840.208333333328</v>
      </c>
      <c r="T767" s="8">
        <f t="shared" si="46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_xlfn.TEXTSPLIT(P768,"/", FALSE)</f>
        <v>film &amp; video</v>
      </c>
      <c r="R768" t="str">
        <v>science fiction</v>
      </c>
      <c r="S768" s="7">
        <f t="shared" si="45"/>
        <v>43362.208333333328</v>
      </c>
      <c r="T768" s="8">
        <f t="shared" si="46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_xlfn.TEXTSPLIT(P769,"/", FALSE)</f>
        <v>publishing</v>
      </c>
      <c r="R769" t="str">
        <v>translations</v>
      </c>
      <c r="S769" s="7">
        <f t="shared" si="45"/>
        <v>42283.208333333328</v>
      </c>
      <c r="T769" s="8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_xlfn.TEXTSPLIT(P770,"/", FALSE)</f>
        <v>theater</v>
      </c>
      <c r="R770" t="str">
        <v>plays</v>
      </c>
      <c r="S770" s="7">
        <f t="shared" si="45"/>
        <v>41619.25</v>
      </c>
      <c r="T770" s="8">
        <f t="shared" si="46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_xlfn.TEXTSPLIT(P771,"/", FALSE)</f>
        <v>games</v>
      </c>
      <c r="R771" t="str">
        <v>video games</v>
      </c>
      <c r="S771" s="7">
        <f t="shared" ref="S771:S834" si="49">(((L771/60)/60)/24)+DATE(1970,1,1)</f>
        <v>41501.208333333336</v>
      </c>
      <c r="T771" s="8">
        <f t="shared" ref="T771:T834" si="50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_xlfn.TEXTSPLIT(P772,"/", FALSE)</f>
        <v>theater</v>
      </c>
      <c r="R772" t="str">
        <v>plays</v>
      </c>
      <c r="S772" s="7">
        <f t="shared" si="49"/>
        <v>41743.208333333336</v>
      </c>
      <c r="T772" s="8">
        <f t="shared" si="50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_xlfn.TEXTSPLIT(P773,"/", FALSE)</f>
        <v>theater</v>
      </c>
      <c r="R773" t="str">
        <v>plays</v>
      </c>
      <c r="S773" s="7">
        <f t="shared" si="49"/>
        <v>43491.25</v>
      </c>
      <c r="T773" s="8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_xlfn.TEXTSPLIT(P774,"/", FALSE)</f>
        <v>music</v>
      </c>
      <c r="R774" t="str">
        <v>indie rock</v>
      </c>
      <c r="S774" s="7">
        <f t="shared" si="49"/>
        <v>43505.25</v>
      </c>
      <c r="T774" s="8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_xlfn.TEXTSPLIT(P775,"/", FALSE)</f>
        <v>theater</v>
      </c>
      <c r="R775" t="str">
        <v>plays</v>
      </c>
      <c r="S775" s="7">
        <f t="shared" si="49"/>
        <v>42838.208333333328</v>
      </c>
      <c r="T775" s="8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_xlfn.TEXTSPLIT(P776,"/", FALSE)</f>
        <v>technology</v>
      </c>
      <c r="R776" t="str">
        <v>web</v>
      </c>
      <c r="S776" s="7">
        <f t="shared" si="49"/>
        <v>42513.208333333328</v>
      </c>
      <c r="T776" s="8">
        <f t="shared" si="50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_xlfn.TEXTSPLIT(P777,"/", FALSE)</f>
        <v>music</v>
      </c>
      <c r="R777" t="str">
        <v>rock</v>
      </c>
      <c r="S777" s="7">
        <f t="shared" si="49"/>
        <v>41949.25</v>
      </c>
      <c r="T777" s="8">
        <f t="shared" si="50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_xlfn.TEXTSPLIT(P778,"/", FALSE)</f>
        <v>theater</v>
      </c>
      <c r="R778" t="str">
        <v>plays</v>
      </c>
      <c r="S778" s="7">
        <f t="shared" si="49"/>
        <v>43650.208333333328</v>
      </c>
      <c r="T778" s="8">
        <f t="shared" si="50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_xlfn.TEXTSPLIT(P779,"/", FALSE)</f>
        <v>theater</v>
      </c>
      <c r="R779" t="str">
        <v>plays</v>
      </c>
      <c r="S779" s="7">
        <f t="shared" si="49"/>
        <v>40809.208333333336</v>
      </c>
      <c r="T779" s="8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_xlfn.TEXTSPLIT(P780,"/", FALSE)</f>
        <v>film &amp; video</v>
      </c>
      <c r="R780" t="str">
        <v>animation</v>
      </c>
      <c r="S780" s="7">
        <f t="shared" si="49"/>
        <v>40768.208333333336</v>
      </c>
      <c r="T780" s="8">
        <f t="shared" si="50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_xlfn.TEXTSPLIT(P781,"/", FALSE)</f>
        <v>theater</v>
      </c>
      <c r="R781" t="str">
        <v>plays</v>
      </c>
      <c r="S781" s="7">
        <f t="shared" si="49"/>
        <v>42230.208333333328</v>
      </c>
      <c r="T781" s="8">
        <f t="shared" si="50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_xlfn.TEXTSPLIT(P782,"/", FALSE)</f>
        <v>film &amp; video</v>
      </c>
      <c r="R782" t="str">
        <v>drama</v>
      </c>
      <c r="S782" s="7">
        <f t="shared" si="49"/>
        <v>42573.208333333328</v>
      </c>
      <c r="T782" s="8">
        <f t="shared" si="50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_xlfn.TEXTSPLIT(P783,"/", FALSE)</f>
        <v>theater</v>
      </c>
      <c r="R783" t="str">
        <v>plays</v>
      </c>
      <c r="S783" s="7">
        <f t="shared" si="49"/>
        <v>40482.208333333336</v>
      </c>
      <c r="T783" s="8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_xlfn.TEXTSPLIT(P784,"/", FALSE)</f>
        <v>film &amp; video</v>
      </c>
      <c r="R784" t="str">
        <v>animation</v>
      </c>
      <c r="S784" s="7">
        <f t="shared" si="49"/>
        <v>40603.25</v>
      </c>
      <c r="T784" s="8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_xlfn.TEXTSPLIT(P785,"/", FALSE)</f>
        <v>music</v>
      </c>
      <c r="R785" t="str">
        <v>rock</v>
      </c>
      <c r="S785" s="7">
        <f t="shared" si="49"/>
        <v>41625.25</v>
      </c>
      <c r="T785" s="8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_xlfn.TEXTSPLIT(P786,"/", FALSE)</f>
        <v>technology</v>
      </c>
      <c r="R786" t="str">
        <v>web</v>
      </c>
      <c r="S786" s="7">
        <f t="shared" si="49"/>
        <v>42435.25</v>
      </c>
      <c r="T786" s="8">
        <f t="shared" si="50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_xlfn.TEXTSPLIT(P787,"/", FALSE)</f>
        <v>film &amp; video</v>
      </c>
      <c r="R787" t="str">
        <v>animation</v>
      </c>
      <c r="S787" s="7">
        <f t="shared" si="49"/>
        <v>43582.208333333328</v>
      </c>
      <c r="T787" s="8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_xlfn.TEXTSPLIT(P788,"/", FALSE)</f>
        <v>music</v>
      </c>
      <c r="R788" t="str">
        <v>jazz</v>
      </c>
      <c r="S788" s="7">
        <f t="shared" si="49"/>
        <v>43186.208333333328</v>
      </c>
      <c r="T788" s="8">
        <f t="shared" si="50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_xlfn.TEXTSPLIT(P789,"/", FALSE)</f>
        <v>music</v>
      </c>
      <c r="R789" t="str">
        <v>rock</v>
      </c>
      <c r="S789" s="7">
        <f t="shared" si="49"/>
        <v>40684.208333333336</v>
      </c>
      <c r="T789" s="8">
        <f t="shared" si="50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_xlfn.TEXTSPLIT(P790,"/", FALSE)</f>
        <v>film &amp; video</v>
      </c>
      <c r="R790" t="str">
        <v>animation</v>
      </c>
      <c r="S790" s="7">
        <f t="shared" si="49"/>
        <v>41202.208333333336</v>
      </c>
      <c r="T790" s="8">
        <f t="shared" si="50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_xlfn.TEXTSPLIT(P791,"/", FALSE)</f>
        <v>theater</v>
      </c>
      <c r="R791" t="str">
        <v>plays</v>
      </c>
      <c r="S791" s="7">
        <f t="shared" si="49"/>
        <v>41786.208333333336</v>
      </c>
      <c r="T791" s="8">
        <f t="shared" si="50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_xlfn.TEXTSPLIT(P792,"/", FALSE)</f>
        <v>theater</v>
      </c>
      <c r="R792" t="str">
        <v>plays</v>
      </c>
      <c r="S792" s="7">
        <f t="shared" si="49"/>
        <v>40223.25</v>
      </c>
      <c r="T792" s="8">
        <f t="shared" si="50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_xlfn.TEXTSPLIT(P793,"/", FALSE)</f>
        <v>food</v>
      </c>
      <c r="R793" t="str">
        <v>food trucks</v>
      </c>
      <c r="S793" s="7">
        <f t="shared" si="49"/>
        <v>42715.25</v>
      </c>
      <c r="T793" s="8">
        <f t="shared" si="50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_xlfn.TEXTSPLIT(P794,"/", FALSE)</f>
        <v>theater</v>
      </c>
      <c r="R794" t="str">
        <v>plays</v>
      </c>
      <c r="S794" s="7">
        <f t="shared" si="49"/>
        <v>41451.208333333336</v>
      </c>
      <c r="T794" s="8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_xlfn.TEXTSPLIT(P795,"/", FALSE)</f>
        <v>publishing</v>
      </c>
      <c r="R795" t="str">
        <v>nonfiction</v>
      </c>
      <c r="S795" s="7">
        <f t="shared" si="49"/>
        <v>41450.208333333336</v>
      </c>
      <c r="T795" s="8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_xlfn.TEXTSPLIT(P796,"/", FALSE)</f>
        <v>music</v>
      </c>
      <c r="R796" t="str">
        <v>rock</v>
      </c>
      <c r="S796" s="7">
        <f t="shared" si="49"/>
        <v>43091.25</v>
      </c>
      <c r="T796" s="8">
        <f t="shared" si="50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_xlfn.TEXTSPLIT(P797,"/", FALSE)</f>
        <v>film &amp; video</v>
      </c>
      <c r="R797" t="str">
        <v>drama</v>
      </c>
      <c r="S797" s="7">
        <f t="shared" si="49"/>
        <v>42675.208333333328</v>
      </c>
      <c r="T797" s="8">
        <f t="shared" si="50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_xlfn.TEXTSPLIT(P798,"/", FALSE)</f>
        <v>games</v>
      </c>
      <c r="R798" t="str">
        <v>mobile games</v>
      </c>
      <c r="S798" s="7">
        <f t="shared" si="49"/>
        <v>41859.208333333336</v>
      </c>
      <c r="T798" s="8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_xlfn.TEXTSPLIT(P799,"/", FALSE)</f>
        <v>technology</v>
      </c>
      <c r="R799" t="str">
        <v>web</v>
      </c>
      <c r="S799" s="7">
        <f t="shared" si="49"/>
        <v>43464.25</v>
      </c>
      <c r="T799" s="8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_xlfn.TEXTSPLIT(P800,"/", FALSE)</f>
        <v>theater</v>
      </c>
      <c r="R800" t="str">
        <v>plays</v>
      </c>
      <c r="S800" s="7">
        <f t="shared" si="49"/>
        <v>41060.208333333336</v>
      </c>
      <c r="T800" s="8">
        <f t="shared" si="50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_xlfn.TEXTSPLIT(P801,"/", FALSE)</f>
        <v>theater</v>
      </c>
      <c r="R801" t="str">
        <v>plays</v>
      </c>
      <c r="S801" s="7">
        <f t="shared" si="49"/>
        <v>42399.25</v>
      </c>
      <c r="T801" s="8">
        <f t="shared" si="50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_xlfn.TEXTSPLIT(P802,"/", FALSE)</f>
        <v>music</v>
      </c>
      <c r="R802" t="str">
        <v>rock</v>
      </c>
      <c r="S802" s="7">
        <f t="shared" si="49"/>
        <v>42167.208333333328</v>
      </c>
      <c r="T802" s="8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_xlfn.TEXTSPLIT(P803,"/", FALSE)</f>
        <v>photography</v>
      </c>
      <c r="R803" t="str">
        <v>photography books</v>
      </c>
      <c r="S803" s="7">
        <f t="shared" si="49"/>
        <v>43830.25</v>
      </c>
      <c r="T803" s="8">
        <f t="shared" si="50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_xlfn.TEXTSPLIT(P804,"/", FALSE)</f>
        <v>photography</v>
      </c>
      <c r="R804" t="str">
        <v>photography books</v>
      </c>
      <c r="S804" s="7">
        <f t="shared" si="49"/>
        <v>43650.208333333328</v>
      </c>
      <c r="T804" s="8">
        <f t="shared" si="50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_xlfn.TEXTSPLIT(P805,"/", FALSE)</f>
        <v>theater</v>
      </c>
      <c r="R805" t="str">
        <v>plays</v>
      </c>
      <c r="S805" s="7">
        <f t="shared" si="49"/>
        <v>43492.25</v>
      </c>
      <c r="T805" s="8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_xlfn.TEXTSPLIT(P806,"/", FALSE)</f>
        <v>music</v>
      </c>
      <c r="R806" t="str">
        <v>rock</v>
      </c>
      <c r="S806" s="7">
        <f t="shared" si="49"/>
        <v>43102.25</v>
      </c>
      <c r="T806" s="8">
        <f t="shared" si="50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_xlfn.TEXTSPLIT(P807,"/", FALSE)</f>
        <v>film &amp; video</v>
      </c>
      <c r="R807" t="str">
        <v>documentary</v>
      </c>
      <c r="S807" s="7">
        <f t="shared" si="49"/>
        <v>41958.25</v>
      </c>
      <c r="T807" s="8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_xlfn.TEXTSPLIT(P808,"/", FALSE)</f>
        <v>film &amp; video</v>
      </c>
      <c r="R808" t="str">
        <v>drama</v>
      </c>
      <c r="S808" s="7">
        <f t="shared" si="49"/>
        <v>40973.25</v>
      </c>
      <c r="T808" s="8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_xlfn.TEXTSPLIT(P809,"/", FALSE)</f>
        <v>theater</v>
      </c>
      <c r="R809" t="str">
        <v>plays</v>
      </c>
      <c r="S809" s="7">
        <f t="shared" si="49"/>
        <v>43753.208333333328</v>
      </c>
      <c r="T809" s="8">
        <f t="shared" si="50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_xlfn.TEXTSPLIT(P810,"/", FALSE)</f>
        <v>food</v>
      </c>
      <c r="R810" t="str">
        <v>food trucks</v>
      </c>
      <c r="S810" s="7">
        <f t="shared" si="49"/>
        <v>42507.208333333328</v>
      </c>
      <c r="T810" s="8">
        <f t="shared" si="50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_xlfn.TEXTSPLIT(P811,"/", FALSE)</f>
        <v>film &amp; video</v>
      </c>
      <c r="R811" t="str">
        <v>documentary</v>
      </c>
      <c r="S811" s="7">
        <f t="shared" si="49"/>
        <v>41135.208333333336</v>
      </c>
      <c r="T811" s="8">
        <f t="shared" si="50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_xlfn.TEXTSPLIT(P812,"/", FALSE)</f>
        <v>theater</v>
      </c>
      <c r="R812" t="str">
        <v>plays</v>
      </c>
      <c r="S812" s="7">
        <f t="shared" si="49"/>
        <v>43067.25</v>
      </c>
      <c r="T812" s="8">
        <f t="shared" si="50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_xlfn.TEXTSPLIT(P813,"/", FALSE)</f>
        <v>games</v>
      </c>
      <c r="R813" t="str">
        <v>video games</v>
      </c>
      <c r="S813" s="7">
        <f t="shared" si="49"/>
        <v>42378.25</v>
      </c>
      <c r="T813" s="8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_xlfn.TEXTSPLIT(P814,"/", FALSE)</f>
        <v>publishing</v>
      </c>
      <c r="R814" t="str">
        <v>nonfiction</v>
      </c>
      <c r="S814" s="7">
        <f t="shared" si="49"/>
        <v>43206.208333333328</v>
      </c>
      <c r="T814" s="8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_xlfn.TEXTSPLIT(P815,"/", FALSE)</f>
        <v>games</v>
      </c>
      <c r="R815" t="str">
        <v>video games</v>
      </c>
      <c r="S815" s="7">
        <f t="shared" si="49"/>
        <v>41148.208333333336</v>
      </c>
      <c r="T815" s="8">
        <f t="shared" si="50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_xlfn.TEXTSPLIT(P816,"/", FALSE)</f>
        <v>music</v>
      </c>
      <c r="R816" t="str">
        <v>rock</v>
      </c>
      <c r="S816" s="7">
        <f t="shared" si="49"/>
        <v>42517.208333333328</v>
      </c>
      <c r="T816" s="8">
        <f t="shared" si="50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_xlfn.TEXTSPLIT(P817,"/", FALSE)</f>
        <v>music</v>
      </c>
      <c r="R817" t="str">
        <v>rock</v>
      </c>
      <c r="S817" s="7">
        <f t="shared" si="49"/>
        <v>43068.25</v>
      </c>
      <c r="T817" s="8">
        <f t="shared" si="50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_xlfn.TEXTSPLIT(P818,"/", FALSE)</f>
        <v>theater</v>
      </c>
      <c r="R818" t="str">
        <v>plays</v>
      </c>
      <c r="S818" s="7">
        <f t="shared" si="49"/>
        <v>41680.25</v>
      </c>
      <c r="T818" s="8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_xlfn.TEXTSPLIT(P819,"/", FALSE)</f>
        <v>publishing</v>
      </c>
      <c r="R819" t="str">
        <v>nonfiction</v>
      </c>
      <c r="S819" s="7">
        <f t="shared" si="49"/>
        <v>43589.208333333328</v>
      </c>
      <c r="T819" s="8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_xlfn.TEXTSPLIT(P820,"/", FALSE)</f>
        <v>theater</v>
      </c>
      <c r="R820" t="str">
        <v>plays</v>
      </c>
      <c r="S820" s="7">
        <f t="shared" si="49"/>
        <v>43486.25</v>
      </c>
      <c r="T820" s="8">
        <f t="shared" si="50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_xlfn.TEXTSPLIT(P821,"/", FALSE)</f>
        <v>games</v>
      </c>
      <c r="R821" t="str">
        <v>video games</v>
      </c>
      <c r="S821" s="7">
        <f t="shared" si="49"/>
        <v>41237.25</v>
      </c>
      <c r="T821" s="8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_xlfn.TEXTSPLIT(P822,"/", FALSE)</f>
        <v>music</v>
      </c>
      <c r="R822" t="str">
        <v>rock</v>
      </c>
      <c r="S822" s="7">
        <f t="shared" si="49"/>
        <v>43310.208333333328</v>
      </c>
      <c r="T822" s="8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_xlfn.TEXTSPLIT(P823,"/", FALSE)</f>
        <v>film &amp; video</v>
      </c>
      <c r="R823" t="str">
        <v>documentary</v>
      </c>
      <c r="S823" s="7">
        <f t="shared" si="49"/>
        <v>42794.25</v>
      </c>
      <c r="T823" s="8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_xlfn.TEXTSPLIT(P824,"/", FALSE)</f>
        <v>music</v>
      </c>
      <c r="R824" t="str">
        <v>rock</v>
      </c>
      <c r="S824" s="7">
        <f t="shared" si="49"/>
        <v>41698.25</v>
      </c>
      <c r="T824" s="8">
        <f t="shared" si="50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_xlfn.TEXTSPLIT(P825,"/", FALSE)</f>
        <v>music</v>
      </c>
      <c r="R825" t="str">
        <v>rock</v>
      </c>
      <c r="S825" s="7">
        <f t="shared" si="49"/>
        <v>41892.208333333336</v>
      </c>
      <c r="T825" s="8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_xlfn.TEXTSPLIT(P826,"/", FALSE)</f>
        <v>publishing</v>
      </c>
      <c r="R826" t="str">
        <v>nonfiction</v>
      </c>
      <c r="S826" s="7">
        <f t="shared" si="49"/>
        <v>40348.208333333336</v>
      </c>
      <c r="T826" s="8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_xlfn.TEXTSPLIT(P827,"/", FALSE)</f>
        <v>film &amp; video</v>
      </c>
      <c r="R827" t="str">
        <v>shorts</v>
      </c>
      <c r="S827" s="7">
        <f t="shared" si="49"/>
        <v>42941.208333333328</v>
      </c>
      <c r="T827" s="8">
        <f t="shared" si="50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_xlfn.TEXTSPLIT(P828,"/", FALSE)</f>
        <v>theater</v>
      </c>
      <c r="R828" t="str">
        <v>plays</v>
      </c>
      <c r="S828" s="7">
        <f t="shared" si="49"/>
        <v>40525.25</v>
      </c>
      <c r="T828" s="8">
        <f t="shared" si="50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_xlfn.TEXTSPLIT(P829,"/", FALSE)</f>
        <v>film &amp; video</v>
      </c>
      <c r="R829" t="str">
        <v>drama</v>
      </c>
      <c r="S829" s="7">
        <f t="shared" si="49"/>
        <v>40666.208333333336</v>
      </c>
      <c r="T829" s="8">
        <f t="shared" si="50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_xlfn.TEXTSPLIT(P830,"/", FALSE)</f>
        <v>theater</v>
      </c>
      <c r="R830" t="str">
        <v>plays</v>
      </c>
      <c r="S830" s="7">
        <f t="shared" si="49"/>
        <v>43340.208333333328</v>
      </c>
      <c r="T830" s="8">
        <f t="shared" si="50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_xlfn.TEXTSPLIT(P831,"/", FALSE)</f>
        <v>theater</v>
      </c>
      <c r="R831" t="str">
        <v>plays</v>
      </c>
      <c r="S831" s="7">
        <f t="shared" si="49"/>
        <v>42164.208333333328</v>
      </c>
      <c r="T831" s="8">
        <f t="shared" si="50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_xlfn.TEXTSPLIT(P832,"/", FALSE)</f>
        <v>theater</v>
      </c>
      <c r="R832" t="str">
        <v>plays</v>
      </c>
      <c r="S832" s="7">
        <f t="shared" si="49"/>
        <v>43103.25</v>
      </c>
      <c r="T832" s="8">
        <f t="shared" si="50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_xlfn.TEXTSPLIT(P833,"/", FALSE)</f>
        <v>photography</v>
      </c>
      <c r="R833" t="str">
        <v>photography books</v>
      </c>
      <c r="S833" s="7">
        <f t="shared" si="49"/>
        <v>40994.208333333336</v>
      </c>
      <c r="T833" s="8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_xlfn.TEXTSPLIT(P834,"/", FALSE)</f>
        <v>publishing</v>
      </c>
      <c r="R834" t="str">
        <v>translations</v>
      </c>
      <c r="S834" s="7">
        <f t="shared" si="49"/>
        <v>42299.208333333328</v>
      </c>
      <c r="T834" s="8">
        <f t="shared" si="50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_xlfn.TEXTSPLIT(P835,"/", FALSE)</f>
        <v>publishing</v>
      </c>
      <c r="R835" t="str">
        <v>translations</v>
      </c>
      <c r="S835" s="7">
        <f t="shared" ref="S835:S898" si="53">(((L835/60)/60)/24)+DATE(1970,1,1)</f>
        <v>40588.25</v>
      </c>
      <c r="T835" s="8">
        <f t="shared" ref="T835:T898" si="54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_xlfn.TEXTSPLIT(P836,"/", FALSE)</f>
        <v>theater</v>
      </c>
      <c r="R836" t="str">
        <v>plays</v>
      </c>
      <c r="S836" s="7">
        <f t="shared" si="53"/>
        <v>41448.208333333336</v>
      </c>
      <c r="T836" s="8">
        <f t="shared" si="54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_xlfn.TEXTSPLIT(P837,"/", FALSE)</f>
        <v>technology</v>
      </c>
      <c r="R837" t="str">
        <v>web</v>
      </c>
      <c r="S837" s="7">
        <f t="shared" si="53"/>
        <v>42063.25</v>
      </c>
      <c r="T837" s="8">
        <f t="shared" si="54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_xlfn.TEXTSPLIT(P838,"/", FALSE)</f>
        <v>music</v>
      </c>
      <c r="R838" t="str">
        <v>indie rock</v>
      </c>
      <c r="S838" s="7">
        <f t="shared" si="53"/>
        <v>40214.25</v>
      </c>
      <c r="T838" s="8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_xlfn.TEXTSPLIT(P839,"/", FALSE)</f>
        <v>music</v>
      </c>
      <c r="R839" t="str">
        <v>jazz</v>
      </c>
      <c r="S839" s="7">
        <f t="shared" si="53"/>
        <v>40629.208333333336</v>
      </c>
      <c r="T839" s="8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_xlfn.TEXTSPLIT(P840,"/", FALSE)</f>
        <v>theater</v>
      </c>
      <c r="R840" t="str">
        <v>plays</v>
      </c>
      <c r="S840" s="7">
        <f t="shared" si="53"/>
        <v>43370.208333333328</v>
      </c>
      <c r="T840" s="8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_xlfn.TEXTSPLIT(P841,"/", FALSE)</f>
        <v>film &amp; video</v>
      </c>
      <c r="R841" t="str">
        <v>documentary</v>
      </c>
      <c r="S841" s="7">
        <f t="shared" si="53"/>
        <v>41715.208333333336</v>
      </c>
      <c r="T841" s="8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_xlfn.TEXTSPLIT(P842,"/", FALSE)</f>
        <v>theater</v>
      </c>
      <c r="R842" t="str">
        <v>plays</v>
      </c>
      <c r="S842" s="7">
        <f t="shared" si="53"/>
        <v>41836.208333333336</v>
      </c>
      <c r="T842" s="8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_xlfn.TEXTSPLIT(P843,"/", FALSE)</f>
        <v>technology</v>
      </c>
      <c r="R843" t="str">
        <v>web</v>
      </c>
      <c r="S843" s="7">
        <f t="shared" si="53"/>
        <v>42419.25</v>
      </c>
      <c r="T843" s="8">
        <f t="shared" si="54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_xlfn.TEXTSPLIT(P844,"/", FALSE)</f>
        <v>technology</v>
      </c>
      <c r="R844" t="str">
        <v>wearables</v>
      </c>
      <c r="S844" s="7">
        <f t="shared" si="53"/>
        <v>43266.208333333328</v>
      </c>
      <c r="T844" s="8">
        <f t="shared" si="54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_xlfn.TEXTSPLIT(P845,"/", FALSE)</f>
        <v>photography</v>
      </c>
      <c r="R845" t="str">
        <v>photography books</v>
      </c>
      <c r="S845" s="7">
        <f t="shared" si="53"/>
        <v>43338.208333333328</v>
      </c>
      <c r="T845" s="8">
        <f t="shared" si="54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_xlfn.TEXTSPLIT(P846,"/", FALSE)</f>
        <v>film &amp; video</v>
      </c>
      <c r="R846" t="str">
        <v>documentary</v>
      </c>
      <c r="S846" s="7">
        <f t="shared" si="53"/>
        <v>40930.25</v>
      </c>
      <c r="T846" s="8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_xlfn.TEXTSPLIT(P847,"/", FALSE)</f>
        <v>technology</v>
      </c>
      <c r="R847" t="str">
        <v>web</v>
      </c>
      <c r="S847" s="7">
        <f t="shared" si="53"/>
        <v>43235.208333333328</v>
      </c>
      <c r="T847" s="8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_xlfn.TEXTSPLIT(P848,"/", FALSE)</f>
        <v>technology</v>
      </c>
      <c r="R848" t="str">
        <v>web</v>
      </c>
      <c r="S848" s="7">
        <f t="shared" si="53"/>
        <v>43302.208333333328</v>
      </c>
      <c r="T848" s="8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_xlfn.TEXTSPLIT(P849,"/", FALSE)</f>
        <v>food</v>
      </c>
      <c r="R849" t="str">
        <v>food trucks</v>
      </c>
      <c r="S849" s="7">
        <f t="shared" si="53"/>
        <v>43107.25</v>
      </c>
      <c r="T849" s="8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_xlfn.TEXTSPLIT(P850,"/", FALSE)</f>
        <v>film &amp; video</v>
      </c>
      <c r="R850" t="str">
        <v>drama</v>
      </c>
      <c r="S850" s="7">
        <f t="shared" si="53"/>
        <v>40341.208333333336</v>
      </c>
      <c r="T850" s="8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_xlfn.TEXTSPLIT(P851,"/", FALSE)</f>
        <v>music</v>
      </c>
      <c r="R851" t="str">
        <v>indie rock</v>
      </c>
      <c r="S851" s="7">
        <f t="shared" si="53"/>
        <v>40948.25</v>
      </c>
      <c r="T851" s="8">
        <f t="shared" si="54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_xlfn.TEXTSPLIT(P852,"/", FALSE)</f>
        <v>music</v>
      </c>
      <c r="R852" t="str">
        <v>rock</v>
      </c>
      <c r="S852" s="7">
        <f t="shared" si="53"/>
        <v>40866.25</v>
      </c>
      <c r="T852" s="8">
        <f t="shared" si="54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_xlfn.TEXTSPLIT(P853,"/", FALSE)</f>
        <v>music</v>
      </c>
      <c r="R853" t="str">
        <v>electric music</v>
      </c>
      <c r="S853" s="7">
        <f t="shared" si="53"/>
        <v>41031.208333333336</v>
      </c>
      <c r="T853" s="8">
        <f t="shared" si="54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_xlfn.TEXTSPLIT(P854,"/", FALSE)</f>
        <v>games</v>
      </c>
      <c r="R854" t="str">
        <v>video games</v>
      </c>
      <c r="S854" s="7">
        <f t="shared" si="53"/>
        <v>40740.208333333336</v>
      </c>
      <c r="T854" s="8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_xlfn.TEXTSPLIT(P855,"/", FALSE)</f>
        <v>music</v>
      </c>
      <c r="R855" t="str">
        <v>indie rock</v>
      </c>
      <c r="S855" s="7">
        <f t="shared" si="53"/>
        <v>40714.208333333336</v>
      </c>
      <c r="T855" s="8">
        <f t="shared" si="54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_xlfn.TEXTSPLIT(P856,"/", FALSE)</f>
        <v>publishing</v>
      </c>
      <c r="R856" t="str">
        <v>fiction</v>
      </c>
      <c r="S856" s="7">
        <f t="shared" si="53"/>
        <v>43787.25</v>
      </c>
      <c r="T856" s="8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_xlfn.TEXTSPLIT(P857,"/", FALSE)</f>
        <v>theater</v>
      </c>
      <c r="R857" t="str">
        <v>plays</v>
      </c>
      <c r="S857" s="7">
        <f t="shared" si="53"/>
        <v>40712.208333333336</v>
      </c>
      <c r="T857" s="8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_xlfn.TEXTSPLIT(P858,"/", FALSE)</f>
        <v>food</v>
      </c>
      <c r="R858" t="str">
        <v>food trucks</v>
      </c>
      <c r="S858" s="7">
        <f t="shared" si="53"/>
        <v>41023.208333333336</v>
      </c>
      <c r="T858" s="8">
        <f t="shared" si="54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_xlfn.TEXTSPLIT(P859,"/", FALSE)</f>
        <v>film &amp; video</v>
      </c>
      <c r="R859" t="str">
        <v>shorts</v>
      </c>
      <c r="S859" s="7">
        <f t="shared" si="53"/>
        <v>40944.25</v>
      </c>
      <c r="T859" s="8">
        <f t="shared" si="54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_xlfn.TEXTSPLIT(P860,"/", FALSE)</f>
        <v>food</v>
      </c>
      <c r="R860" t="str">
        <v>food trucks</v>
      </c>
      <c r="S860" s="7">
        <f t="shared" si="53"/>
        <v>43211.208333333328</v>
      </c>
      <c r="T860" s="8">
        <f t="shared" si="54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_xlfn.TEXTSPLIT(P861,"/", FALSE)</f>
        <v>theater</v>
      </c>
      <c r="R861" t="str">
        <v>plays</v>
      </c>
      <c r="S861" s="7">
        <f t="shared" si="53"/>
        <v>41334.25</v>
      </c>
      <c r="T861" s="8">
        <f t="shared" si="54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_xlfn.TEXTSPLIT(P862,"/", FALSE)</f>
        <v>technology</v>
      </c>
      <c r="R862" t="str">
        <v>wearables</v>
      </c>
      <c r="S862" s="7">
        <f t="shared" si="53"/>
        <v>43515.25</v>
      </c>
      <c r="T862" s="8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_xlfn.TEXTSPLIT(P863,"/", FALSE)</f>
        <v>theater</v>
      </c>
      <c r="R863" t="str">
        <v>plays</v>
      </c>
      <c r="S863" s="7">
        <f t="shared" si="53"/>
        <v>40258.208333333336</v>
      </c>
      <c r="T863" s="8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_xlfn.TEXTSPLIT(P864,"/", FALSE)</f>
        <v>theater</v>
      </c>
      <c r="R864" t="str">
        <v>plays</v>
      </c>
      <c r="S864" s="7">
        <f t="shared" si="53"/>
        <v>40756.208333333336</v>
      </c>
      <c r="T864" s="8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_xlfn.TEXTSPLIT(P865,"/", FALSE)</f>
        <v>film &amp; video</v>
      </c>
      <c r="R865" t="str">
        <v>television</v>
      </c>
      <c r="S865" s="7">
        <f t="shared" si="53"/>
        <v>42172.208333333328</v>
      </c>
      <c r="T865" s="8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_xlfn.TEXTSPLIT(P866,"/", FALSE)</f>
        <v>film &amp; video</v>
      </c>
      <c r="R866" t="str">
        <v>shorts</v>
      </c>
      <c r="S866" s="7">
        <f t="shared" si="53"/>
        <v>42601.208333333328</v>
      </c>
      <c r="T866" s="8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_xlfn.TEXTSPLIT(P867,"/", FALSE)</f>
        <v>theater</v>
      </c>
      <c r="R867" t="str">
        <v>plays</v>
      </c>
      <c r="S867" s="7">
        <f t="shared" si="53"/>
        <v>41897.208333333336</v>
      </c>
      <c r="T867" s="8">
        <f t="shared" si="54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_xlfn.TEXTSPLIT(P868,"/", FALSE)</f>
        <v>photography</v>
      </c>
      <c r="R868" t="str">
        <v>photography books</v>
      </c>
      <c r="S868" s="7">
        <f t="shared" si="53"/>
        <v>40671.208333333336</v>
      </c>
      <c r="T868" s="8">
        <f t="shared" si="54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_xlfn.TEXTSPLIT(P869,"/", FALSE)</f>
        <v>food</v>
      </c>
      <c r="R869" t="str">
        <v>food trucks</v>
      </c>
      <c r="S869" s="7">
        <f t="shared" si="53"/>
        <v>43382.208333333328</v>
      </c>
      <c r="T869" s="8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_xlfn.TEXTSPLIT(P870,"/", FALSE)</f>
        <v>theater</v>
      </c>
      <c r="R870" t="str">
        <v>plays</v>
      </c>
      <c r="S870" s="7">
        <f t="shared" si="53"/>
        <v>41559.208333333336</v>
      </c>
      <c r="T870" s="8">
        <f t="shared" si="54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_xlfn.TEXTSPLIT(P871,"/", FALSE)</f>
        <v>film &amp; video</v>
      </c>
      <c r="R871" t="str">
        <v>drama</v>
      </c>
      <c r="S871" s="7">
        <f t="shared" si="53"/>
        <v>40350.208333333336</v>
      </c>
      <c r="T871" s="8">
        <f t="shared" si="54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_xlfn.TEXTSPLIT(P872,"/", FALSE)</f>
        <v>theater</v>
      </c>
      <c r="R872" t="str">
        <v>plays</v>
      </c>
      <c r="S872" s="7">
        <f t="shared" si="53"/>
        <v>42240.208333333328</v>
      </c>
      <c r="T872" s="8">
        <f t="shared" si="54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_xlfn.TEXTSPLIT(P873,"/", FALSE)</f>
        <v>theater</v>
      </c>
      <c r="R873" t="str">
        <v>plays</v>
      </c>
      <c r="S873" s="7">
        <f t="shared" si="53"/>
        <v>43040.208333333328</v>
      </c>
      <c r="T873" s="8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_xlfn.TEXTSPLIT(P874,"/", FALSE)</f>
        <v>film &amp; video</v>
      </c>
      <c r="R874" t="str">
        <v>science fiction</v>
      </c>
      <c r="S874" s="7">
        <f t="shared" si="53"/>
        <v>43346.208333333328</v>
      </c>
      <c r="T874" s="8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_xlfn.TEXTSPLIT(P875,"/", FALSE)</f>
        <v>photography</v>
      </c>
      <c r="R875" t="str">
        <v>photography books</v>
      </c>
      <c r="S875" s="7">
        <f t="shared" si="53"/>
        <v>41647.25</v>
      </c>
      <c r="T875" s="8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_xlfn.TEXTSPLIT(P876,"/", FALSE)</f>
        <v>photography</v>
      </c>
      <c r="R876" t="str">
        <v>photography books</v>
      </c>
      <c r="S876" s="7">
        <f t="shared" si="53"/>
        <v>40291.208333333336</v>
      </c>
      <c r="T876" s="8">
        <f t="shared" si="54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_xlfn.TEXTSPLIT(P877,"/", FALSE)</f>
        <v>music</v>
      </c>
      <c r="R877" t="str">
        <v>rock</v>
      </c>
      <c r="S877" s="7">
        <f t="shared" si="53"/>
        <v>40556.25</v>
      </c>
      <c r="T877" s="8">
        <f t="shared" si="54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_xlfn.TEXTSPLIT(P878,"/", FALSE)</f>
        <v>photography</v>
      </c>
      <c r="R878" t="str">
        <v>photography books</v>
      </c>
      <c r="S878" s="7">
        <f t="shared" si="53"/>
        <v>43624.208333333328</v>
      </c>
      <c r="T878" s="8">
        <f t="shared" si="54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_xlfn.TEXTSPLIT(P879,"/", FALSE)</f>
        <v>food</v>
      </c>
      <c r="R879" t="str">
        <v>food trucks</v>
      </c>
      <c r="S879" s="7">
        <f t="shared" si="53"/>
        <v>42577.208333333328</v>
      </c>
      <c r="T879" s="8">
        <f t="shared" si="54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_xlfn.TEXTSPLIT(P880,"/", FALSE)</f>
        <v>music</v>
      </c>
      <c r="R880" t="str">
        <v>metal</v>
      </c>
      <c r="S880" s="7">
        <f t="shared" si="53"/>
        <v>43845.25</v>
      </c>
      <c r="T880" s="8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_xlfn.TEXTSPLIT(P881,"/", FALSE)</f>
        <v>publishing</v>
      </c>
      <c r="R881" t="str">
        <v>nonfiction</v>
      </c>
      <c r="S881" s="7">
        <f t="shared" si="53"/>
        <v>42788.25</v>
      </c>
      <c r="T881" s="8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_xlfn.TEXTSPLIT(P882,"/", FALSE)</f>
        <v>music</v>
      </c>
      <c r="R882" t="str">
        <v>electric music</v>
      </c>
      <c r="S882" s="7">
        <f t="shared" si="53"/>
        <v>43667.208333333328</v>
      </c>
      <c r="T882" s="8">
        <f t="shared" si="54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_xlfn.TEXTSPLIT(P883,"/", FALSE)</f>
        <v>theater</v>
      </c>
      <c r="R883" t="str">
        <v>plays</v>
      </c>
      <c r="S883" s="7">
        <f t="shared" si="53"/>
        <v>42194.208333333328</v>
      </c>
      <c r="T883" s="8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_xlfn.TEXTSPLIT(P884,"/", FALSE)</f>
        <v>theater</v>
      </c>
      <c r="R884" t="str">
        <v>plays</v>
      </c>
      <c r="S884" s="7">
        <f t="shared" si="53"/>
        <v>42025.25</v>
      </c>
      <c r="T884" s="8">
        <f t="shared" si="54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_xlfn.TEXTSPLIT(P885,"/", FALSE)</f>
        <v>film &amp; video</v>
      </c>
      <c r="R885" t="str">
        <v>shorts</v>
      </c>
      <c r="S885" s="7">
        <f t="shared" si="53"/>
        <v>40323.208333333336</v>
      </c>
      <c r="T885" s="8">
        <f t="shared" si="54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_xlfn.TEXTSPLIT(P886,"/", FALSE)</f>
        <v>theater</v>
      </c>
      <c r="R886" t="str">
        <v>plays</v>
      </c>
      <c r="S886" s="7">
        <f t="shared" si="53"/>
        <v>41763.208333333336</v>
      </c>
      <c r="T886" s="8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_xlfn.TEXTSPLIT(P887,"/", FALSE)</f>
        <v>theater</v>
      </c>
      <c r="R887" t="str">
        <v>plays</v>
      </c>
      <c r="S887" s="7">
        <f t="shared" si="53"/>
        <v>40335.208333333336</v>
      </c>
      <c r="T887" s="8">
        <f t="shared" si="54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_xlfn.TEXTSPLIT(P888,"/", FALSE)</f>
        <v>music</v>
      </c>
      <c r="R888" t="str">
        <v>indie rock</v>
      </c>
      <c r="S888" s="7">
        <f t="shared" si="53"/>
        <v>40416.208333333336</v>
      </c>
      <c r="T888" s="8">
        <f t="shared" si="54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_xlfn.TEXTSPLIT(P889,"/", FALSE)</f>
        <v>theater</v>
      </c>
      <c r="R889" t="str">
        <v>plays</v>
      </c>
      <c r="S889" s="7">
        <f t="shared" si="53"/>
        <v>42202.208333333328</v>
      </c>
      <c r="T889" s="8">
        <f t="shared" si="54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_xlfn.TEXTSPLIT(P890,"/", FALSE)</f>
        <v>theater</v>
      </c>
      <c r="R890" t="str">
        <v>plays</v>
      </c>
      <c r="S890" s="7">
        <f t="shared" si="53"/>
        <v>42836.208333333328</v>
      </c>
      <c r="T890" s="8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_xlfn.TEXTSPLIT(P891,"/", FALSE)</f>
        <v>music</v>
      </c>
      <c r="R891" t="str">
        <v>electric music</v>
      </c>
      <c r="S891" s="7">
        <f t="shared" si="53"/>
        <v>41710.208333333336</v>
      </c>
      <c r="T891" s="8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_xlfn.TEXTSPLIT(P892,"/", FALSE)</f>
        <v>music</v>
      </c>
      <c r="R892" t="str">
        <v>indie rock</v>
      </c>
      <c r="S892" s="7">
        <f t="shared" si="53"/>
        <v>43640.208333333328</v>
      </c>
      <c r="T892" s="8">
        <f t="shared" si="54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_xlfn.TEXTSPLIT(P893,"/", FALSE)</f>
        <v>film &amp; video</v>
      </c>
      <c r="R893" t="str">
        <v>documentary</v>
      </c>
      <c r="S893" s="7">
        <f t="shared" si="53"/>
        <v>40880.25</v>
      </c>
      <c r="T893" s="8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_xlfn.TEXTSPLIT(P894,"/", FALSE)</f>
        <v>publishing</v>
      </c>
      <c r="R894" t="str">
        <v>translations</v>
      </c>
      <c r="S894" s="7">
        <f t="shared" si="53"/>
        <v>40319.208333333336</v>
      </c>
      <c r="T894" s="8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_xlfn.TEXTSPLIT(P895,"/", FALSE)</f>
        <v>film &amp; video</v>
      </c>
      <c r="R895" t="str">
        <v>documentary</v>
      </c>
      <c r="S895" s="7">
        <f t="shared" si="53"/>
        <v>42170.208333333328</v>
      </c>
      <c r="T895" s="8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_xlfn.TEXTSPLIT(P896,"/", FALSE)</f>
        <v>film &amp; video</v>
      </c>
      <c r="R896" t="str">
        <v>television</v>
      </c>
      <c r="S896" s="7">
        <f t="shared" si="53"/>
        <v>41466.208333333336</v>
      </c>
      <c r="T896" s="8">
        <f t="shared" si="54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_xlfn.TEXTSPLIT(P897,"/", FALSE)</f>
        <v>theater</v>
      </c>
      <c r="R897" t="str">
        <v>plays</v>
      </c>
      <c r="S897" s="7">
        <f t="shared" si="53"/>
        <v>43134.25</v>
      </c>
      <c r="T897" s="8">
        <f t="shared" si="54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_xlfn.TEXTSPLIT(P898,"/", FALSE)</f>
        <v>food</v>
      </c>
      <c r="R898" t="str">
        <v>food trucks</v>
      </c>
      <c r="S898" s="7">
        <f t="shared" si="53"/>
        <v>40738.208333333336</v>
      </c>
      <c r="T898" s="8">
        <f t="shared" si="54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_xlfn.TEXTSPLIT(P899,"/", FALSE)</f>
        <v>theater</v>
      </c>
      <c r="R899" t="str">
        <v>plays</v>
      </c>
      <c r="S899" s="7">
        <f t="shared" ref="S899:S962" si="57">(((L899/60)/60)/24)+DATE(1970,1,1)</f>
        <v>43583.208333333328</v>
      </c>
      <c r="T899" s="8">
        <f t="shared" ref="T899:T962" si="58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_xlfn.TEXTSPLIT(P900,"/", FALSE)</f>
        <v>film &amp; video</v>
      </c>
      <c r="R900" t="str">
        <v>documentary</v>
      </c>
      <c r="S900" s="7">
        <f t="shared" si="57"/>
        <v>43815.25</v>
      </c>
      <c r="T900" s="8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_xlfn.TEXTSPLIT(P901,"/", FALSE)</f>
        <v>music</v>
      </c>
      <c r="R901" t="str">
        <v>jazz</v>
      </c>
      <c r="S901" s="7">
        <f t="shared" si="57"/>
        <v>41554.208333333336</v>
      </c>
      <c r="T901" s="8">
        <f t="shared" si="5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_xlfn.TEXTSPLIT(P902,"/", FALSE)</f>
        <v>technology</v>
      </c>
      <c r="R902" t="str">
        <v>web</v>
      </c>
      <c r="S902" s="7">
        <f t="shared" si="57"/>
        <v>41901.208333333336</v>
      </c>
      <c r="T902" s="8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_xlfn.TEXTSPLIT(P903,"/", FALSE)</f>
        <v>music</v>
      </c>
      <c r="R903" t="str">
        <v>rock</v>
      </c>
      <c r="S903" s="7">
        <f t="shared" si="57"/>
        <v>43298.208333333328</v>
      </c>
      <c r="T903" s="8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_xlfn.TEXTSPLIT(P904,"/", FALSE)</f>
        <v>technology</v>
      </c>
      <c r="R904" t="str">
        <v>web</v>
      </c>
      <c r="S904" s="7">
        <f t="shared" si="57"/>
        <v>42399.25</v>
      </c>
      <c r="T904" s="8">
        <f t="shared" si="5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_xlfn.TEXTSPLIT(P905,"/", FALSE)</f>
        <v>publishing</v>
      </c>
      <c r="R905" t="str">
        <v>nonfiction</v>
      </c>
      <c r="S905" s="7">
        <f t="shared" si="57"/>
        <v>41034.208333333336</v>
      </c>
      <c r="T905" s="8">
        <f t="shared" si="5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_xlfn.TEXTSPLIT(P906,"/", FALSE)</f>
        <v>publishing</v>
      </c>
      <c r="R906" t="str">
        <v>radio &amp; podcasts</v>
      </c>
      <c r="S906" s="7">
        <f t="shared" si="57"/>
        <v>41186.208333333336</v>
      </c>
      <c r="T906" s="8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_xlfn.TEXTSPLIT(P907,"/", FALSE)</f>
        <v>theater</v>
      </c>
      <c r="R907" t="str">
        <v>plays</v>
      </c>
      <c r="S907" s="7">
        <f t="shared" si="57"/>
        <v>41536.208333333336</v>
      </c>
      <c r="T907" s="8">
        <f t="shared" si="5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_xlfn.TEXTSPLIT(P908,"/", FALSE)</f>
        <v>film &amp; video</v>
      </c>
      <c r="R908" t="str">
        <v>documentary</v>
      </c>
      <c r="S908" s="7">
        <f t="shared" si="57"/>
        <v>42868.208333333328</v>
      </c>
      <c r="T908" s="8">
        <f t="shared" si="5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_xlfn.TEXTSPLIT(P909,"/", FALSE)</f>
        <v>theater</v>
      </c>
      <c r="R909" t="str">
        <v>plays</v>
      </c>
      <c r="S909" s="7">
        <f t="shared" si="57"/>
        <v>40660.208333333336</v>
      </c>
      <c r="T909" s="8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_xlfn.TEXTSPLIT(P910,"/", FALSE)</f>
        <v>games</v>
      </c>
      <c r="R910" t="str">
        <v>video games</v>
      </c>
      <c r="S910" s="7">
        <f t="shared" si="57"/>
        <v>41031.208333333336</v>
      </c>
      <c r="T910" s="8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_xlfn.TEXTSPLIT(P911,"/", FALSE)</f>
        <v>theater</v>
      </c>
      <c r="R911" t="str">
        <v>plays</v>
      </c>
      <c r="S911" s="7">
        <f t="shared" si="57"/>
        <v>43255.208333333328</v>
      </c>
      <c r="T911" s="8">
        <f t="shared" si="5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_xlfn.TEXTSPLIT(P912,"/", FALSE)</f>
        <v>theater</v>
      </c>
      <c r="R912" t="str">
        <v>plays</v>
      </c>
      <c r="S912" s="7">
        <f t="shared" si="57"/>
        <v>42026.25</v>
      </c>
      <c r="T912" s="8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_xlfn.TEXTSPLIT(P913,"/", FALSE)</f>
        <v>technology</v>
      </c>
      <c r="R913" t="str">
        <v>web</v>
      </c>
      <c r="S913" s="7">
        <f t="shared" si="57"/>
        <v>43717.208333333328</v>
      </c>
      <c r="T913" s="8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_xlfn.TEXTSPLIT(P914,"/", FALSE)</f>
        <v>film &amp; video</v>
      </c>
      <c r="R914" t="str">
        <v>drama</v>
      </c>
      <c r="S914" s="7">
        <f t="shared" si="57"/>
        <v>41157.208333333336</v>
      </c>
      <c r="T914" s="8">
        <f t="shared" si="5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_xlfn.TEXTSPLIT(P915,"/", FALSE)</f>
        <v>film &amp; video</v>
      </c>
      <c r="R915" t="str">
        <v>drama</v>
      </c>
      <c r="S915" s="7">
        <f t="shared" si="57"/>
        <v>43597.208333333328</v>
      </c>
      <c r="T915" s="8">
        <f t="shared" si="5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_xlfn.TEXTSPLIT(P916,"/", FALSE)</f>
        <v>theater</v>
      </c>
      <c r="R916" t="str">
        <v>plays</v>
      </c>
      <c r="S916" s="7">
        <f t="shared" si="57"/>
        <v>41490.208333333336</v>
      </c>
      <c r="T916" s="8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_xlfn.TEXTSPLIT(P917,"/", FALSE)</f>
        <v>film &amp; video</v>
      </c>
      <c r="R917" t="str">
        <v>television</v>
      </c>
      <c r="S917" s="7">
        <f t="shared" si="57"/>
        <v>42976.208333333328</v>
      </c>
      <c r="T917" s="8">
        <f t="shared" si="5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_xlfn.TEXTSPLIT(P918,"/", FALSE)</f>
        <v>photography</v>
      </c>
      <c r="R918" t="str">
        <v>photography books</v>
      </c>
      <c r="S918" s="7">
        <f t="shared" si="57"/>
        <v>41991.25</v>
      </c>
      <c r="T918" s="8">
        <f t="shared" si="5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_xlfn.TEXTSPLIT(P919,"/", FALSE)</f>
        <v>film &amp; video</v>
      </c>
      <c r="R919" t="str">
        <v>shorts</v>
      </c>
      <c r="S919" s="7">
        <f t="shared" si="57"/>
        <v>40722.208333333336</v>
      </c>
      <c r="T919" s="8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_xlfn.TEXTSPLIT(P920,"/", FALSE)</f>
        <v>publishing</v>
      </c>
      <c r="R920" t="str">
        <v>radio &amp; podcasts</v>
      </c>
      <c r="S920" s="7">
        <f t="shared" si="57"/>
        <v>41117.208333333336</v>
      </c>
      <c r="T920" s="8">
        <f t="shared" si="5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_xlfn.TEXTSPLIT(P921,"/", FALSE)</f>
        <v>theater</v>
      </c>
      <c r="R921" t="str">
        <v>plays</v>
      </c>
      <c r="S921" s="7">
        <f t="shared" si="57"/>
        <v>43022.208333333328</v>
      </c>
      <c r="T921" s="8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_xlfn.TEXTSPLIT(P922,"/", FALSE)</f>
        <v>film &amp; video</v>
      </c>
      <c r="R922" t="str">
        <v>animation</v>
      </c>
      <c r="S922" s="7">
        <f t="shared" si="57"/>
        <v>43503.25</v>
      </c>
      <c r="T922" s="8">
        <f t="shared" si="5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_xlfn.TEXTSPLIT(P923,"/", FALSE)</f>
        <v>technology</v>
      </c>
      <c r="R923" t="str">
        <v>web</v>
      </c>
      <c r="S923" s="7">
        <f t="shared" si="57"/>
        <v>40951.25</v>
      </c>
      <c r="T923" s="8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_xlfn.TEXTSPLIT(P924,"/", FALSE)</f>
        <v>music</v>
      </c>
      <c r="R924" t="str">
        <v>world music</v>
      </c>
      <c r="S924" s="7">
        <f t="shared" si="57"/>
        <v>43443.25</v>
      </c>
      <c r="T924" s="8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_xlfn.TEXTSPLIT(P925,"/", FALSE)</f>
        <v>theater</v>
      </c>
      <c r="R925" t="str">
        <v>plays</v>
      </c>
      <c r="S925" s="7">
        <f t="shared" si="57"/>
        <v>40373.208333333336</v>
      </c>
      <c r="T925" s="8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_xlfn.TEXTSPLIT(P926,"/", FALSE)</f>
        <v>theater</v>
      </c>
      <c r="R926" t="str">
        <v>plays</v>
      </c>
      <c r="S926" s="7">
        <f t="shared" si="57"/>
        <v>43769.208333333328</v>
      </c>
      <c r="T926" s="8">
        <f t="shared" si="5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_xlfn.TEXTSPLIT(P927,"/", FALSE)</f>
        <v>theater</v>
      </c>
      <c r="R927" t="str">
        <v>plays</v>
      </c>
      <c r="S927" s="7">
        <f t="shared" si="57"/>
        <v>43000.208333333328</v>
      </c>
      <c r="T927" s="8">
        <f t="shared" si="5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_xlfn.TEXTSPLIT(P928,"/", FALSE)</f>
        <v>food</v>
      </c>
      <c r="R928" t="str">
        <v>food trucks</v>
      </c>
      <c r="S928" s="7">
        <f t="shared" si="57"/>
        <v>42502.208333333328</v>
      </c>
      <c r="T928" s="8">
        <f t="shared" si="5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_xlfn.TEXTSPLIT(P929,"/", FALSE)</f>
        <v>theater</v>
      </c>
      <c r="R929" t="str">
        <v>plays</v>
      </c>
      <c r="S929" s="7">
        <f t="shared" si="57"/>
        <v>41102.208333333336</v>
      </c>
      <c r="T929" s="8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_xlfn.TEXTSPLIT(P930,"/", FALSE)</f>
        <v>technology</v>
      </c>
      <c r="R930" t="str">
        <v>web</v>
      </c>
      <c r="S930" s="7">
        <f t="shared" si="57"/>
        <v>41637.25</v>
      </c>
      <c r="T930" s="8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_xlfn.TEXTSPLIT(P931,"/", FALSE)</f>
        <v>theater</v>
      </c>
      <c r="R931" t="str">
        <v>plays</v>
      </c>
      <c r="S931" s="7">
        <f t="shared" si="57"/>
        <v>42858.208333333328</v>
      </c>
      <c r="T931" s="8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_xlfn.TEXTSPLIT(P932,"/", FALSE)</f>
        <v>theater</v>
      </c>
      <c r="R932" t="str">
        <v>plays</v>
      </c>
      <c r="S932" s="7">
        <f t="shared" si="57"/>
        <v>42060.25</v>
      </c>
      <c r="T932" s="8">
        <f t="shared" si="5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_xlfn.TEXTSPLIT(P933,"/", FALSE)</f>
        <v>theater</v>
      </c>
      <c r="R933" t="str">
        <v>plays</v>
      </c>
      <c r="S933" s="7">
        <f t="shared" si="57"/>
        <v>41818.208333333336</v>
      </c>
      <c r="T933" s="8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_xlfn.TEXTSPLIT(P934,"/", FALSE)</f>
        <v>music</v>
      </c>
      <c r="R934" t="str">
        <v>rock</v>
      </c>
      <c r="S934" s="7">
        <f t="shared" si="57"/>
        <v>41709.208333333336</v>
      </c>
      <c r="T934" s="8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_xlfn.TEXTSPLIT(P935,"/", FALSE)</f>
        <v>theater</v>
      </c>
      <c r="R935" t="str">
        <v>plays</v>
      </c>
      <c r="S935" s="7">
        <f t="shared" si="57"/>
        <v>41372.208333333336</v>
      </c>
      <c r="T935" s="8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_xlfn.TEXTSPLIT(P936,"/", FALSE)</f>
        <v>theater</v>
      </c>
      <c r="R936" t="str">
        <v>plays</v>
      </c>
      <c r="S936" s="7">
        <f t="shared" si="57"/>
        <v>42422.25</v>
      </c>
      <c r="T936" s="8">
        <f t="shared" si="5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_xlfn.TEXTSPLIT(P937,"/", FALSE)</f>
        <v>theater</v>
      </c>
      <c r="R937" t="str">
        <v>plays</v>
      </c>
      <c r="S937" s="7">
        <f t="shared" si="57"/>
        <v>42209.208333333328</v>
      </c>
      <c r="T937" s="8">
        <f t="shared" si="5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_xlfn.TEXTSPLIT(P938,"/", FALSE)</f>
        <v>theater</v>
      </c>
      <c r="R938" t="str">
        <v>plays</v>
      </c>
      <c r="S938" s="7">
        <f t="shared" si="57"/>
        <v>43668.208333333328</v>
      </c>
      <c r="T938" s="8">
        <f t="shared" si="5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_xlfn.TEXTSPLIT(P939,"/", FALSE)</f>
        <v>film &amp; video</v>
      </c>
      <c r="R939" t="str">
        <v>documentary</v>
      </c>
      <c r="S939" s="7">
        <f t="shared" si="57"/>
        <v>42334.25</v>
      </c>
      <c r="T939" s="8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_xlfn.TEXTSPLIT(P940,"/", FALSE)</f>
        <v>publishing</v>
      </c>
      <c r="R940" t="str">
        <v>fiction</v>
      </c>
      <c r="S940" s="7">
        <f t="shared" si="57"/>
        <v>43263.208333333328</v>
      </c>
      <c r="T940" s="8">
        <f t="shared" si="5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_xlfn.TEXTSPLIT(P941,"/", FALSE)</f>
        <v>games</v>
      </c>
      <c r="R941" t="str">
        <v>video games</v>
      </c>
      <c r="S941" s="7">
        <f t="shared" si="57"/>
        <v>40670.208333333336</v>
      </c>
      <c r="T941" s="8">
        <f t="shared" si="5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_xlfn.TEXTSPLIT(P942,"/", FALSE)</f>
        <v>technology</v>
      </c>
      <c r="R942" t="str">
        <v>web</v>
      </c>
      <c r="S942" s="7">
        <f t="shared" si="57"/>
        <v>41244.25</v>
      </c>
      <c r="T942" s="8">
        <f t="shared" si="5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_xlfn.TEXTSPLIT(P943,"/", FALSE)</f>
        <v>theater</v>
      </c>
      <c r="R943" t="str">
        <v>plays</v>
      </c>
      <c r="S943" s="7">
        <f t="shared" si="57"/>
        <v>40552.25</v>
      </c>
      <c r="T943" s="8">
        <f t="shared" si="5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_xlfn.TEXTSPLIT(P944,"/", FALSE)</f>
        <v>theater</v>
      </c>
      <c r="R944" t="str">
        <v>plays</v>
      </c>
      <c r="S944" s="7">
        <f t="shared" si="57"/>
        <v>40568.25</v>
      </c>
      <c r="T944" s="8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_xlfn.TEXTSPLIT(P945,"/", FALSE)</f>
        <v>food</v>
      </c>
      <c r="R945" t="str">
        <v>food trucks</v>
      </c>
      <c r="S945" s="7">
        <f t="shared" si="57"/>
        <v>41906.208333333336</v>
      </c>
      <c r="T945" s="8">
        <f t="shared" si="5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_xlfn.TEXTSPLIT(P946,"/", FALSE)</f>
        <v>photography</v>
      </c>
      <c r="R946" t="str">
        <v>photography books</v>
      </c>
      <c r="S946" s="7">
        <f t="shared" si="57"/>
        <v>42776.25</v>
      </c>
      <c r="T946" s="8">
        <f t="shared" si="5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_xlfn.TEXTSPLIT(P947,"/", FALSE)</f>
        <v>photography</v>
      </c>
      <c r="R947" t="str">
        <v>photography books</v>
      </c>
      <c r="S947" s="7">
        <f t="shared" si="57"/>
        <v>41004.208333333336</v>
      </c>
      <c r="T947" s="8">
        <f t="shared" si="5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_xlfn.TEXTSPLIT(P948,"/", FALSE)</f>
        <v>theater</v>
      </c>
      <c r="R948" t="str">
        <v>plays</v>
      </c>
      <c r="S948" s="7">
        <f t="shared" si="57"/>
        <v>40710.208333333336</v>
      </c>
      <c r="T948" s="8">
        <f t="shared" si="5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_xlfn.TEXTSPLIT(P949,"/", FALSE)</f>
        <v>theater</v>
      </c>
      <c r="R949" t="str">
        <v>plays</v>
      </c>
      <c r="S949" s="7">
        <f t="shared" si="57"/>
        <v>41908.208333333336</v>
      </c>
      <c r="T949" s="8">
        <f t="shared" si="5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_xlfn.TEXTSPLIT(P950,"/", FALSE)</f>
        <v>film &amp; video</v>
      </c>
      <c r="R950" t="str">
        <v>documentary</v>
      </c>
      <c r="S950" s="7">
        <f t="shared" si="57"/>
        <v>41985.25</v>
      </c>
      <c r="T950" s="8">
        <f t="shared" si="5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_xlfn.TEXTSPLIT(P951,"/", FALSE)</f>
        <v>technology</v>
      </c>
      <c r="R951" t="str">
        <v>web</v>
      </c>
      <c r="S951" s="7">
        <f t="shared" si="57"/>
        <v>42112.208333333328</v>
      </c>
      <c r="T951" s="8">
        <f t="shared" si="5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_xlfn.TEXTSPLIT(P952,"/", FALSE)</f>
        <v>theater</v>
      </c>
      <c r="R952" t="str">
        <v>plays</v>
      </c>
      <c r="S952" s="7">
        <f t="shared" si="57"/>
        <v>43571.208333333328</v>
      </c>
      <c r="T952" s="8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_xlfn.TEXTSPLIT(P953,"/", FALSE)</f>
        <v>music</v>
      </c>
      <c r="R953" t="str">
        <v>rock</v>
      </c>
      <c r="S953" s="7">
        <f t="shared" si="57"/>
        <v>42730.25</v>
      </c>
      <c r="T953" s="8">
        <f t="shared" si="5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_xlfn.TEXTSPLIT(P954,"/", FALSE)</f>
        <v>film &amp; video</v>
      </c>
      <c r="R954" t="str">
        <v>documentary</v>
      </c>
      <c r="S954" s="7">
        <f t="shared" si="57"/>
        <v>42591.208333333328</v>
      </c>
      <c r="T954" s="8">
        <f t="shared" si="5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_xlfn.TEXTSPLIT(P955,"/", FALSE)</f>
        <v>film &amp; video</v>
      </c>
      <c r="R955" t="str">
        <v>science fiction</v>
      </c>
      <c r="S955" s="7">
        <f t="shared" si="57"/>
        <v>42358.25</v>
      </c>
      <c r="T955" s="8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_xlfn.TEXTSPLIT(P956,"/", FALSE)</f>
        <v>technology</v>
      </c>
      <c r="R956" t="str">
        <v>web</v>
      </c>
      <c r="S956" s="7">
        <f t="shared" si="57"/>
        <v>41174.208333333336</v>
      </c>
      <c r="T956" s="8">
        <f t="shared" si="5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_xlfn.TEXTSPLIT(P957,"/", FALSE)</f>
        <v>theater</v>
      </c>
      <c r="R957" t="str">
        <v>plays</v>
      </c>
      <c r="S957" s="7">
        <f t="shared" si="57"/>
        <v>41238.25</v>
      </c>
      <c r="T957" s="8">
        <f t="shared" si="5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_xlfn.TEXTSPLIT(P958,"/", FALSE)</f>
        <v>film &amp; video</v>
      </c>
      <c r="R958" t="str">
        <v>science fiction</v>
      </c>
      <c r="S958" s="7">
        <f t="shared" si="57"/>
        <v>42360.25</v>
      </c>
      <c r="T958" s="8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_xlfn.TEXTSPLIT(P959,"/", FALSE)</f>
        <v>theater</v>
      </c>
      <c r="R959" t="str">
        <v>plays</v>
      </c>
      <c r="S959" s="7">
        <f t="shared" si="57"/>
        <v>40955.25</v>
      </c>
      <c r="T959" s="8">
        <f t="shared" si="5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_xlfn.TEXTSPLIT(P960,"/", FALSE)</f>
        <v>film &amp; video</v>
      </c>
      <c r="R960" t="str">
        <v>animation</v>
      </c>
      <c r="S960" s="7">
        <f t="shared" si="57"/>
        <v>40350.208333333336</v>
      </c>
      <c r="T960" s="8">
        <f t="shared" si="5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_xlfn.TEXTSPLIT(P961,"/", FALSE)</f>
        <v>publishing</v>
      </c>
      <c r="R961" t="str">
        <v>translations</v>
      </c>
      <c r="S961" s="7">
        <f t="shared" si="57"/>
        <v>40357.208333333336</v>
      </c>
      <c r="T961" s="8">
        <f t="shared" si="5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_xlfn.TEXTSPLIT(P962,"/", FALSE)</f>
        <v>technology</v>
      </c>
      <c r="R962" t="str">
        <v>web</v>
      </c>
      <c r="S962" s="7">
        <f t="shared" si="57"/>
        <v>42408.25</v>
      </c>
      <c r="T962" s="8">
        <f t="shared" si="5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_xlfn.TEXTSPLIT(P963,"/", FALSE)</f>
        <v>publishing</v>
      </c>
      <c r="R963" t="str">
        <v>translations</v>
      </c>
      <c r="S963" s="7">
        <f t="shared" ref="S963:S1001" si="61">(((L963/60)/60)/24)+DATE(1970,1,1)</f>
        <v>40591.25</v>
      </c>
      <c r="T963" s="8">
        <f t="shared" ref="T963:T1001" si="62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_xlfn.TEXTSPLIT(P964,"/", FALSE)</f>
        <v>food</v>
      </c>
      <c r="R964" t="str">
        <v>food trucks</v>
      </c>
      <c r="S964" s="7">
        <f t="shared" si="61"/>
        <v>41592.25</v>
      </c>
      <c r="T964" s="8">
        <f t="shared" si="6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_xlfn.TEXTSPLIT(P965,"/", FALSE)</f>
        <v>photography</v>
      </c>
      <c r="R965" t="str">
        <v>photography books</v>
      </c>
      <c r="S965" s="7">
        <f t="shared" si="61"/>
        <v>40607.25</v>
      </c>
      <c r="T965" s="8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_xlfn.TEXTSPLIT(P966,"/", FALSE)</f>
        <v>theater</v>
      </c>
      <c r="R966" t="str">
        <v>plays</v>
      </c>
      <c r="S966" s="7">
        <f t="shared" si="61"/>
        <v>42135.208333333328</v>
      </c>
      <c r="T966" s="8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_xlfn.TEXTSPLIT(P967,"/", FALSE)</f>
        <v>music</v>
      </c>
      <c r="R967" t="str">
        <v>rock</v>
      </c>
      <c r="S967" s="7">
        <f t="shared" si="61"/>
        <v>40203.25</v>
      </c>
      <c r="T967" s="8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_xlfn.TEXTSPLIT(P968,"/", FALSE)</f>
        <v>theater</v>
      </c>
      <c r="R968" t="str">
        <v>plays</v>
      </c>
      <c r="S968" s="7">
        <f t="shared" si="61"/>
        <v>42901.208333333328</v>
      </c>
      <c r="T968" s="8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_xlfn.TEXTSPLIT(P969,"/", FALSE)</f>
        <v>music</v>
      </c>
      <c r="R969" t="str">
        <v>world music</v>
      </c>
      <c r="S969" s="7">
        <f t="shared" si="61"/>
        <v>41005.208333333336</v>
      </c>
      <c r="T969" s="8">
        <f t="shared" si="6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_xlfn.TEXTSPLIT(P970,"/", FALSE)</f>
        <v>food</v>
      </c>
      <c r="R970" t="str">
        <v>food trucks</v>
      </c>
      <c r="S970" s="7">
        <f t="shared" si="61"/>
        <v>40544.25</v>
      </c>
      <c r="T970" s="8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_xlfn.TEXTSPLIT(P971,"/", FALSE)</f>
        <v>theater</v>
      </c>
      <c r="R971" t="str">
        <v>plays</v>
      </c>
      <c r="S971" s="7">
        <f t="shared" si="61"/>
        <v>43821.25</v>
      </c>
      <c r="T971" s="8">
        <f t="shared" si="62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_xlfn.TEXTSPLIT(P972,"/", FALSE)</f>
        <v>theater</v>
      </c>
      <c r="R972" t="str">
        <v>plays</v>
      </c>
      <c r="S972" s="7">
        <f t="shared" si="61"/>
        <v>40672.208333333336</v>
      </c>
      <c r="T972" s="8">
        <f t="shared" si="6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_xlfn.TEXTSPLIT(P973,"/", FALSE)</f>
        <v>film &amp; video</v>
      </c>
      <c r="R973" t="str">
        <v>television</v>
      </c>
      <c r="S973" s="7">
        <f t="shared" si="61"/>
        <v>41555.208333333336</v>
      </c>
      <c r="T973" s="8">
        <f t="shared" si="6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_xlfn.TEXTSPLIT(P974,"/", FALSE)</f>
        <v>technology</v>
      </c>
      <c r="R974" t="str">
        <v>web</v>
      </c>
      <c r="S974" s="7">
        <f t="shared" si="61"/>
        <v>41792.208333333336</v>
      </c>
      <c r="T974" s="8">
        <f t="shared" si="6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_xlfn.TEXTSPLIT(P975,"/", FALSE)</f>
        <v>theater</v>
      </c>
      <c r="R975" t="str">
        <v>plays</v>
      </c>
      <c r="S975" s="7">
        <f t="shared" si="61"/>
        <v>40522.25</v>
      </c>
      <c r="T975" s="8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_xlfn.TEXTSPLIT(P976,"/", FALSE)</f>
        <v>music</v>
      </c>
      <c r="R976" t="str">
        <v>indie rock</v>
      </c>
      <c r="S976" s="7">
        <f t="shared" si="61"/>
        <v>41412.208333333336</v>
      </c>
      <c r="T976" s="8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_xlfn.TEXTSPLIT(P977,"/", FALSE)</f>
        <v>theater</v>
      </c>
      <c r="R977" t="str">
        <v>plays</v>
      </c>
      <c r="S977" s="7">
        <f t="shared" si="61"/>
        <v>42337.25</v>
      </c>
      <c r="T977" s="8">
        <f t="shared" si="6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_xlfn.TEXTSPLIT(P978,"/", FALSE)</f>
        <v>theater</v>
      </c>
      <c r="R978" t="str">
        <v>plays</v>
      </c>
      <c r="S978" s="7">
        <f t="shared" si="61"/>
        <v>40571.25</v>
      </c>
      <c r="T978" s="8">
        <f t="shared" si="6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_xlfn.TEXTSPLIT(P979,"/", FALSE)</f>
        <v>food</v>
      </c>
      <c r="R979" t="str">
        <v>food trucks</v>
      </c>
      <c r="S979" s="7">
        <f t="shared" si="61"/>
        <v>43138.25</v>
      </c>
      <c r="T979" s="8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_xlfn.TEXTSPLIT(P980,"/", FALSE)</f>
        <v>games</v>
      </c>
      <c r="R980" t="str">
        <v>video games</v>
      </c>
      <c r="S980" s="7">
        <f t="shared" si="61"/>
        <v>42686.25</v>
      </c>
      <c r="T980" s="8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_xlfn.TEXTSPLIT(P981,"/", FALSE)</f>
        <v>theater</v>
      </c>
      <c r="R981" t="str">
        <v>plays</v>
      </c>
      <c r="S981" s="7">
        <f t="shared" si="61"/>
        <v>42078.208333333328</v>
      </c>
      <c r="T981" s="8">
        <f t="shared" si="6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_xlfn.TEXTSPLIT(P982,"/", FALSE)</f>
        <v>publishing</v>
      </c>
      <c r="R982" t="str">
        <v>nonfiction</v>
      </c>
      <c r="S982" s="7">
        <f t="shared" si="61"/>
        <v>42307.208333333328</v>
      </c>
      <c r="T982" s="8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_xlfn.TEXTSPLIT(P983,"/", FALSE)</f>
        <v>technology</v>
      </c>
      <c r="R983" t="str">
        <v>web</v>
      </c>
      <c r="S983" s="7">
        <f t="shared" si="61"/>
        <v>43094.25</v>
      </c>
      <c r="T983" s="8">
        <f t="shared" si="6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_xlfn.TEXTSPLIT(P984,"/", FALSE)</f>
        <v>film &amp; video</v>
      </c>
      <c r="R984" t="str">
        <v>documentary</v>
      </c>
      <c r="S984" s="7">
        <f t="shared" si="61"/>
        <v>40743.208333333336</v>
      </c>
      <c r="T984" s="8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_xlfn.TEXTSPLIT(P985,"/", FALSE)</f>
        <v>film &amp; video</v>
      </c>
      <c r="R985" t="str">
        <v>documentary</v>
      </c>
      <c r="S985" s="7">
        <f t="shared" si="61"/>
        <v>43681.208333333328</v>
      </c>
      <c r="T985" s="8">
        <f t="shared" si="6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_xlfn.TEXTSPLIT(P986,"/", FALSE)</f>
        <v>theater</v>
      </c>
      <c r="R986" t="str">
        <v>plays</v>
      </c>
      <c r="S986" s="7">
        <f t="shared" si="61"/>
        <v>43716.208333333328</v>
      </c>
      <c r="T986" s="8">
        <f t="shared" si="6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_xlfn.TEXTSPLIT(P987,"/", FALSE)</f>
        <v>music</v>
      </c>
      <c r="R987" t="str">
        <v>rock</v>
      </c>
      <c r="S987" s="7">
        <f t="shared" si="61"/>
        <v>41614.25</v>
      </c>
      <c r="T987" s="8">
        <f t="shared" si="62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_xlfn.TEXTSPLIT(P988,"/", FALSE)</f>
        <v>music</v>
      </c>
      <c r="R988" t="str">
        <v>rock</v>
      </c>
      <c r="S988" s="7">
        <f t="shared" si="61"/>
        <v>40638.208333333336</v>
      </c>
      <c r="T988" s="8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_xlfn.TEXTSPLIT(P989,"/", FALSE)</f>
        <v>film &amp; video</v>
      </c>
      <c r="R989" t="str">
        <v>documentary</v>
      </c>
      <c r="S989" s="7">
        <f t="shared" si="61"/>
        <v>42852.208333333328</v>
      </c>
      <c r="T989" s="8">
        <f t="shared" si="6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_xlfn.TEXTSPLIT(P990,"/", FALSE)</f>
        <v>publishing</v>
      </c>
      <c r="R990" t="str">
        <v>radio &amp; podcasts</v>
      </c>
      <c r="S990" s="7">
        <f t="shared" si="61"/>
        <v>42686.25</v>
      </c>
      <c r="T990" s="8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_xlfn.TEXTSPLIT(P991,"/", FALSE)</f>
        <v>publishing</v>
      </c>
      <c r="R991" t="str">
        <v>translations</v>
      </c>
      <c r="S991" s="7">
        <f t="shared" si="61"/>
        <v>43571.208333333328</v>
      </c>
      <c r="T991" s="8">
        <f t="shared" si="6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_xlfn.TEXTSPLIT(P992,"/", FALSE)</f>
        <v>film &amp; video</v>
      </c>
      <c r="R992" t="str">
        <v>drama</v>
      </c>
      <c r="S992" s="7">
        <f t="shared" si="61"/>
        <v>42432.25</v>
      </c>
      <c r="T992" s="8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_xlfn.TEXTSPLIT(P993,"/", FALSE)</f>
        <v>music</v>
      </c>
      <c r="R993" t="str">
        <v>rock</v>
      </c>
      <c r="S993" s="7">
        <f t="shared" si="61"/>
        <v>41907.208333333336</v>
      </c>
      <c r="T993" s="8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_xlfn.TEXTSPLIT(P994,"/", FALSE)</f>
        <v>film &amp; video</v>
      </c>
      <c r="R994" t="str">
        <v>drama</v>
      </c>
      <c r="S994" s="7">
        <f t="shared" si="61"/>
        <v>43227.208333333328</v>
      </c>
      <c r="T994" s="8">
        <f t="shared" si="62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_xlfn.TEXTSPLIT(P995,"/", FALSE)</f>
        <v>photography</v>
      </c>
      <c r="R995" t="str">
        <v>photography books</v>
      </c>
      <c r="S995" s="7">
        <f t="shared" si="61"/>
        <v>42362.25</v>
      </c>
      <c r="T995" s="8">
        <f t="shared" si="6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_xlfn.TEXTSPLIT(P996,"/", FALSE)</f>
        <v>publishing</v>
      </c>
      <c r="R996" t="str">
        <v>translations</v>
      </c>
      <c r="S996" s="7">
        <f t="shared" si="61"/>
        <v>41929.208333333336</v>
      </c>
      <c r="T996" s="8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_xlfn.TEXTSPLIT(P997,"/", FALSE)</f>
        <v>food</v>
      </c>
      <c r="R997" t="str">
        <v>food trucks</v>
      </c>
      <c r="S997" s="7">
        <f t="shared" si="61"/>
        <v>43408.208333333328</v>
      </c>
      <c r="T997" s="8">
        <f t="shared" si="62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_xlfn.TEXTSPLIT(P998,"/", FALSE)</f>
        <v>theater</v>
      </c>
      <c r="R998" t="str">
        <v>plays</v>
      </c>
      <c r="S998" s="7">
        <f t="shared" si="61"/>
        <v>41276.25</v>
      </c>
      <c r="T998" s="8">
        <f t="shared" si="62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_xlfn.TEXTSPLIT(P999,"/", FALSE)</f>
        <v>theater</v>
      </c>
      <c r="R999" t="str">
        <v>plays</v>
      </c>
      <c r="S999" s="7">
        <f t="shared" si="61"/>
        <v>41659.25</v>
      </c>
      <c r="T999" s="8">
        <f t="shared" si="62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_xlfn.TEXTSPLIT(P1000,"/", FALSE)</f>
        <v>music</v>
      </c>
      <c r="R1000" t="str">
        <v>indie rock</v>
      </c>
      <c r="S1000" s="7">
        <f t="shared" si="61"/>
        <v>40220.25</v>
      </c>
      <c r="T1000" s="8">
        <f t="shared" si="62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_xlfn.TEXTSPLIT(P1001,"/", FALSE)</f>
        <v>food</v>
      </c>
      <c r="R1001" t="str">
        <v>food trucks</v>
      </c>
      <c r="S1001" s="7">
        <f t="shared" si="61"/>
        <v>42550.208333333328</v>
      </c>
      <c r="T1001" s="8">
        <f t="shared" si="62"/>
        <v>42557.208333333328</v>
      </c>
    </row>
  </sheetData>
  <conditionalFormatting sqref="F2:F1001">
    <cfRule type="cellIs" dxfId="22" priority="1" operator="greaterThan">
      <formula>199</formula>
    </cfRule>
    <cfRule type="cellIs" dxfId="21" priority="2" operator="between">
      <formula>100</formula>
      <formula>199</formula>
    </cfRule>
    <cfRule type="cellIs" dxfId="20" priority="3" operator="lessThan">
      <formula>100</formula>
    </cfRule>
  </conditionalFormatting>
  <conditionalFormatting sqref="G1:G1048576">
    <cfRule type="cellIs" dxfId="19" priority="4" operator="equal">
      <formula>"live"</formula>
    </cfRule>
    <cfRule type="cellIs" dxfId="18" priority="5" operator="equal">
      <formula>"canceled"</formula>
    </cfRule>
    <cfRule type="cellIs" dxfId="17" priority="6" operator="equal">
      <formula>"failed"</formula>
    </cfRule>
    <cfRule type="cellIs" dxfId="16" priority="7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62EA-77ED-4548-8CFC-8EA4C08DC936}">
  <dimension ref="A1:F14"/>
  <sheetViews>
    <sheetView workbookViewId="0">
      <selection activeCell="B11" sqref="B1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9" width="15.5" bestFit="1" customWidth="1"/>
  </cols>
  <sheetData>
    <row r="1" spans="1:6" x14ac:dyDescent="0.2">
      <c r="A1" s="5" t="s">
        <v>6</v>
      </c>
      <c r="B1" t="s">
        <v>2045</v>
      </c>
    </row>
    <row r="3" spans="1:6" x14ac:dyDescent="0.2">
      <c r="A3" s="5" t="s">
        <v>2043</v>
      </c>
      <c r="B3" s="5" t="s">
        <v>2044</v>
      </c>
    </row>
    <row r="4" spans="1:6" x14ac:dyDescent="0.2">
      <c r="A4" s="5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</row>
    <row r="5" spans="1:6" x14ac:dyDescent="0.2">
      <c r="A5" s="6" t="s">
        <v>2033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2034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2036</v>
      </c>
      <c r="E8">
        <v>4</v>
      </c>
      <c r="F8">
        <v>4</v>
      </c>
    </row>
    <row r="9" spans="1:6" x14ac:dyDescent="0.2">
      <c r="A9" s="6" t="s">
        <v>2037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2038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2039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C88A-B4E1-334A-8F9A-5BFBD7BEFB41}">
  <dimension ref="A1:F30"/>
  <sheetViews>
    <sheetView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2045</v>
      </c>
    </row>
    <row r="2" spans="1:6" x14ac:dyDescent="0.2">
      <c r="A2" s="5" t="s">
        <v>2072</v>
      </c>
      <c r="B2" t="s">
        <v>2045</v>
      </c>
    </row>
    <row r="4" spans="1:6" x14ac:dyDescent="0.2">
      <c r="A4" s="5" t="s">
        <v>2043</v>
      </c>
      <c r="B4" s="5" t="s">
        <v>2044</v>
      </c>
    </row>
    <row r="5" spans="1:6" x14ac:dyDescent="0.2">
      <c r="A5" s="5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">
      <c r="A6" s="6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2047</v>
      </c>
      <c r="E7">
        <v>4</v>
      </c>
      <c r="F7">
        <v>4</v>
      </c>
    </row>
    <row r="8" spans="1:6" x14ac:dyDescent="0.2">
      <c r="A8" s="6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2050</v>
      </c>
      <c r="C10">
        <v>8</v>
      </c>
      <c r="E10">
        <v>10</v>
      </c>
      <c r="F10">
        <v>18</v>
      </c>
    </row>
    <row r="11" spans="1:6" x14ac:dyDescent="0.2">
      <c r="A11" s="6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2055</v>
      </c>
      <c r="C15">
        <v>3</v>
      </c>
      <c r="E15">
        <v>4</v>
      </c>
      <c r="F15">
        <v>7</v>
      </c>
    </row>
    <row r="16" spans="1:6" x14ac:dyDescent="0.2">
      <c r="A16" s="6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2060</v>
      </c>
      <c r="C20">
        <v>4</v>
      </c>
      <c r="E20">
        <v>4</v>
      </c>
      <c r="F20">
        <v>8</v>
      </c>
    </row>
    <row r="21" spans="1:6" x14ac:dyDescent="0.2">
      <c r="A21" s="6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2062</v>
      </c>
      <c r="C22">
        <v>9</v>
      </c>
      <c r="E22">
        <v>5</v>
      </c>
      <c r="F22">
        <v>14</v>
      </c>
    </row>
    <row r="23" spans="1:6" x14ac:dyDescent="0.2">
      <c r="A23" s="6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2065</v>
      </c>
      <c r="C25">
        <v>7</v>
      </c>
      <c r="E25">
        <v>14</v>
      </c>
      <c r="F25">
        <v>21</v>
      </c>
    </row>
    <row r="26" spans="1:6" x14ac:dyDescent="0.2">
      <c r="A26" s="6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2069</v>
      </c>
      <c r="E29">
        <v>3</v>
      </c>
      <c r="F29">
        <v>3</v>
      </c>
    </row>
    <row r="30" spans="1:6" x14ac:dyDescent="0.2">
      <c r="A30" s="6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55D0-BE24-1C4A-9752-BB97FA55EAD9}">
  <dimension ref="A1:F18"/>
  <sheetViews>
    <sheetView workbookViewId="0">
      <selection activeCell="A9" sqref="A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2072</v>
      </c>
      <c r="B1" t="s">
        <v>2045</v>
      </c>
    </row>
    <row r="2" spans="1:6" x14ac:dyDescent="0.2">
      <c r="A2" s="5" t="s">
        <v>2073</v>
      </c>
      <c r="B2" t="s">
        <v>2045</v>
      </c>
    </row>
    <row r="4" spans="1:6" x14ac:dyDescent="0.2">
      <c r="A4" s="5" t="s">
        <v>2043</v>
      </c>
      <c r="B4" s="5" t="s">
        <v>2044</v>
      </c>
    </row>
    <row r="5" spans="1:6" x14ac:dyDescent="0.2">
      <c r="A5" s="5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">
      <c r="A6" s="6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6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">
      <c r="A8" s="6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">
      <c r="A9" s="6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6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6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6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6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6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6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6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6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6" t="s">
        <v>2042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AE43-62D7-0240-B70D-9CDB7CEDB219}">
  <dimension ref="A1:H13"/>
  <sheetViews>
    <sheetView topLeftCell="A10" workbookViewId="0">
      <selection activeCell="H37" sqref="H37"/>
    </sheetView>
  </sheetViews>
  <sheetFormatPr baseColWidth="10" defaultRowHeight="16" x14ac:dyDescent="0.2"/>
  <cols>
    <col min="1" max="1" width="15.1640625" bestFit="1" customWidth="1"/>
    <col min="2" max="2" width="18.83203125" bestFit="1" customWidth="1"/>
    <col min="3" max="3" width="14.83203125" bestFit="1" customWidth="1"/>
    <col min="4" max="4" width="18" bestFit="1" customWidth="1"/>
    <col min="5" max="5" width="14" bestFit="1" customWidth="1"/>
    <col min="6" max="6" width="22.1640625" bestFit="1" customWidth="1"/>
    <col min="7" max="7" width="18.1640625" bestFit="1" customWidth="1"/>
    <col min="8" max="8" width="21.1640625" bestFit="1" customWidth="1"/>
    <col min="10" max="10" width="6.6640625" bestFit="1" customWidth="1"/>
  </cols>
  <sheetData>
    <row r="1" spans="1:8" s="29" customFormat="1" ht="20" thickBot="1" x14ac:dyDescent="0.3">
      <c r="A1" s="26" t="s">
        <v>2086</v>
      </c>
      <c r="B1" s="27" t="s">
        <v>2087</v>
      </c>
      <c r="C1" s="26" t="s">
        <v>2088</v>
      </c>
      <c r="D1" s="27" t="s">
        <v>2089</v>
      </c>
      <c r="E1" s="26" t="s">
        <v>2090</v>
      </c>
      <c r="F1" s="27" t="s">
        <v>2091</v>
      </c>
      <c r="G1" s="26" t="s">
        <v>2092</v>
      </c>
      <c r="H1" s="28" t="s">
        <v>2093</v>
      </c>
    </row>
    <row r="2" spans="1:8" x14ac:dyDescent="0.2">
      <c r="A2" s="10" t="s">
        <v>2094</v>
      </c>
      <c r="B2" s="13">
        <f>COUNTIFS(Crowdfunding!$G$2:$G$1001,"successful",Crowdfunding!$D$2:$D$1001,"&lt;1000")</f>
        <v>30</v>
      </c>
      <c r="C2" s="10">
        <f>COUNTIFS(Crowdfunding!$G$2:$G$1001,"failed",Crowdfunding!$D$2:$D$1001,"&lt;1000")</f>
        <v>20</v>
      </c>
      <c r="D2" s="13">
        <f>COUNTIFS(Crowdfunding!$G$2:$G$1001,"canceled",Crowdfunding!$D$2:$D$1001,"&lt;1000")</f>
        <v>1</v>
      </c>
      <c r="E2" s="10">
        <f>SUM(B2:D2)</f>
        <v>51</v>
      </c>
      <c r="F2" s="16">
        <f>B2/E2</f>
        <v>0.58823529411764708</v>
      </c>
      <c r="G2" s="23">
        <f>C2/E2</f>
        <v>0.39215686274509803</v>
      </c>
      <c r="H2" s="20">
        <f>D2/E2</f>
        <v>1.9607843137254902E-2</v>
      </c>
    </row>
    <row r="3" spans="1:8" x14ac:dyDescent="0.2">
      <c r="A3" s="11" t="s">
        <v>2095</v>
      </c>
      <c r="B3" s="14">
        <f>COUNTIFS(Crowdfunding!$G$2:$G$1001,"successful",Crowdfunding!$D$2:$D$1001,"&gt;=1000",Crowdfunding!$D$2:$D$1001,"&lt;=4999")</f>
        <v>191</v>
      </c>
      <c r="C3" s="11">
        <f>COUNTIFS(Crowdfunding!$G$2:$G$1001,"failed",Crowdfunding!$D$2:$D$1001,"&gt;=1000",Crowdfunding!$D$2:$D$1001,"&lt;=4999")</f>
        <v>38</v>
      </c>
      <c r="D3" s="14">
        <f>COUNTIFS(Crowdfunding!$G$2:$G$1001,"canceled",Crowdfunding!$D$2:$D$1001,"&gt;=1000",Crowdfunding!$D$2:$D$1001,"&lt;=4999")</f>
        <v>2</v>
      </c>
      <c r="E3" s="11">
        <f t="shared" ref="E3:E13" si="0">SUM(B3:D3)</f>
        <v>231</v>
      </c>
      <c r="F3" s="17">
        <f t="shared" ref="F3:F13" si="1">B3/E3</f>
        <v>0.82683982683982682</v>
      </c>
      <c r="G3" s="24">
        <f t="shared" ref="G3:G13" si="2">C3/E3</f>
        <v>0.16450216450216451</v>
      </c>
      <c r="H3" s="21">
        <f t="shared" ref="H3:H13" si="3">D3/E3</f>
        <v>8.658008658008658E-3</v>
      </c>
    </row>
    <row r="4" spans="1:8" x14ac:dyDescent="0.2">
      <c r="A4" s="11" t="s">
        <v>2096</v>
      </c>
      <c r="B4" s="14">
        <f>COUNTIFS(Crowdfunding!$G$2:$G$1001,"successful",Crowdfunding!$D$2:$D$1001,"&gt;=5000",Crowdfunding!$D$2:$D$1001,"&lt;=9999")</f>
        <v>164</v>
      </c>
      <c r="C4" s="11">
        <f>COUNTIFS(Crowdfunding!$G$2:$G$1001,"failed",Crowdfunding!$D$2:$D$1001,"&gt;=5000",Crowdfunding!$D$2:$D$1001,"&lt;=9999")</f>
        <v>126</v>
      </c>
      <c r="D4" s="14">
        <f>COUNTIFS(Crowdfunding!$G$2:$G$1001,"canceled",Crowdfunding!$D$2:$D$1001,"&gt;=5000",Crowdfunding!$D$2:$D$1001,"&lt;=9999")</f>
        <v>25</v>
      </c>
      <c r="E4" s="11">
        <f t="shared" si="0"/>
        <v>315</v>
      </c>
      <c r="F4" s="17">
        <f t="shared" si="1"/>
        <v>0.52063492063492067</v>
      </c>
      <c r="G4" s="24">
        <f t="shared" si="2"/>
        <v>0.4</v>
      </c>
      <c r="H4" s="21">
        <f t="shared" si="3"/>
        <v>7.9365079365079361E-2</v>
      </c>
    </row>
    <row r="5" spans="1:8" x14ac:dyDescent="0.2">
      <c r="A5" s="11" t="s">
        <v>2097</v>
      </c>
      <c r="B5" s="14">
        <f>COUNTIFS(Crowdfunding!$G$2:$G$1001,"successful",Crowdfunding!$D$2:$D$1001,"&gt;=10000",Crowdfunding!$D$2:$D$1001,"&lt;14999")</f>
        <v>4</v>
      </c>
      <c r="C5" s="11">
        <f>COUNTIFS(Crowdfunding!$G$2:$G$1001,"failed",Crowdfunding!$D$2:$D$1001,"&gt;=10000",Crowdfunding!$D$2:$D$1001,"&lt;14999")</f>
        <v>5</v>
      </c>
      <c r="D5" s="14">
        <f>COUNTIFS(Crowdfunding!$G$2:$G$1001,"canceled",Crowdfunding!$D$2:$D$1001,"&gt;=10000",Crowdfunding!$D$2:$D$1001,"&lt;14999")</f>
        <v>0</v>
      </c>
      <c r="E5" s="11">
        <f t="shared" si="0"/>
        <v>9</v>
      </c>
      <c r="F5" s="17">
        <f t="shared" si="1"/>
        <v>0.44444444444444442</v>
      </c>
      <c r="G5" s="24">
        <f t="shared" si="2"/>
        <v>0.55555555555555558</v>
      </c>
      <c r="H5" s="21">
        <f t="shared" si="3"/>
        <v>0</v>
      </c>
    </row>
    <row r="6" spans="1:8" x14ac:dyDescent="0.2">
      <c r="A6" s="11" t="s">
        <v>2098</v>
      </c>
      <c r="B6" s="14">
        <f>COUNTIFS(Crowdfunding!$G$2:$G$1001,"successful",Crowdfunding!$D$2:$D$1001,"&gt;=15000",Crowdfunding!$D$2:$D$1001,"&lt;19999")</f>
        <v>10</v>
      </c>
      <c r="C6" s="11">
        <f>COUNTIFS(Crowdfunding!$G$2:$G$1001,"failed",Crowdfunding!$D$2:$D$1001,"&gt;=15000",Crowdfunding!$D$2:$D$1001,"&lt;19999")</f>
        <v>0</v>
      </c>
      <c r="D6" s="14">
        <f>COUNTIFS(Crowdfunding!$G$2:$G$1001,"canceled",Crowdfunding!$D$2:$D$1001,"&gt;=15000",Crowdfunding!$D$2:$D$1001,"&lt;19999")</f>
        <v>0</v>
      </c>
      <c r="E6" s="11">
        <f t="shared" si="0"/>
        <v>10</v>
      </c>
      <c r="F6" s="17">
        <f t="shared" si="1"/>
        <v>1</v>
      </c>
      <c r="G6" s="24">
        <f t="shared" si="2"/>
        <v>0</v>
      </c>
      <c r="H6" s="21">
        <f t="shared" si="3"/>
        <v>0</v>
      </c>
    </row>
    <row r="7" spans="1:8" x14ac:dyDescent="0.2">
      <c r="A7" s="11" t="s">
        <v>2099</v>
      </c>
      <c r="B7" s="14">
        <f>COUNTIFS(Crowdfunding!$G$2:$G$1001,"successful",Crowdfunding!$D$2:$D$1001,"&gt;=20000",Crowdfunding!$D$2:$D$1001,"&lt;24999")</f>
        <v>7</v>
      </c>
      <c r="C7" s="11">
        <f>COUNTIFS(Crowdfunding!$G$2:$G$1001,"failed",Crowdfunding!$D$2:$D$1001,"&gt;=20000",Crowdfunding!$D$2:$D$1001,"&lt;24999")</f>
        <v>0</v>
      </c>
      <c r="D7" s="14">
        <f>COUNTIFS(Crowdfunding!$G$2:$G$1001,"canceled",Crowdfunding!$D$2:$D$1001,"&gt;=20000",Crowdfunding!$D$2:$D$1001,"&lt;24999")</f>
        <v>0</v>
      </c>
      <c r="E7" s="11">
        <f t="shared" si="0"/>
        <v>7</v>
      </c>
      <c r="F7" s="17">
        <f t="shared" si="1"/>
        <v>1</v>
      </c>
      <c r="G7" s="24">
        <f t="shared" si="2"/>
        <v>0</v>
      </c>
      <c r="H7" s="21">
        <f t="shared" si="3"/>
        <v>0</v>
      </c>
    </row>
    <row r="8" spans="1:8" x14ac:dyDescent="0.2">
      <c r="A8" s="11" t="s">
        <v>2100</v>
      </c>
      <c r="B8" s="14">
        <f>COUNTIFS(Crowdfunding!$G$2:$G$1001,"successful",Crowdfunding!$D$2:$D$1001,"&gt;=25000",Crowdfunding!$D$2:$D$1001,"&lt;29999")</f>
        <v>11</v>
      </c>
      <c r="C8" s="11">
        <f>COUNTIFS(Crowdfunding!$G$2:$G$1001,"failed",Crowdfunding!$D$2:$D$1001,"&gt;=25000",Crowdfunding!$D$2:$D$1001,"&lt;29999")</f>
        <v>3</v>
      </c>
      <c r="D8" s="14">
        <f>COUNTIFS(Crowdfunding!$G$2:$G$1001,"canceled",Crowdfunding!$D$2:$D$1001,"&gt;=25000",Crowdfunding!$D$2:$D$1001,"&lt;29999")</f>
        <v>0</v>
      </c>
      <c r="E8" s="11">
        <f t="shared" si="0"/>
        <v>14</v>
      </c>
      <c r="F8" s="17">
        <f t="shared" si="1"/>
        <v>0.7857142857142857</v>
      </c>
      <c r="G8" s="24">
        <f t="shared" si="2"/>
        <v>0.21428571428571427</v>
      </c>
      <c r="H8" s="21">
        <f t="shared" si="3"/>
        <v>0</v>
      </c>
    </row>
    <row r="9" spans="1:8" x14ac:dyDescent="0.2">
      <c r="A9" s="11" t="s">
        <v>2101</v>
      </c>
      <c r="B9" s="14">
        <f>COUNTIFS(Crowdfunding!$G$2:$G$1001,"successful",Crowdfunding!$D$2:$D$1001,"&gt;=30000",Crowdfunding!$D$2:$D$1001,"&lt;34999")</f>
        <v>7</v>
      </c>
      <c r="C9" s="11">
        <f>COUNTIFS(Crowdfunding!$G$2:$G$1001,"failed",Crowdfunding!$D$2:$D$1001,"&gt;=30000",Crowdfunding!$D$2:$D$1001,"&lt;34999")</f>
        <v>0</v>
      </c>
      <c r="D9" s="14">
        <f>COUNTIFS(Crowdfunding!$G$2:$G$1001,"canceled",Crowdfunding!$D$2:$D$1001,"&gt;=30000",Crowdfunding!$D$2:$D$1001,"&lt;34999")</f>
        <v>0</v>
      </c>
      <c r="E9" s="11">
        <f t="shared" si="0"/>
        <v>7</v>
      </c>
      <c r="F9" s="17">
        <f t="shared" si="1"/>
        <v>1</v>
      </c>
      <c r="G9" s="24">
        <f t="shared" si="2"/>
        <v>0</v>
      </c>
      <c r="H9" s="21">
        <f t="shared" si="3"/>
        <v>0</v>
      </c>
    </row>
    <row r="10" spans="1:8" x14ac:dyDescent="0.2">
      <c r="A10" s="11" t="s">
        <v>2102</v>
      </c>
      <c r="B10" s="14">
        <f>COUNTIFS(Crowdfunding!$G$2:$G$1001,"successful",Crowdfunding!$D$2:$D$1001,"&gt;=35000",Crowdfunding!$D$2:$D$1001,"&lt;39999")</f>
        <v>8</v>
      </c>
      <c r="C10" s="11">
        <f>COUNTIFS(Crowdfunding!$G$2:$G$1001,"failed",Crowdfunding!$D$2:$D$1001,"&gt;=35000",Crowdfunding!$D$2:$D$1001,"&lt;39999")</f>
        <v>3</v>
      </c>
      <c r="D10" s="14">
        <f>COUNTIFS(Crowdfunding!$G$2:$G$1001,"canceled",Crowdfunding!$D$2:$D$1001,"&gt;=35000",Crowdfunding!$D$2:$D$1001,"&lt;39999")</f>
        <v>1</v>
      </c>
      <c r="E10" s="11">
        <f t="shared" si="0"/>
        <v>12</v>
      </c>
      <c r="F10" s="17">
        <f t="shared" si="1"/>
        <v>0.66666666666666663</v>
      </c>
      <c r="G10" s="24">
        <f t="shared" si="2"/>
        <v>0.25</v>
      </c>
      <c r="H10" s="21">
        <f t="shared" si="3"/>
        <v>8.3333333333333329E-2</v>
      </c>
    </row>
    <row r="11" spans="1:8" x14ac:dyDescent="0.2">
      <c r="A11" s="11" t="s">
        <v>2103</v>
      </c>
      <c r="B11" s="14">
        <f>COUNTIFS(Crowdfunding!$G$2:$G$1001,"successful",Crowdfunding!$D$2:$D$1001,"&gt;=40000",Crowdfunding!$D$2:$D$1001,"&lt;44999")</f>
        <v>11</v>
      </c>
      <c r="C11" s="11">
        <f>COUNTIFS(Crowdfunding!$G$2:$G$1001,"failed",Crowdfunding!$D$2:$D$1001,"&gt;=40000",Crowdfunding!$D$2:$D$1001,"&lt;44999")</f>
        <v>3</v>
      </c>
      <c r="D11" s="14">
        <f>COUNTIFS(Crowdfunding!$G$2:$G$1001,"canceled",Crowdfunding!$D$2:$D$1001,"&gt;=40000",Crowdfunding!$D$2:$D$1001,"&lt;44999")</f>
        <v>0</v>
      </c>
      <c r="E11" s="11">
        <f t="shared" si="0"/>
        <v>14</v>
      </c>
      <c r="F11" s="17">
        <f t="shared" si="1"/>
        <v>0.7857142857142857</v>
      </c>
      <c r="G11" s="24">
        <f t="shared" si="2"/>
        <v>0.21428571428571427</v>
      </c>
      <c r="H11" s="21">
        <f t="shared" si="3"/>
        <v>0</v>
      </c>
    </row>
    <row r="12" spans="1:8" x14ac:dyDescent="0.2">
      <c r="A12" s="11" t="s">
        <v>2104</v>
      </c>
      <c r="B12" s="14">
        <f>COUNTIFS(Crowdfunding!$G$2:$G$1001,"successful",Crowdfunding!$D$2:$D$1001,"&gt;=45000",Crowdfunding!$D$2:$D$1001,"&lt;49999")</f>
        <v>8</v>
      </c>
      <c r="C12" s="11">
        <f>COUNTIFS(Crowdfunding!$G$2:$G$1001,"failed",Crowdfunding!$D$2:$D$1001,"&gt;=45000",Crowdfunding!$D$2:$D$1001,"&lt;49999")</f>
        <v>3</v>
      </c>
      <c r="D12" s="14">
        <f>COUNTIFS(Crowdfunding!$G$2:$G$1001,"canceled",Crowdfunding!$D$2:$D$1001,"&gt;=45000",Crowdfunding!$D$2:$D$1001,"&lt;49999")</f>
        <v>0</v>
      </c>
      <c r="E12" s="11">
        <f t="shared" si="0"/>
        <v>11</v>
      </c>
      <c r="F12" s="17">
        <f t="shared" si="1"/>
        <v>0.72727272727272729</v>
      </c>
      <c r="G12" s="24">
        <f t="shared" si="2"/>
        <v>0.27272727272727271</v>
      </c>
      <c r="H12" s="21">
        <f t="shared" si="3"/>
        <v>0</v>
      </c>
    </row>
    <row r="13" spans="1:8" ht="17" thickBot="1" x14ac:dyDescent="0.25">
      <c r="A13" s="12" t="s">
        <v>2105</v>
      </c>
      <c r="B13" s="15">
        <f>COUNTIFS(Crowdfunding!$G$2:$G$1001,"successful",Crowdfunding!$D$2:$D$1001,"&gt;50000")</f>
        <v>114</v>
      </c>
      <c r="C13" s="12">
        <f>COUNTIFS(Crowdfunding!$G$2:$G$1001,"failed",Crowdfunding!$D$2:$D$1001,"&gt;50000")</f>
        <v>163</v>
      </c>
      <c r="D13" s="15">
        <f>COUNTIFS(Crowdfunding!$G$2:$G$1001,"canceled",Crowdfunding!$D$2:$D$1001,"&gt;50000")</f>
        <v>28</v>
      </c>
      <c r="E13" s="12">
        <f t="shared" si="0"/>
        <v>305</v>
      </c>
      <c r="F13" s="18">
        <f t="shared" si="1"/>
        <v>0.3737704918032787</v>
      </c>
      <c r="G13" s="25">
        <f t="shared" si="2"/>
        <v>0.53442622950819674</v>
      </c>
      <c r="H13" s="22">
        <f t="shared" si="3"/>
        <v>9.1803278688524587E-2</v>
      </c>
    </row>
  </sheetData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50D1-FA23-AB40-956F-05A637888249}">
  <dimension ref="A1:I566"/>
  <sheetViews>
    <sheetView topLeftCell="A25" workbookViewId="0">
      <selection activeCell="O20" sqref="O20"/>
    </sheetView>
  </sheetViews>
  <sheetFormatPr baseColWidth="10" defaultRowHeight="16" x14ac:dyDescent="0.2"/>
  <cols>
    <col min="2" max="2" width="13" bestFit="1" customWidth="1"/>
    <col min="5" max="5" width="13" bestFit="1" customWidth="1"/>
    <col min="8" max="8" width="15.6640625" bestFit="1" customWidth="1"/>
    <col min="9" max="9" width="16.83203125" bestFit="1" customWidth="1"/>
  </cols>
  <sheetData>
    <row r="1" spans="1:9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9" ht="17" thickBot="1" x14ac:dyDescent="0.25">
      <c r="A2" t="s">
        <v>20</v>
      </c>
      <c r="B2">
        <v>158</v>
      </c>
      <c r="D2" t="s">
        <v>14</v>
      </c>
      <c r="E2">
        <v>0</v>
      </c>
    </row>
    <row r="3" spans="1:9" ht="17" thickBot="1" x14ac:dyDescent="0.25">
      <c r="A3" t="s">
        <v>20</v>
      </c>
      <c r="B3">
        <v>1425</v>
      </c>
      <c r="D3" t="s">
        <v>14</v>
      </c>
      <c r="E3">
        <v>24</v>
      </c>
      <c r="G3" s="34"/>
      <c r="H3" s="9" t="s">
        <v>2112</v>
      </c>
      <c r="I3" s="19" t="s">
        <v>2113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s="30" t="s">
        <v>2106</v>
      </c>
      <c r="H4" s="35">
        <f>AVERAGE(B2:B566)</f>
        <v>851.14690265486729</v>
      </c>
      <c r="I4" s="31">
        <f>AVERAGE(E2:E365)</f>
        <v>585.61538461538464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s="30" t="s">
        <v>2107</v>
      </c>
      <c r="H5" s="35">
        <f>MEDIAN(B2:B566)</f>
        <v>201</v>
      </c>
      <c r="I5" s="31">
        <f>MEDIAN(E2:E365)</f>
        <v>114.5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s="30" t="s">
        <v>2108</v>
      </c>
      <c r="H6" s="35">
        <f>MIN(1,B2:B566)</f>
        <v>1</v>
      </c>
      <c r="I6" s="31">
        <f>MIN(1,E2:E365)</f>
        <v>0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s="30" t="s">
        <v>2109</v>
      </c>
      <c r="H7" s="35">
        <f>MAX(1,B2:B566)</f>
        <v>7295</v>
      </c>
      <c r="I7" s="31">
        <f>MAX(1,E2:E365)</f>
        <v>6080</v>
      </c>
    </row>
    <row r="8" spans="1:9" x14ac:dyDescent="0.2">
      <c r="A8" t="s">
        <v>20</v>
      </c>
      <c r="B8">
        <v>100</v>
      </c>
      <c r="D8" t="s">
        <v>14</v>
      </c>
      <c r="E8">
        <v>55</v>
      </c>
      <c r="G8" s="30" t="s">
        <v>2110</v>
      </c>
      <c r="H8" s="35">
        <f>_xlfn.VAR.P(B2:B566)</f>
        <v>1603373.7324019109</v>
      </c>
      <c r="I8" s="31">
        <f>_xlfn.VAR.P(B2:B365)</f>
        <v>1784634.0135475788</v>
      </c>
    </row>
    <row r="9" spans="1:9" ht="17" thickBot="1" x14ac:dyDescent="0.25">
      <c r="A9" t="s">
        <v>20</v>
      </c>
      <c r="B9">
        <v>1249</v>
      </c>
      <c r="D9" t="s">
        <v>14</v>
      </c>
      <c r="E9">
        <v>200</v>
      </c>
      <c r="G9" s="32" t="s">
        <v>2111</v>
      </c>
      <c r="H9" s="36">
        <f>_xlfn.STDEV.P(B2:B566)</f>
        <v>1266.2439466397898</v>
      </c>
      <c r="I9" s="33">
        <f>_xlfn.STDEV.P(B2:B365)</f>
        <v>1335.9019475798284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ellIs" dxfId="15" priority="5" operator="equal">
      <formula>"live"</formula>
    </cfRule>
    <cfRule type="cellIs" dxfId="14" priority="6" operator="equal">
      <formula>"canceled"</formula>
    </cfRule>
    <cfRule type="cellIs" dxfId="13" priority="7" operator="equal">
      <formula>"failed"</formula>
    </cfRule>
    <cfRule type="cellIs" dxfId="12" priority="8" operator="equal">
      <formula>"successful"</formula>
    </cfRule>
  </conditionalFormatting>
  <conditionalFormatting sqref="D1:D1047940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"failed"</formula>
    </cfRule>
    <cfRule type="cellIs" dxfId="8" priority="4" operator="equal">
      <formula>"successful"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030A-11EC-B044-81D7-2B33B0101D14}">
  <sheetPr filterMode="1"/>
  <dimension ref="A1:E1001"/>
  <sheetViews>
    <sheetView workbookViewId="0">
      <selection activeCell="D89" sqref="D89"/>
    </sheetView>
  </sheetViews>
  <sheetFormatPr baseColWidth="10" defaultRowHeight="16" x14ac:dyDescent="0.2"/>
  <cols>
    <col min="2" max="2" width="13" bestFit="1" customWidth="1"/>
    <col min="5" max="5" width="13" bestFit="1" customWidth="1"/>
  </cols>
  <sheetData>
    <row r="1" spans="1:5" x14ac:dyDescent="0.2">
      <c r="A1" s="1" t="s">
        <v>4</v>
      </c>
      <c r="B1" s="1" t="s">
        <v>5</v>
      </c>
      <c r="D1" s="1"/>
      <c r="E1" s="1"/>
    </row>
    <row r="2" spans="1:5" x14ac:dyDescent="0.2">
      <c r="A2" t="s">
        <v>14</v>
      </c>
      <c r="B2">
        <v>0</v>
      </c>
    </row>
    <row r="3" spans="1:5" hidden="1" x14ac:dyDescent="0.2">
      <c r="A3" t="s">
        <v>20</v>
      </c>
      <c r="B3">
        <v>158</v>
      </c>
    </row>
    <row r="4" spans="1:5" hidden="1" x14ac:dyDescent="0.2">
      <c r="A4" t="s">
        <v>20</v>
      </c>
      <c r="B4">
        <v>1425</v>
      </c>
    </row>
    <row r="5" spans="1:5" x14ac:dyDescent="0.2">
      <c r="A5" t="s">
        <v>14</v>
      </c>
      <c r="B5">
        <v>24</v>
      </c>
    </row>
    <row r="6" spans="1:5" x14ac:dyDescent="0.2">
      <c r="A6" t="s">
        <v>14</v>
      </c>
      <c r="B6">
        <v>53</v>
      </c>
    </row>
    <row r="7" spans="1:5" hidden="1" x14ac:dyDescent="0.2">
      <c r="A7" t="s">
        <v>20</v>
      </c>
      <c r="B7">
        <v>174</v>
      </c>
    </row>
    <row r="8" spans="1:5" x14ac:dyDescent="0.2">
      <c r="A8" t="s">
        <v>14</v>
      </c>
      <c r="B8">
        <v>18</v>
      </c>
    </row>
    <row r="9" spans="1:5" hidden="1" x14ac:dyDescent="0.2">
      <c r="A9" t="s">
        <v>20</v>
      </c>
      <c r="B9">
        <v>227</v>
      </c>
    </row>
    <row r="10" spans="1:5" hidden="1" x14ac:dyDescent="0.2">
      <c r="A10" t="s">
        <v>47</v>
      </c>
      <c r="B10">
        <v>708</v>
      </c>
      <c r="D10" t="s">
        <v>47</v>
      </c>
      <c r="E10">
        <v>708</v>
      </c>
    </row>
    <row r="11" spans="1:5" x14ac:dyDescent="0.2">
      <c r="A11" t="s">
        <v>14</v>
      </c>
      <c r="B11">
        <v>44</v>
      </c>
    </row>
    <row r="12" spans="1:5" hidden="1" x14ac:dyDescent="0.2">
      <c r="A12" t="s">
        <v>20</v>
      </c>
      <c r="B12">
        <v>220</v>
      </c>
    </row>
    <row r="13" spans="1:5" x14ac:dyDescent="0.2">
      <c r="A13" t="s">
        <v>14</v>
      </c>
      <c r="B13">
        <v>27</v>
      </c>
    </row>
    <row r="14" spans="1:5" x14ac:dyDescent="0.2">
      <c r="A14" t="s">
        <v>14</v>
      </c>
      <c r="B14">
        <v>55</v>
      </c>
    </row>
    <row r="15" spans="1:5" hidden="1" x14ac:dyDescent="0.2">
      <c r="A15" t="s">
        <v>20</v>
      </c>
      <c r="B15">
        <v>98</v>
      </c>
    </row>
    <row r="16" spans="1:5" x14ac:dyDescent="0.2">
      <c r="A16" t="s">
        <v>14</v>
      </c>
      <c r="B16">
        <v>200</v>
      </c>
    </row>
    <row r="17" spans="1:5" x14ac:dyDescent="0.2">
      <c r="A17" t="s">
        <v>14</v>
      </c>
      <c r="B17">
        <v>452</v>
      </c>
    </row>
    <row r="18" spans="1:5" hidden="1" x14ac:dyDescent="0.2">
      <c r="A18" t="s">
        <v>20</v>
      </c>
      <c r="B18">
        <v>100</v>
      </c>
    </row>
    <row r="19" spans="1:5" hidden="1" x14ac:dyDescent="0.2">
      <c r="A19" t="s">
        <v>20</v>
      </c>
      <c r="B19">
        <v>1249</v>
      </c>
    </row>
    <row r="20" spans="1:5" hidden="1" x14ac:dyDescent="0.2">
      <c r="A20" t="s">
        <v>74</v>
      </c>
      <c r="B20">
        <v>135</v>
      </c>
      <c r="D20" t="s">
        <v>74</v>
      </c>
      <c r="E20">
        <v>135</v>
      </c>
    </row>
    <row r="21" spans="1:5" x14ac:dyDescent="0.2">
      <c r="A21" t="s">
        <v>14</v>
      </c>
      <c r="B21">
        <v>674</v>
      </c>
    </row>
    <row r="22" spans="1:5" hidden="1" x14ac:dyDescent="0.2">
      <c r="A22" t="s">
        <v>20</v>
      </c>
      <c r="B22">
        <v>1396</v>
      </c>
    </row>
    <row r="23" spans="1:5" x14ac:dyDescent="0.2">
      <c r="A23" t="s">
        <v>14</v>
      </c>
      <c r="B23">
        <v>558</v>
      </c>
    </row>
    <row r="24" spans="1:5" hidden="1" x14ac:dyDescent="0.2">
      <c r="A24" t="s">
        <v>20</v>
      </c>
      <c r="B24">
        <v>890</v>
      </c>
    </row>
    <row r="25" spans="1:5" hidden="1" x14ac:dyDescent="0.2">
      <c r="A25" t="s">
        <v>20</v>
      </c>
      <c r="B25">
        <v>142</v>
      </c>
    </row>
    <row r="26" spans="1:5" hidden="1" x14ac:dyDescent="0.2">
      <c r="A26" t="s">
        <v>20</v>
      </c>
      <c r="B26">
        <v>2673</v>
      </c>
    </row>
    <row r="27" spans="1:5" hidden="1" x14ac:dyDescent="0.2">
      <c r="A27" t="s">
        <v>20</v>
      </c>
      <c r="B27">
        <v>163</v>
      </c>
    </row>
    <row r="28" spans="1:5" hidden="1" x14ac:dyDescent="0.2">
      <c r="A28" t="s">
        <v>74</v>
      </c>
      <c r="B28">
        <v>1480</v>
      </c>
      <c r="D28" t="s">
        <v>74</v>
      </c>
      <c r="E28">
        <v>1480</v>
      </c>
    </row>
    <row r="29" spans="1:5" x14ac:dyDescent="0.2">
      <c r="A29" t="s">
        <v>14</v>
      </c>
      <c r="B29">
        <v>15</v>
      </c>
    </row>
    <row r="30" spans="1:5" hidden="1" x14ac:dyDescent="0.2">
      <c r="A30" t="s">
        <v>20</v>
      </c>
      <c r="B30">
        <v>2220</v>
      </c>
    </row>
    <row r="31" spans="1:5" hidden="1" x14ac:dyDescent="0.2">
      <c r="A31" t="s">
        <v>20</v>
      </c>
      <c r="B31">
        <v>1606</v>
      </c>
    </row>
    <row r="32" spans="1:5" hidden="1" x14ac:dyDescent="0.2">
      <c r="A32" t="s">
        <v>20</v>
      </c>
      <c r="B32">
        <v>129</v>
      </c>
    </row>
    <row r="33" spans="1:2" hidden="1" x14ac:dyDescent="0.2">
      <c r="A33" t="s">
        <v>20</v>
      </c>
      <c r="B33">
        <v>226</v>
      </c>
    </row>
    <row r="34" spans="1:2" x14ac:dyDescent="0.2">
      <c r="A34" t="s">
        <v>14</v>
      </c>
      <c r="B34">
        <v>2307</v>
      </c>
    </row>
    <row r="35" spans="1:2" hidden="1" x14ac:dyDescent="0.2">
      <c r="A35" t="s">
        <v>20</v>
      </c>
      <c r="B35">
        <v>5419</v>
      </c>
    </row>
    <row r="36" spans="1:2" hidden="1" x14ac:dyDescent="0.2">
      <c r="A36" t="s">
        <v>20</v>
      </c>
      <c r="B36">
        <v>165</v>
      </c>
    </row>
    <row r="37" spans="1:2" hidden="1" x14ac:dyDescent="0.2">
      <c r="A37" t="s">
        <v>20</v>
      </c>
      <c r="B37">
        <v>1965</v>
      </c>
    </row>
    <row r="38" spans="1:2" hidden="1" x14ac:dyDescent="0.2">
      <c r="A38" t="s">
        <v>20</v>
      </c>
      <c r="B38">
        <v>16</v>
      </c>
    </row>
    <row r="39" spans="1:2" hidden="1" x14ac:dyDescent="0.2">
      <c r="A39" t="s">
        <v>20</v>
      </c>
      <c r="B39">
        <v>107</v>
      </c>
    </row>
    <row r="40" spans="1:2" hidden="1" x14ac:dyDescent="0.2">
      <c r="A40" t="s">
        <v>20</v>
      </c>
      <c r="B40">
        <v>134</v>
      </c>
    </row>
    <row r="41" spans="1:2" x14ac:dyDescent="0.2">
      <c r="A41" t="s">
        <v>14</v>
      </c>
      <c r="B41">
        <v>88</v>
      </c>
    </row>
    <row r="42" spans="1:2" hidden="1" x14ac:dyDescent="0.2">
      <c r="A42" t="s">
        <v>20</v>
      </c>
      <c r="B42">
        <v>198</v>
      </c>
    </row>
    <row r="43" spans="1:2" hidden="1" x14ac:dyDescent="0.2">
      <c r="A43" t="s">
        <v>20</v>
      </c>
      <c r="B43">
        <v>111</v>
      </c>
    </row>
    <row r="44" spans="1:2" hidden="1" x14ac:dyDescent="0.2">
      <c r="A44" t="s">
        <v>20</v>
      </c>
      <c r="B44">
        <v>222</v>
      </c>
    </row>
    <row r="45" spans="1:2" hidden="1" x14ac:dyDescent="0.2">
      <c r="A45" t="s">
        <v>20</v>
      </c>
      <c r="B45">
        <v>6212</v>
      </c>
    </row>
    <row r="46" spans="1:2" hidden="1" x14ac:dyDescent="0.2">
      <c r="A46" t="s">
        <v>20</v>
      </c>
      <c r="B46">
        <v>98</v>
      </c>
    </row>
    <row r="47" spans="1:2" x14ac:dyDescent="0.2">
      <c r="A47" t="s">
        <v>14</v>
      </c>
      <c r="B47">
        <v>48</v>
      </c>
    </row>
    <row r="48" spans="1:2" hidden="1" x14ac:dyDescent="0.2">
      <c r="A48" t="s">
        <v>20</v>
      </c>
      <c r="B48">
        <v>92</v>
      </c>
    </row>
    <row r="49" spans="1:2" hidden="1" x14ac:dyDescent="0.2">
      <c r="A49" t="s">
        <v>20</v>
      </c>
      <c r="B49">
        <v>149</v>
      </c>
    </row>
    <row r="50" spans="1:2" hidden="1" x14ac:dyDescent="0.2">
      <c r="A50" t="s">
        <v>20</v>
      </c>
      <c r="B50">
        <v>2431</v>
      </c>
    </row>
    <row r="51" spans="1:2" hidden="1" x14ac:dyDescent="0.2">
      <c r="A51" t="s">
        <v>20</v>
      </c>
      <c r="B51">
        <v>303</v>
      </c>
    </row>
    <row r="52" spans="1:2" x14ac:dyDescent="0.2">
      <c r="A52" t="s">
        <v>14</v>
      </c>
      <c r="B52">
        <v>1</v>
      </c>
    </row>
    <row r="53" spans="1:2" x14ac:dyDescent="0.2">
      <c r="A53" t="s">
        <v>14</v>
      </c>
      <c r="B53">
        <v>1467</v>
      </c>
    </row>
    <row r="54" spans="1:2" x14ac:dyDescent="0.2">
      <c r="A54" t="s">
        <v>14</v>
      </c>
      <c r="B54">
        <v>75</v>
      </c>
    </row>
    <row r="55" spans="1:2" hidden="1" x14ac:dyDescent="0.2">
      <c r="A55" t="s">
        <v>20</v>
      </c>
      <c r="B55">
        <v>209</v>
      </c>
    </row>
    <row r="56" spans="1:2" x14ac:dyDescent="0.2">
      <c r="A56" t="s">
        <v>14</v>
      </c>
      <c r="B56">
        <v>120</v>
      </c>
    </row>
    <row r="57" spans="1:2" hidden="1" x14ac:dyDescent="0.2">
      <c r="A57" t="s">
        <v>20</v>
      </c>
      <c r="B57">
        <v>131</v>
      </c>
    </row>
    <row r="58" spans="1:2" hidden="1" x14ac:dyDescent="0.2">
      <c r="A58" t="s">
        <v>20</v>
      </c>
      <c r="B58">
        <v>164</v>
      </c>
    </row>
    <row r="59" spans="1:2" hidden="1" x14ac:dyDescent="0.2">
      <c r="A59" t="s">
        <v>20</v>
      </c>
      <c r="B59">
        <v>201</v>
      </c>
    </row>
    <row r="60" spans="1:2" hidden="1" x14ac:dyDescent="0.2">
      <c r="A60" t="s">
        <v>20</v>
      </c>
      <c r="B60">
        <v>211</v>
      </c>
    </row>
    <row r="61" spans="1:2" hidden="1" x14ac:dyDescent="0.2">
      <c r="A61" t="s">
        <v>20</v>
      </c>
      <c r="B61">
        <v>128</v>
      </c>
    </row>
    <row r="62" spans="1:2" hidden="1" x14ac:dyDescent="0.2">
      <c r="A62" t="s">
        <v>20</v>
      </c>
      <c r="B62">
        <v>1600</v>
      </c>
    </row>
    <row r="63" spans="1:2" x14ac:dyDescent="0.2">
      <c r="A63" t="s">
        <v>14</v>
      </c>
      <c r="B63">
        <v>2253</v>
      </c>
    </row>
    <row r="64" spans="1:2" hidden="1" x14ac:dyDescent="0.2">
      <c r="A64" t="s">
        <v>20</v>
      </c>
      <c r="B64">
        <v>249</v>
      </c>
    </row>
    <row r="65" spans="1:5" x14ac:dyDescent="0.2">
      <c r="A65" t="s">
        <v>14</v>
      </c>
      <c r="B65">
        <v>5</v>
      </c>
    </row>
    <row r="66" spans="1:5" x14ac:dyDescent="0.2">
      <c r="A66" t="s">
        <v>14</v>
      </c>
      <c r="B66">
        <v>38</v>
      </c>
    </row>
    <row r="67" spans="1:5" hidden="1" x14ac:dyDescent="0.2">
      <c r="A67" t="s">
        <v>20</v>
      </c>
      <c r="B67">
        <v>236</v>
      </c>
    </row>
    <row r="68" spans="1:5" x14ac:dyDescent="0.2">
      <c r="A68" t="s">
        <v>14</v>
      </c>
      <c r="B68">
        <v>12</v>
      </c>
    </row>
    <row r="69" spans="1:5" hidden="1" x14ac:dyDescent="0.2">
      <c r="A69" t="s">
        <v>20</v>
      </c>
      <c r="B69">
        <v>4065</v>
      </c>
    </row>
    <row r="70" spans="1:5" hidden="1" x14ac:dyDescent="0.2">
      <c r="A70" t="s">
        <v>20</v>
      </c>
      <c r="B70">
        <v>246</v>
      </c>
    </row>
    <row r="71" spans="1:5" hidden="1" x14ac:dyDescent="0.2">
      <c r="A71" t="s">
        <v>74</v>
      </c>
      <c r="B71">
        <v>17</v>
      </c>
      <c r="D71" t="s">
        <v>74</v>
      </c>
      <c r="E71">
        <v>17</v>
      </c>
    </row>
    <row r="72" spans="1:5" hidden="1" x14ac:dyDescent="0.2">
      <c r="A72" t="s">
        <v>20</v>
      </c>
      <c r="B72">
        <v>2475</v>
      </c>
    </row>
    <row r="73" spans="1:5" hidden="1" x14ac:dyDescent="0.2">
      <c r="A73" t="s">
        <v>20</v>
      </c>
      <c r="B73">
        <v>76</v>
      </c>
    </row>
    <row r="74" spans="1:5" hidden="1" x14ac:dyDescent="0.2">
      <c r="A74" t="s">
        <v>20</v>
      </c>
      <c r="B74">
        <v>54</v>
      </c>
    </row>
    <row r="75" spans="1:5" hidden="1" x14ac:dyDescent="0.2">
      <c r="A75" t="s">
        <v>20</v>
      </c>
      <c r="B75">
        <v>88</v>
      </c>
    </row>
    <row r="76" spans="1:5" hidden="1" x14ac:dyDescent="0.2">
      <c r="A76" t="s">
        <v>20</v>
      </c>
      <c r="B76">
        <v>85</v>
      </c>
    </row>
    <row r="77" spans="1:5" hidden="1" x14ac:dyDescent="0.2">
      <c r="A77" t="s">
        <v>20</v>
      </c>
      <c r="B77">
        <v>170</v>
      </c>
    </row>
    <row r="78" spans="1:5" x14ac:dyDescent="0.2">
      <c r="A78" t="s">
        <v>14</v>
      </c>
      <c r="B78">
        <v>1684</v>
      </c>
    </row>
    <row r="79" spans="1:5" x14ac:dyDescent="0.2">
      <c r="A79" t="s">
        <v>14</v>
      </c>
      <c r="B79">
        <v>56</v>
      </c>
    </row>
    <row r="80" spans="1:5" hidden="1" x14ac:dyDescent="0.2">
      <c r="A80" t="s">
        <v>20</v>
      </c>
      <c r="B80">
        <v>330</v>
      </c>
    </row>
    <row r="81" spans="1:5" x14ac:dyDescent="0.2">
      <c r="A81" t="s">
        <v>14</v>
      </c>
      <c r="B81">
        <v>838</v>
      </c>
    </row>
    <row r="82" spans="1:5" hidden="1" x14ac:dyDescent="0.2">
      <c r="A82" t="s">
        <v>20</v>
      </c>
      <c r="B82">
        <v>127</v>
      </c>
    </row>
    <row r="83" spans="1:5" hidden="1" x14ac:dyDescent="0.2">
      <c r="A83" t="s">
        <v>20</v>
      </c>
      <c r="B83">
        <v>411</v>
      </c>
    </row>
    <row r="84" spans="1:5" hidden="1" x14ac:dyDescent="0.2">
      <c r="A84" t="s">
        <v>20</v>
      </c>
      <c r="B84">
        <v>180</v>
      </c>
    </row>
    <row r="85" spans="1:5" x14ac:dyDescent="0.2">
      <c r="A85" t="s">
        <v>14</v>
      </c>
      <c r="B85">
        <v>1000</v>
      </c>
    </row>
    <row r="86" spans="1:5" hidden="1" x14ac:dyDescent="0.2">
      <c r="A86" t="s">
        <v>20</v>
      </c>
      <c r="B86">
        <v>374</v>
      </c>
    </row>
    <row r="87" spans="1:5" hidden="1" x14ac:dyDescent="0.2">
      <c r="A87" t="s">
        <v>20</v>
      </c>
      <c r="B87">
        <v>71</v>
      </c>
    </row>
    <row r="88" spans="1:5" hidden="1" x14ac:dyDescent="0.2">
      <c r="A88" t="s">
        <v>20</v>
      </c>
      <c r="B88">
        <v>203</v>
      </c>
    </row>
    <row r="89" spans="1:5" x14ac:dyDescent="0.2">
      <c r="A89" t="s">
        <v>14</v>
      </c>
      <c r="B89">
        <v>1482</v>
      </c>
    </row>
    <row r="90" spans="1:5" hidden="1" x14ac:dyDescent="0.2">
      <c r="A90" t="s">
        <v>20</v>
      </c>
      <c r="B90">
        <v>113</v>
      </c>
    </row>
    <row r="91" spans="1:5" hidden="1" x14ac:dyDescent="0.2">
      <c r="A91" t="s">
        <v>20</v>
      </c>
      <c r="B91">
        <v>96</v>
      </c>
    </row>
    <row r="92" spans="1:5" x14ac:dyDescent="0.2">
      <c r="A92" t="s">
        <v>14</v>
      </c>
      <c r="B92">
        <v>106</v>
      </c>
    </row>
    <row r="93" spans="1:5" x14ac:dyDescent="0.2">
      <c r="A93" t="s">
        <v>14</v>
      </c>
      <c r="B93">
        <v>679</v>
      </c>
    </row>
    <row r="94" spans="1:5" hidden="1" x14ac:dyDescent="0.2">
      <c r="A94" t="s">
        <v>20</v>
      </c>
      <c r="B94">
        <v>498</v>
      </c>
    </row>
    <row r="95" spans="1:5" hidden="1" x14ac:dyDescent="0.2">
      <c r="A95" t="s">
        <v>74</v>
      </c>
      <c r="B95">
        <v>610</v>
      </c>
      <c r="D95" t="s">
        <v>74</v>
      </c>
      <c r="E95">
        <v>610</v>
      </c>
    </row>
    <row r="96" spans="1:5" hidden="1" x14ac:dyDescent="0.2">
      <c r="A96" t="s">
        <v>20</v>
      </c>
      <c r="B96">
        <v>180</v>
      </c>
    </row>
    <row r="97" spans="1:2" hidden="1" x14ac:dyDescent="0.2">
      <c r="A97" t="s">
        <v>20</v>
      </c>
      <c r="B97">
        <v>27</v>
      </c>
    </row>
    <row r="98" spans="1:2" hidden="1" x14ac:dyDescent="0.2">
      <c r="A98" t="s">
        <v>20</v>
      </c>
      <c r="B98">
        <v>2331</v>
      </c>
    </row>
    <row r="99" spans="1:2" hidden="1" x14ac:dyDescent="0.2">
      <c r="A99" t="s">
        <v>20</v>
      </c>
      <c r="B99">
        <v>113</v>
      </c>
    </row>
    <row r="100" spans="1:2" x14ac:dyDescent="0.2">
      <c r="A100" t="s">
        <v>14</v>
      </c>
      <c r="B100">
        <v>1220</v>
      </c>
    </row>
    <row r="101" spans="1:2" hidden="1" x14ac:dyDescent="0.2">
      <c r="A101" t="s">
        <v>20</v>
      </c>
      <c r="B101">
        <v>164</v>
      </c>
    </row>
    <row r="102" spans="1:2" x14ac:dyDescent="0.2">
      <c r="A102" t="s">
        <v>14</v>
      </c>
      <c r="B102">
        <v>1</v>
      </c>
    </row>
    <row r="103" spans="1:2" hidden="1" x14ac:dyDescent="0.2">
      <c r="A103" t="s">
        <v>20</v>
      </c>
      <c r="B103">
        <v>164</v>
      </c>
    </row>
    <row r="104" spans="1:2" hidden="1" x14ac:dyDescent="0.2">
      <c r="A104" t="s">
        <v>20</v>
      </c>
      <c r="B104">
        <v>336</v>
      </c>
    </row>
    <row r="105" spans="1:2" x14ac:dyDescent="0.2">
      <c r="A105" t="s">
        <v>14</v>
      </c>
      <c r="B105">
        <v>37</v>
      </c>
    </row>
    <row r="106" spans="1:2" hidden="1" x14ac:dyDescent="0.2">
      <c r="A106" t="s">
        <v>20</v>
      </c>
      <c r="B106">
        <v>1917</v>
      </c>
    </row>
    <row r="107" spans="1:2" hidden="1" x14ac:dyDescent="0.2">
      <c r="A107" t="s">
        <v>20</v>
      </c>
      <c r="B107">
        <v>95</v>
      </c>
    </row>
    <row r="108" spans="1:2" hidden="1" x14ac:dyDescent="0.2">
      <c r="A108" t="s">
        <v>20</v>
      </c>
      <c r="B108">
        <v>147</v>
      </c>
    </row>
    <row r="109" spans="1:2" hidden="1" x14ac:dyDescent="0.2">
      <c r="A109" t="s">
        <v>20</v>
      </c>
      <c r="B109">
        <v>86</v>
      </c>
    </row>
    <row r="110" spans="1:2" hidden="1" x14ac:dyDescent="0.2">
      <c r="A110" t="s">
        <v>20</v>
      </c>
      <c r="B110">
        <v>83</v>
      </c>
    </row>
    <row r="111" spans="1:2" x14ac:dyDescent="0.2">
      <c r="A111" t="s">
        <v>14</v>
      </c>
      <c r="B111">
        <v>60</v>
      </c>
    </row>
    <row r="112" spans="1:2" x14ac:dyDescent="0.2">
      <c r="A112" t="s">
        <v>14</v>
      </c>
      <c r="B112">
        <v>296</v>
      </c>
    </row>
    <row r="113" spans="1:2" hidden="1" x14ac:dyDescent="0.2">
      <c r="A113" t="s">
        <v>20</v>
      </c>
      <c r="B113">
        <v>676</v>
      </c>
    </row>
    <row r="114" spans="1:2" hidden="1" x14ac:dyDescent="0.2">
      <c r="A114" t="s">
        <v>20</v>
      </c>
      <c r="B114">
        <v>361</v>
      </c>
    </row>
    <row r="115" spans="1:2" hidden="1" x14ac:dyDescent="0.2">
      <c r="A115" t="s">
        <v>20</v>
      </c>
      <c r="B115">
        <v>131</v>
      </c>
    </row>
    <row r="116" spans="1:2" hidden="1" x14ac:dyDescent="0.2">
      <c r="A116" t="s">
        <v>20</v>
      </c>
      <c r="B116">
        <v>126</v>
      </c>
    </row>
    <row r="117" spans="1:2" x14ac:dyDescent="0.2">
      <c r="A117" t="s">
        <v>14</v>
      </c>
      <c r="B117">
        <v>3304</v>
      </c>
    </row>
    <row r="118" spans="1:2" x14ac:dyDescent="0.2">
      <c r="A118" t="s">
        <v>14</v>
      </c>
      <c r="B118">
        <v>73</v>
      </c>
    </row>
    <row r="119" spans="1:2" hidden="1" x14ac:dyDescent="0.2">
      <c r="A119" t="s">
        <v>20</v>
      </c>
      <c r="B119">
        <v>275</v>
      </c>
    </row>
    <row r="120" spans="1:2" hidden="1" x14ac:dyDescent="0.2">
      <c r="A120" t="s">
        <v>20</v>
      </c>
      <c r="B120">
        <v>67</v>
      </c>
    </row>
    <row r="121" spans="1:2" hidden="1" x14ac:dyDescent="0.2">
      <c r="A121" t="s">
        <v>20</v>
      </c>
      <c r="B121">
        <v>154</v>
      </c>
    </row>
    <row r="122" spans="1:2" hidden="1" x14ac:dyDescent="0.2">
      <c r="A122" t="s">
        <v>20</v>
      </c>
      <c r="B122">
        <v>1782</v>
      </c>
    </row>
    <row r="123" spans="1:2" hidden="1" x14ac:dyDescent="0.2">
      <c r="A123" t="s">
        <v>20</v>
      </c>
      <c r="B123">
        <v>903</v>
      </c>
    </row>
    <row r="124" spans="1:2" x14ac:dyDescent="0.2">
      <c r="A124" t="s">
        <v>14</v>
      </c>
      <c r="B124">
        <v>3387</v>
      </c>
    </row>
    <row r="125" spans="1:2" x14ac:dyDescent="0.2">
      <c r="A125" t="s">
        <v>14</v>
      </c>
      <c r="B125">
        <v>662</v>
      </c>
    </row>
    <row r="126" spans="1:2" hidden="1" x14ac:dyDescent="0.2">
      <c r="A126" t="s">
        <v>20</v>
      </c>
      <c r="B126">
        <v>94</v>
      </c>
    </row>
    <row r="127" spans="1:2" hidden="1" x14ac:dyDescent="0.2">
      <c r="A127" t="s">
        <v>20</v>
      </c>
      <c r="B127">
        <v>180</v>
      </c>
    </row>
    <row r="128" spans="1:2" x14ac:dyDescent="0.2">
      <c r="A128" t="s">
        <v>14</v>
      </c>
      <c r="B128">
        <v>774</v>
      </c>
    </row>
    <row r="129" spans="1:5" x14ac:dyDescent="0.2">
      <c r="A129" t="s">
        <v>14</v>
      </c>
      <c r="B129">
        <v>672</v>
      </c>
    </row>
    <row r="130" spans="1:5" hidden="1" x14ac:dyDescent="0.2">
      <c r="A130" t="s">
        <v>74</v>
      </c>
      <c r="B130">
        <v>532</v>
      </c>
      <c r="D130" t="s">
        <v>74</v>
      </c>
      <c r="E130">
        <v>532</v>
      </c>
    </row>
    <row r="131" spans="1:5" hidden="1" x14ac:dyDescent="0.2">
      <c r="A131" t="s">
        <v>74</v>
      </c>
      <c r="B131">
        <v>55</v>
      </c>
      <c r="D131" t="s">
        <v>74</v>
      </c>
      <c r="E131">
        <v>55</v>
      </c>
    </row>
    <row r="132" spans="1:5" hidden="1" x14ac:dyDescent="0.2">
      <c r="A132" t="s">
        <v>20</v>
      </c>
      <c r="B132">
        <v>533</v>
      </c>
    </row>
    <row r="133" spans="1:5" hidden="1" x14ac:dyDescent="0.2">
      <c r="A133" t="s">
        <v>20</v>
      </c>
      <c r="B133">
        <v>2443</v>
      </c>
    </row>
    <row r="134" spans="1:5" hidden="1" x14ac:dyDescent="0.2">
      <c r="A134" t="s">
        <v>20</v>
      </c>
      <c r="B134">
        <v>89</v>
      </c>
    </row>
    <row r="135" spans="1:5" hidden="1" x14ac:dyDescent="0.2">
      <c r="A135" t="s">
        <v>20</v>
      </c>
      <c r="B135">
        <v>159</v>
      </c>
    </row>
    <row r="136" spans="1:5" x14ac:dyDescent="0.2">
      <c r="A136" t="s">
        <v>14</v>
      </c>
      <c r="B136">
        <v>940</v>
      </c>
    </row>
    <row r="137" spans="1:5" x14ac:dyDescent="0.2">
      <c r="A137" t="s">
        <v>14</v>
      </c>
      <c r="B137">
        <v>117</v>
      </c>
    </row>
    <row r="138" spans="1:5" hidden="1" x14ac:dyDescent="0.2">
      <c r="A138" t="s">
        <v>74</v>
      </c>
      <c r="B138">
        <v>58</v>
      </c>
      <c r="D138" t="s">
        <v>74</v>
      </c>
      <c r="E138">
        <v>58</v>
      </c>
    </row>
    <row r="139" spans="1:5" hidden="1" x14ac:dyDescent="0.2">
      <c r="A139" t="s">
        <v>20</v>
      </c>
      <c r="B139">
        <v>50</v>
      </c>
    </row>
    <row r="140" spans="1:5" x14ac:dyDescent="0.2">
      <c r="A140" t="s">
        <v>14</v>
      </c>
      <c r="B140">
        <v>115</v>
      </c>
    </row>
    <row r="141" spans="1:5" x14ac:dyDescent="0.2">
      <c r="A141" t="s">
        <v>14</v>
      </c>
      <c r="B141">
        <v>326</v>
      </c>
    </row>
    <row r="142" spans="1:5" hidden="1" x14ac:dyDescent="0.2">
      <c r="A142" t="s">
        <v>20</v>
      </c>
      <c r="B142">
        <v>186</v>
      </c>
    </row>
    <row r="143" spans="1:5" hidden="1" x14ac:dyDescent="0.2">
      <c r="A143" t="s">
        <v>20</v>
      </c>
      <c r="B143">
        <v>1071</v>
      </c>
    </row>
    <row r="144" spans="1:5" hidden="1" x14ac:dyDescent="0.2">
      <c r="A144" t="s">
        <v>20</v>
      </c>
      <c r="B144">
        <v>117</v>
      </c>
    </row>
    <row r="145" spans="1:5" hidden="1" x14ac:dyDescent="0.2">
      <c r="A145" t="s">
        <v>20</v>
      </c>
      <c r="B145">
        <v>70</v>
      </c>
    </row>
    <row r="146" spans="1:5" hidden="1" x14ac:dyDescent="0.2">
      <c r="A146" t="s">
        <v>20</v>
      </c>
      <c r="B146">
        <v>135</v>
      </c>
    </row>
    <row r="147" spans="1:5" hidden="1" x14ac:dyDescent="0.2">
      <c r="A147" t="s">
        <v>20</v>
      </c>
      <c r="B147">
        <v>768</v>
      </c>
    </row>
    <row r="148" spans="1:5" hidden="1" x14ac:dyDescent="0.2">
      <c r="A148" t="s">
        <v>74</v>
      </c>
      <c r="B148">
        <v>51</v>
      </c>
      <c r="D148" t="s">
        <v>74</v>
      </c>
      <c r="E148">
        <v>51</v>
      </c>
    </row>
    <row r="149" spans="1:5" hidden="1" x14ac:dyDescent="0.2">
      <c r="A149" t="s">
        <v>20</v>
      </c>
      <c r="B149">
        <v>199</v>
      </c>
    </row>
    <row r="150" spans="1:5" hidden="1" x14ac:dyDescent="0.2">
      <c r="A150" t="s">
        <v>20</v>
      </c>
      <c r="B150">
        <v>107</v>
      </c>
    </row>
    <row r="151" spans="1:5" hidden="1" x14ac:dyDescent="0.2">
      <c r="A151" t="s">
        <v>20</v>
      </c>
      <c r="B151">
        <v>195</v>
      </c>
    </row>
    <row r="152" spans="1:5" x14ac:dyDescent="0.2">
      <c r="A152" t="s">
        <v>14</v>
      </c>
      <c r="B152">
        <v>1</v>
      </c>
    </row>
    <row r="153" spans="1:5" x14ac:dyDescent="0.2">
      <c r="A153" t="s">
        <v>14</v>
      </c>
      <c r="B153">
        <v>1467</v>
      </c>
    </row>
    <row r="154" spans="1:5" hidden="1" x14ac:dyDescent="0.2">
      <c r="A154" t="s">
        <v>20</v>
      </c>
      <c r="B154">
        <v>3376</v>
      </c>
    </row>
    <row r="155" spans="1:5" x14ac:dyDescent="0.2">
      <c r="A155" t="s">
        <v>14</v>
      </c>
      <c r="B155">
        <v>5681</v>
      </c>
    </row>
    <row r="156" spans="1:5" x14ac:dyDescent="0.2">
      <c r="A156" t="s">
        <v>14</v>
      </c>
      <c r="B156">
        <v>1059</v>
      </c>
    </row>
    <row r="157" spans="1:5" x14ac:dyDescent="0.2">
      <c r="A157" t="s">
        <v>14</v>
      </c>
      <c r="B157">
        <v>1194</v>
      </c>
    </row>
    <row r="158" spans="1:5" hidden="1" x14ac:dyDescent="0.2">
      <c r="A158" t="s">
        <v>74</v>
      </c>
      <c r="B158">
        <v>379</v>
      </c>
      <c r="D158" t="s">
        <v>74</v>
      </c>
      <c r="E158">
        <v>379</v>
      </c>
    </row>
    <row r="159" spans="1:5" x14ac:dyDescent="0.2">
      <c r="A159" t="s">
        <v>14</v>
      </c>
      <c r="B159">
        <v>30</v>
      </c>
    </row>
    <row r="160" spans="1:5" hidden="1" x14ac:dyDescent="0.2">
      <c r="A160" t="s">
        <v>20</v>
      </c>
      <c r="B160">
        <v>41</v>
      </c>
    </row>
    <row r="161" spans="1:2" hidden="1" x14ac:dyDescent="0.2">
      <c r="A161" t="s">
        <v>20</v>
      </c>
      <c r="B161">
        <v>1821</v>
      </c>
    </row>
    <row r="162" spans="1:2" hidden="1" x14ac:dyDescent="0.2">
      <c r="A162" t="s">
        <v>20</v>
      </c>
      <c r="B162">
        <v>164</v>
      </c>
    </row>
    <row r="163" spans="1:2" x14ac:dyDescent="0.2">
      <c r="A163" t="s">
        <v>14</v>
      </c>
      <c r="B163">
        <v>75</v>
      </c>
    </row>
    <row r="164" spans="1:2" hidden="1" x14ac:dyDescent="0.2">
      <c r="A164" t="s">
        <v>20</v>
      </c>
      <c r="B164">
        <v>157</v>
      </c>
    </row>
    <row r="165" spans="1:2" hidden="1" x14ac:dyDescent="0.2">
      <c r="A165" t="s">
        <v>20</v>
      </c>
      <c r="B165">
        <v>246</v>
      </c>
    </row>
    <row r="166" spans="1:2" hidden="1" x14ac:dyDescent="0.2">
      <c r="A166" t="s">
        <v>20</v>
      </c>
      <c r="B166">
        <v>1396</v>
      </c>
    </row>
    <row r="167" spans="1:2" hidden="1" x14ac:dyDescent="0.2">
      <c r="A167" t="s">
        <v>20</v>
      </c>
      <c r="B167">
        <v>2506</v>
      </c>
    </row>
    <row r="168" spans="1:2" hidden="1" x14ac:dyDescent="0.2">
      <c r="A168" t="s">
        <v>20</v>
      </c>
      <c r="B168">
        <v>244</v>
      </c>
    </row>
    <row r="169" spans="1:2" hidden="1" x14ac:dyDescent="0.2">
      <c r="A169" t="s">
        <v>20</v>
      </c>
      <c r="B169">
        <v>146</v>
      </c>
    </row>
    <row r="170" spans="1:2" x14ac:dyDescent="0.2">
      <c r="A170" t="s">
        <v>14</v>
      </c>
      <c r="B170">
        <v>955</v>
      </c>
    </row>
    <row r="171" spans="1:2" hidden="1" x14ac:dyDescent="0.2">
      <c r="A171" t="s">
        <v>20</v>
      </c>
      <c r="B171">
        <v>1267</v>
      </c>
    </row>
    <row r="172" spans="1:2" x14ac:dyDescent="0.2">
      <c r="A172" t="s">
        <v>14</v>
      </c>
      <c r="B172">
        <v>67</v>
      </c>
    </row>
    <row r="173" spans="1:2" x14ac:dyDescent="0.2">
      <c r="A173" t="s">
        <v>14</v>
      </c>
      <c r="B173">
        <v>5</v>
      </c>
    </row>
    <row r="174" spans="1:2" x14ac:dyDescent="0.2">
      <c r="A174" t="s">
        <v>14</v>
      </c>
      <c r="B174">
        <v>26</v>
      </c>
    </row>
    <row r="175" spans="1:2" hidden="1" x14ac:dyDescent="0.2">
      <c r="A175" t="s">
        <v>20</v>
      </c>
      <c r="B175">
        <v>1561</v>
      </c>
    </row>
    <row r="176" spans="1:2" hidden="1" x14ac:dyDescent="0.2">
      <c r="A176" t="s">
        <v>20</v>
      </c>
      <c r="B176">
        <v>48</v>
      </c>
    </row>
    <row r="177" spans="1:5" x14ac:dyDescent="0.2">
      <c r="A177" t="s">
        <v>14</v>
      </c>
      <c r="B177">
        <v>1130</v>
      </c>
    </row>
    <row r="178" spans="1:5" x14ac:dyDescent="0.2">
      <c r="A178" t="s">
        <v>14</v>
      </c>
      <c r="B178">
        <v>782</v>
      </c>
    </row>
    <row r="179" spans="1:5" hidden="1" x14ac:dyDescent="0.2">
      <c r="A179" t="s">
        <v>20</v>
      </c>
      <c r="B179">
        <v>2739</v>
      </c>
    </row>
    <row r="180" spans="1:5" x14ac:dyDescent="0.2">
      <c r="A180" t="s">
        <v>14</v>
      </c>
      <c r="B180">
        <v>210</v>
      </c>
    </row>
    <row r="181" spans="1:5" hidden="1" x14ac:dyDescent="0.2">
      <c r="A181" t="s">
        <v>20</v>
      </c>
      <c r="B181">
        <v>3537</v>
      </c>
    </row>
    <row r="182" spans="1:5" hidden="1" x14ac:dyDescent="0.2">
      <c r="A182" t="s">
        <v>20</v>
      </c>
      <c r="B182">
        <v>2107</v>
      </c>
    </row>
    <row r="183" spans="1:5" x14ac:dyDescent="0.2">
      <c r="A183" t="s">
        <v>14</v>
      </c>
      <c r="B183">
        <v>136</v>
      </c>
    </row>
    <row r="184" spans="1:5" hidden="1" x14ac:dyDescent="0.2">
      <c r="A184" t="s">
        <v>20</v>
      </c>
      <c r="B184">
        <v>3318</v>
      </c>
    </row>
    <row r="185" spans="1:5" x14ac:dyDescent="0.2">
      <c r="A185" t="s">
        <v>14</v>
      </c>
      <c r="B185">
        <v>86</v>
      </c>
    </row>
    <row r="186" spans="1:5" hidden="1" x14ac:dyDescent="0.2">
      <c r="A186" t="s">
        <v>20</v>
      </c>
      <c r="B186">
        <v>340</v>
      </c>
    </row>
    <row r="187" spans="1:5" x14ac:dyDescent="0.2">
      <c r="A187" t="s">
        <v>14</v>
      </c>
      <c r="B187">
        <v>19</v>
      </c>
    </row>
    <row r="188" spans="1:5" x14ac:dyDescent="0.2">
      <c r="A188" t="s">
        <v>14</v>
      </c>
      <c r="B188">
        <v>886</v>
      </c>
    </row>
    <row r="189" spans="1:5" hidden="1" x14ac:dyDescent="0.2">
      <c r="A189" t="s">
        <v>20</v>
      </c>
      <c r="B189">
        <v>1442</v>
      </c>
    </row>
    <row r="190" spans="1:5" x14ac:dyDescent="0.2">
      <c r="A190" t="s">
        <v>14</v>
      </c>
      <c r="B190">
        <v>35</v>
      </c>
    </row>
    <row r="191" spans="1:5" hidden="1" x14ac:dyDescent="0.2">
      <c r="A191" t="s">
        <v>74</v>
      </c>
      <c r="B191">
        <v>441</v>
      </c>
      <c r="D191" t="s">
        <v>74</v>
      </c>
      <c r="E191">
        <v>441</v>
      </c>
    </row>
    <row r="192" spans="1:5" x14ac:dyDescent="0.2">
      <c r="A192" t="s">
        <v>14</v>
      </c>
      <c r="B192">
        <v>24</v>
      </c>
    </row>
    <row r="193" spans="1:5" x14ac:dyDescent="0.2">
      <c r="A193" t="s">
        <v>14</v>
      </c>
      <c r="B193">
        <v>86</v>
      </c>
    </row>
    <row r="194" spans="1:5" x14ac:dyDescent="0.2">
      <c r="A194" t="s">
        <v>14</v>
      </c>
      <c r="B194">
        <v>243</v>
      </c>
    </row>
    <row r="195" spans="1:5" x14ac:dyDescent="0.2">
      <c r="A195" t="s">
        <v>14</v>
      </c>
      <c r="B195">
        <v>65</v>
      </c>
    </row>
    <row r="196" spans="1:5" hidden="1" x14ac:dyDescent="0.2">
      <c r="A196" t="s">
        <v>20</v>
      </c>
      <c r="B196">
        <v>126</v>
      </c>
    </row>
    <row r="197" spans="1:5" hidden="1" x14ac:dyDescent="0.2">
      <c r="A197" t="s">
        <v>20</v>
      </c>
      <c r="B197">
        <v>524</v>
      </c>
    </row>
    <row r="198" spans="1:5" x14ac:dyDescent="0.2">
      <c r="A198" t="s">
        <v>14</v>
      </c>
      <c r="B198">
        <v>100</v>
      </c>
    </row>
    <row r="199" spans="1:5" hidden="1" x14ac:dyDescent="0.2">
      <c r="A199" t="s">
        <v>20</v>
      </c>
      <c r="B199">
        <v>1989</v>
      </c>
    </row>
    <row r="200" spans="1:5" x14ac:dyDescent="0.2">
      <c r="A200" t="s">
        <v>14</v>
      </c>
      <c r="B200">
        <v>168</v>
      </c>
    </row>
    <row r="201" spans="1:5" x14ac:dyDescent="0.2">
      <c r="A201" t="s">
        <v>14</v>
      </c>
      <c r="B201">
        <v>13</v>
      </c>
    </row>
    <row r="202" spans="1:5" x14ac:dyDescent="0.2">
      <c r="A202" t="s">
        <v>14</v>
      </c>
      <c r="B202">
        <v>1</v>
      </c>
    </row>
    <row r="203" spans="1:5" hidden="1" x14ac:dyDescent="0.2">
      <c r="A203" t="s">
        <v>20</v>
      </c>
      <c r="B203">
        <v>157</v>
      </c>
    </row>
    <row r="204" spans="1:5" hidden="1" x14ac:dyDescent="0.2">
      <c r="A204" t="s">
        <v>74</v>
      </c>
      <c r="B204">
        <v>82</v>
      </c>
      <c r="D204" t="s">
        <v>74</v>
      </c>
      <c r="E204">
        <v>82</v>
      </c>
    </row>
    <row r="205" spans="1:5" hidden="1" x14ac:dyDescent="0.2">
      <c r="A205" t="s">
        <v>20</v>
      </c>
      <c r="B205">
        <v>4498</v>
      </c>
    </row>
    <row r="206" spans="1:5" x14ac:dyDescent="0.2">
      <c r="A206" t="s">
        <v>14</v>
      </c>
      <c r="B206">
        <v>40</v>
      </c>
    </row>
    <row r="207" spans="1:5" hidden="1" x14ac:dyDescent="0.2">
      <c r="A207" t="s">
        <v>20</v>
      </c>
      <c r="B207">
        <v>80</v>
      </c>
    </row>
    <row r="208" spans="1:5" hidden="1" x14ac:dyDescent="0.2">
      <c r="A208" t="s">
        <v>74</v>
      </c>
      <c r="B208">
        <v>57</v>
      </c>
      <c r="D208" t="s">
        <v>74</v>
      </c>
      <c r="E208">
        <v>57</v>
      </c>
    </row>
    <row r="209" spans="1:5" hidden="1" x14ac:dyDescent="0.2">
      <c r="A209" t="s">
        <v>20</v>
      </c>
      <c r="B209">
        <v>43</v>
      </c>
    </row>
    <row r="210" spans="1:5" hidden="1" x14ac:dyDescent="0.2">
      <c r="A210" t="s">
        <v>20</v>
      </c>
      <c r="B210">
        <v>2053</v>
      </c>
    </row>
    <row r="211" spans="1:5" hidden="1" x14ac:dyDescent="0.2">
      <c r="A211" t="s">
        <v>47</v>
      </c>
      <c r="B211">
        <v>808</v>
      </c>
      <c r="D211" t="s">
        <v>47</v>
      </c>
      <c r="E211">
        <v>808</v>
      </c>
    </row>
    <row r="212" spans="1:5" x14ac:dyDescent="0.2">
      <c r="A212" t="s">
        <v>14</v>
      </c>
      <c r="B212">
        <v>226</v>
      </c>
    </row>
    <row r="213" spans="1:5" x14ac:dyDescent="0.2">
      <c r="A213" t="s">
        <v>14</v>
      </c>
      <c r="B213">
        <v>1625</v>
      </c>
    </row>
    <row r="214" spans="1:5" hidden="1" x14ac:dyDescent="0.2">
      <c r="A214" t="s">
        <v>20</v>
      </c>
      <c r="B214">
        <v>168</v>
      </c>
    </row>
    <row r="215" spans="1:5" hidden="1" x14ac:dyDescent="0.2">
      <c r="A215" t="s">
        <v>20</v>
      </c>
      <c r="B215">
        <v>4289</v>
      </c>
    </row>
    <row r="216" spans="1:5" hidden="1" x14ac:dyDescent="0.2">
      <c r="A216" t="s">
        <v>20</v>
      </c>
      <c r="B216">
        <v>165</v>
      </c>
    </row>
    <row r="217" spans="1:5" x14ac:dyDescent="0.2">
      <c r="A217" t="s">
        <v>14</v>
      </c>
      <c r="B217">
        <v>143</v>
      </c>
    </row>
    <row r="218" spans="1:5" hidden="1" x14ac:dyDescent="0.2">
      <c r="A218" t="s">
        <v>20</v>
      </c>
      <c r="B218">
        <v>1815</v>
      </c>
    </row>
    <row r="219" spans="1:5" x14ac:dyDescent="0.2">
      <c r="A219" t="s">
        <v>14</v>
      </c>
      <c r="B219">
        <v>934</v>
      </c>
    </row>
    <row r="220" spans="1:5" hidden="1" x14ac:dyDescent="0.2">
      <c r="A220" t="s">
        <v>20</v>
      </c>
      <c r="B220">
        <v>397</v>
      </c>
    </row>
    <row r="221" spans="1:5" hidden="1" x14ac:dyDescent="0.2">
      <c r="A221" t="s">
        <v>20</v>
      </c>
      <c r="B221">
        <v>1539</v>
      </c>
    </row>
    <row r="222" spans="1:5" x14ac:dyDescent="0.2">
      <c r="A222" t="s">
        <v>14</v>
      </c>
      <c r="B222">
        <v>17</v>
      </c>
    </row>
    <row r="223" spans="1:5" x14ac:dyDescent="0.2">
      <c r="A223" t="s">
        <v>14</v>
      </c>
      <c r="B223">
        <v>2179</v>
      </c>
    </row>
    <row r="224" spans="1:5" hidden="1" x14ac:dyDescent="0.2">
      <c r="A224" t="s">
        <v>20</v>
      </c>
      <c r="B224">
        <v>138</v>
      </c>
    </row>
    <row r="225" spans="1:5" x14ac:dyDescent="0.2">
      <c r="A225" t="s">
        <v>14</v>
      </c>
      <c r="B225">
        <v>931</v>
      </c>
    </row>
    <row r="226" spans="1:5" hidden="1" x14ac:dyDescent="0.2">
      <c r="A226" t="s">
        <v>20</v>
      </c>
      <c r="B226">
        <v>3594</v>
      </c>
    </row>
    <row r="227" spans="1:5" hidden="1" x14ac:dyDescent="0.2">
      <c r="A227" t="s">
        <v>20</v>
      </c>
      <c r="B227">
        <v>5880</v>
      </c>
    </row>
    <row r="228" spans="1:5" hidden="1" x14ac:dyDescent="0.2">
      <c r="A228" t="s">
        <v>20</v>
      </c>
      <c r="B228">
        <v>112</v>
      </c>
    </row>
    <row r="229" spans="1:5" hidden="1" x14ac:dyDescent="0.2">
      <c r="A229" t="s">
        <v>20</v>
      </c>
      <c r="B229">
        <v>943</v>
      </c>
    </row>
    <row r="230" spans="1:5" hidden="1" x14ac:dyDescent="0.2">
      <c r="A230" t="s">
        <v>20</v>
      </c>
      <c r="B230">
        <v>2468</v>
      </c>
    </row>
    <row r="231" spans="1:5" hidden="1" x14ac:dyDescent="0.2">
      <c r="A231" t="s">
        <v>20</v>
      </c>
      <c r="B231">
        <v>2551</v>
      </c>
    </row>
    <row r="232" spans="1:5" hidden="1" x14ac:dyDescent="0.2">
      <c r="A232" t="s">
        <v>20</v>
      </c>
      <c r="B232">
        <v>101</v>
      </c>
    </row>
    <row r="233" spans="1:5" hidden="1" x14ac:dyDescent="0.2">
      <c r="A233" t="s">
        <v>74</v>
      </c>
      <c r="B233">
        <v>67</v>
      </c>
      <c r="D233" t="s">
        <v>74</v>
      </c>
      <c r="E233">
        <v>67</v>
      </c>
    </row>
    <row r="234" spans="1:5" hidden="1" x14ac:dyDescent="0.2">
      <c r="A234" t="s">
        <v>20</v>
      </c>
      <c r="B234">
        <v>92</v>
      </c>
    </row>
    <row r="235" spans="1:5" hidden="1" x14ac:dyDescent="0.2">
      <c r="A235" t="s">
        <v>20</v>
      </c>
      <c r="B235">
        <v>62</v>
      </c>
    </row>
    <row r="236" spans="1:5" hidden="1" x14ac:dyDescent="0.2">
      <c r="A236" t="s">
        <v>20</v>
      </c>
      <c r="B236">
        <v>149</v>
      </c>
    </row>
    <row r="237" spans="1:5" x14ac:dyDescent="0.2">
      <c r="A237" t="s">
        <v>14</v>
      </c>
      <c r="B237">
        <v>92</v>
      </c>
    </row>
    <row r="238" spans="1:5" x14ac:dyDescent="0.2">
      <c r="A238" t="s">
        <v>14</v>
      </c>
      <c r="B238">
        <v>57</v>
      </c>
    </row>
    <row r="239" spans="1:5" hidden="1" x14ac:dyDescent="0.2">
      <c r="A239" t="s">
        <v>20</v>
      </c>
      <c r="B239">
        <v>329</v>
      </c>
    </row>
    <row r="240" spans="1:5" hidden="1" x14ac:dyDescent="0.2">
      <c r="A240" t="s">
        <v>20</v>
      </c>
      <c r="B240">
        <v>97</v>
      </c>
    </row>
    <row r="241" spans="1:2" x14ac:dyDescent="0.2">
      <c r="A241" t="s">
        <v>14</v>
      </c>
      <c r="B241">
        <v>41</v>
      </c>
    </row>
    <row r="242" spans="1:2" hidden="1" x14ac:dyDescent="0.2">
      <c r="A242" t="s">
        <v>20</v>
      </c>
      <c r="B242">
        <v>1784</v>
      </c>
    </row>
    <row r="243" spans="1:2" hidden="1" x14ac:dyDescent="0.2">
      <c r="A243" t="s">
        <v>20</v>
      </c>
      <c r="B243">
        <v>1684</v>
      </c>
    </row>
    <row r="244" spans="1:2" hidden="1" x14ac:dyDescent="0.2">
      <c r="A244" t="s">
        <v>20</v>
      </c>
      <c r="B244">
        <v>250</v>
      </c>
    </row>
    <row r="245" spans="1:2" hidden="1" x14ac:dyDescent="0.2">
      <c r="A245" t="s">
        <v>20</v>
      </c>
      <c r="B245">
        <v>238</v>
      </c>
    </row>
    <row r="246" spans="1:2" hidden="1" x14ac:dyDescent="0.2">
      <c r="A246" t="s">
        <v>20</v>
      </c>
      <c r="B246">
        <v>53</v>
      </c>
    </row>
    <row r="247" spans="1:2" hidden="1" x14ac:dyDescent="0.2">
      <c r="A247" t="s">
        <v>20</v>
      </c>
      <c r="B247">
        <v>214</v>
      </c>
    </row>
    <row r="248" spans="1:2" hidden="1" x14ac:dyDescent="0.2">
      <c r="A248" t="s">
        <v>20</v>
      </c>
      <c r="B248">
        <v>222</v>
      </c>
    </row>
    <row r="249" spans="1:2" hidden="1" x14ac:dyDescent="0.2">
      <c r="A249" t="s">
        <v>20</v>
      </c>
      <c r="B249">
        <v>1884</v>
      </c>
    </row>
    <row r="250" spans="1:2" hidden="1" x14ac:dyDescent="0.2">
      <c r="A250" t="s">
        <v>20</v>
      </c>
      <c r="B250">
        <v>218</v>
      </c>
    </row>
    <row r="251" spans="1:2" hidden="1" x14ac:dyDescent="0.2">
      <c r="A251" t="s">
        <v>20</v>
      </c>
      <c r="B251">
        <v>6465</v>
      </c>
    </row>
    <row r="252" spans="1:2" x14ac:dyDescent="0.2">
      <c r="A252" t="s">
        <v>14</v>
      </c>
      <c r="B252">
        <v>1</v>
      </c>
    </row>
    <row r="253" spans="1:2" x14ac:dyDescent="0.2">
      <c r="A253" t="s">
        <v>14</v>
      </c>
      <c r="B253">
        <v>101</v>
      </c>
    </row>
    <row r="254" spans="1:2" hidden="1" x14ac:dyDescent="0.2">
      <c r="A254" t="s">
        <v>20</v>
      </c>
      <c r="B254">
        <v>59</v>
      </c>
    </row>
    <row r="255" spans="1:2" x14ac:dyDescent="0.2">
      <c r="A255" t="s">
        <v>14</v>
      </c>
      <c r="B255">
        <v>1335</v>
      </c>
    </row>
    <row r="256" spans="1:2" hidden="1" x14ac:dyDescent="0.2">
      <c r="A256" t="s">
        <v>20</v>
      </c>
      <c r="B256">
        <v>88</v>
      </c>
    </row>
    <row r="257" spans="1:5" hidden="1" x14ac:dyDescent="0.2">
      <c r="A257" t="s">
        <v>20</v>
      </c>
      <c r="B257">
        <v>1697</v>
      </c>
    </row>
    <row r="258" spans="1:5" x14ac:dyDescent="0.2">
      <c r="A258" t="s">
        <v>14</v>
      </c>
      <c r="B258">
        <v>15</v>
      </c>
    </row>
    <row r="259" spans="1:5" hidden="1" x14ac:dyDescent="0.2">
      <c r="A259" t="s">
        <v>20</v>
      </c>
      <c r="B259">
        <v>92</v>
      </c>
    </row>
    <row r="260" spans="1:5" hidden="1" x14ac:dyDescent="0.2">
      <c r="A260" t="s">
        <v>20</v>
      </c>
      <c r="B260">
        <v>186</v>
      </c>
    </row>
    <row r="261" spans="1:5" hidden="1" x14ac:dyDescent="0.2">
      <c r="A261" t="s">
        <v>20</v>
      </c>
      <c r="B261">
        <v>138</v>
      </c>
    </row>
    <row r="262" spans="1:5" hidden="1" x14ac:dyDescent="0.2">
      <c r="A262" t="s">
        <v>20</v>
      </c>
      <c r="B262">
        <v>261</v>
      </c>
    </row>
    <row r="263" spans="1:5" x14ac:dyDescent="0.2">
      <c r="A263" t="s">
        <v>14</v>
      </c>
      <c r="B263">
        <v>454</v>
      </c>
    </row>
    <row r="264" spans="1:5" hidden="1" x14ac:dyDescent="0.2">
      <c r="A264" t="s">
        <v>20</v>
      </c>
      <c r="B264">
        <v>107</v>
      </c>
    </row>
    <row r="265" spans="1:5" hidden="1" x14ac:dyDescent="0.2">
      <c r="A265" t="s">
        <v>20</v>
      </c>
      <c r="B265">
        <v>199</v>
      </c>
    </row>
    <row r="266" spans="1:5" hidden="1" x14ac:dyDescent="0.2">
      <c r="A266" t="s">
        <v>20</v>
      </c>
      <c r="B266">
        <v>5512</v>
      </c>
    </row>
    <row r="267" spans="1:5" hidden="1" x14ac:dyDescent="0.2">
      <c r="A267" t="s">
        <v>20</v>
      </c>
      <c r="B267">
        <v>86</v>
      </c>
    </row>
    <row r="268" spans="1:5" x14ac:dyDescent="0.2">
      <c r="A268" t="s">
        <v>14</v>
      </c>
      <c r="B268">
        <v>3182</v>
      </c>
    </row>
    <row r="269" spans="1:5" hidden="1" x14ac:dyDescent="0.2">
      <c r="A269" t="s">
        <v>20</v>
      </c>
      <c r="B269">
        <v>2768</v>
      </c>
    </row>
    <row r="270" spans="1:5" hidden="1" x14ac:dyDescent="0.2">
      <c r="A270" t="s">
        <v>20</v>
      </c>
      <c r="B270">
        <v>48</v>
      </c>
    </row>
    <row r="271" spans="1:5" hidden="1" x14ac:dyDescent="0.2">
      <c r="A271" t="s">
        <v>20</v>
      </c>
      <c r="B271">
        <v>87</v>
      </c>
    </row>
    <row r="272" spans="1:5" hidden="1" x14ac:dyDescent="0.2">
      <c r="A272" t="s">
        <v>74</v>
      </c>
      <c r="B272">
        <v>1890</v>
      </c>
      <c r="D272" t="s">
        <v>74</v>
      </c>
      <c r="E272">
        <v>1890</v>
      </c>
    </row>
    <row r="273" spans="1:5" hidden="1" x14ac:dyDescent="0.2">
      <c r="A273" t="s">
        <v>47</v>
      </c>
      <c r="B273">
        <v>61</v>
      </c>
      <c r="D273" t="s">
        <v>47</v>
      </c>
      <c r="E273">
        <v>61</v>
      </c>
    </row>
    <row r="274" spans="1:5" hidden="1" x14ac:dyDescent="0.2">
      <c r="A274" t="s">
        <v>20</v>
      </c>
      <c r="B274">
        <v>1894</v>
      </c>
    </row>
    <row r="275" spans="1:5" hidden="1" x14ac:dyDescent="0.2">
      <c r="A275" t="s">
        <v>20</v>
      </c>
      <c r="B275">
        <v>282</v>
      </c>
    </row>
    <row r="276" spans="1:5" x14ac:dyDescent="0.2">
      <c r="A276" t="s">
        <v>14</v>
      </c>
      <c r="B276">
        <v>15</v>
      </c>
    </row>
    <row r="277" spans="1:5" hidden="1" x14ac:dyDescent="0.2">
      <c r="A277" t="s">
        <v>20</v>
      </c>
      <c r="B277">
        <v>116</v>
      </c>
    </row>
    <row r="278" spans="1:5" x14ac:dyDescent="0.2">
      <c r="A278" t="s">
        <v>14</v>
      </c>
      <c r="B278">
        <v>133</v>
      </c>
    </row>
    <row r="279" spans="1:5" hidden="1" x14ac:dyDescent="0.2">
      <c r="A279" t="s">
        <v>20</v>
      </c>
      <c r="B279">
        <v>83</v>
      </c>
    </row>
    <row r="280" spans="1:5" hidden="1" x14ac:dyDescent="0.2">
      <c r="A280" t="s">
        <v>20</v>
      </c>
      <c r="B280">
        <v>91</v>
      </c>
    </row>
    <row r="281" spans="1:5" hidden="1" x14ac:dyDescent="0.2">
      <c r="A281" t="s">
        <v>20</v>
      </c>
      <c r="B281">
        <v>546</v>
      </c>
    </row>
    <row r="282" spans="1:5" hidden="1" x14ac:dyDescent="0.2">
      <c r="A282" t="s">
        <v>20</v>
      </c>
      <c r="B282">
        <v>393</v>
      </c>
    </row>
    <row r="283" spans="1:5" x14ac:dyDescent="0.2">
      <c r="A283" t="s">
        <v>14</v>
      </c>
      <c r="B283">
        <v>2062</v>
      </c>
    </row>
    <row r="284" spans="1:5" hidden="1" x14ac:dyDescent="0.2">
      <c r="A284" t="s">
        <v>20</v>
      </c>
      <c r="B284">
        <v>133</v>
      </c>
    </row>
    <row r="285" spans="1:5" x14ac:dyDescent="0.2">
      <c r="A285" t="s">
        <v>14</v>
      </c>
      <c r="B285">
        <v>29</v>
      </c>
    </row>
    <row r="286" spans="1:5" x14ac:dyDescent="0.2">
      <c r="A286" t="s">
        <v>14</v>
      </c>
      <c r="B286">
        <v>132</v>
      </c>
    </row>
    <row r="287" spans="1:5" hidden="1" x14ac:dyDescent="0.2">
      <c r="A287" t="s">
        <v>20</v>
      </c>
      <c r="B287">
        <v>254</v>
      </c>
    </row>
    <row r="288" spans="1:5" hidden="1" x14ac:dyDescent="0.2">
      <c r="A288" t="s">
        <v>74</v>
      </c>
      <c r="B288">
        <v>184</v>
      </c>
      <c r="D288" t="s">
        <v>74</v>
      </c>
      <c r="E288">
        <v>184</v>
      </c>
    </row>
    <row r="289" spans="1:5" hidden="1" x14ac:dyDescent="0.2">
      <c r="A289" t="s">
        <v>20</v>
      </c>
      <c r="B289">
        <v>176</v>
      </c>
    </row>
    <row r="290" spans="1:5" x14ac:dyDescent="0.2">
      <c r="A290" t="s">
        <v>14</v>
      </c>
      <c r="B290">
        <v>137</v>
      </c>
    </row>
    <row r="291" spans="1:5" hidden="1" x14ac:dyDescent="0.2">
      <c r="A291" t="s">
        <v>20</v>
      </c>
      <c r="B291">
        <v>337</v>
      </c>
    </row>
    <row r="292" spans="1:5" x14ac:dyDescent="0.2">
      <c r="A292" t="s">
        <v>14</v>
      </c>
      <c r="B292">
        <v>908</v>
      </c>
    </row>
    <row r="293" spans="1:5" hidden="1" x14ac:dyDescent="0.2">
      <c r="A293" t="s">
        <v>20</v>
      </c>
      <c r="B293">
        <v>107</v>
      </c>
    </row>
    <row r="294" spans="1:5" x14ac:dyDescent="0.2">
      <c r="A294" t="s">
        <v>14</v>
      </c>
      <c r="B294">
        <v>10</v>
      </c>
    </row>
    <row r="295" spans="1:5" hidden="1" x14ac:dyDescent="0.2">
      <c r="A295" t="s">
        <v>74</v>
      </c>
      <c r="B295">
        <v>32</v>
      </c>
      <c r="D295" t="s">
        <v>74</v>
      </c>
      <c r="E295">
        <v>32</v>
      </c>
    </row>
    <row r="296" spans="1:5" hidden="1" x14ac:dyDescent="0.2">
      <c r="A296" t="s">
        <v>20</v>
      </c>
      <c r="B296">
        <v>183</v>
      </c>
    </row>
    <row r="297" spans="1:5" x14ac:dyDescent="0.2">
      <c r="A297" t="s">
        <v>14</v>
      </c>
      <c r="B297">
        <v>1910</v>
      </c>
    </row>
    <row r="298" spans="1:5" x14ac:dyDescent="0.2">
      <c r="A298" t="s">
        <v>14</v>
      </c>
      <c r="B298">
        <v>38</v>
      </c>
    </row>
    <row r="299" spans="1:5" x14ac:dyDescent="0.2">
      <c r="A299" t="s">
        <v>14</v>
      </c>
      <c r="B299">
        <v>104</v>
      </c>
    </row>
    <row r="300" spans="1:5" hidden="1" x14ac:dyDescent="0.2">
      <c r="A300" t="s">
        <v>20</v>
      </c>
      <c r="B300">
        <v>72</v>
      </c>
    </row>
    <row r="301" spans="1:5" x14ac:dyDescent="0.2">
      <c r="A301" t="s">
        <v>14</v>
      </c>
      <c r="B301">
        <v>49</v>
      </c>
    </row>
    <row r="302" spans="1:5" x14ac:dyDescent="0.2">
      <c r="A302" t="s">
        <v>14</v>
      </c>
      <c r="B302">
        <v>1</v>
      </c>
    </row>
    <row r="303" spans="1:5" hidden="1" x14ac:dyDescent="0.2">
      <c r="A303" t="s">
        <v>20</v>
      </c>
      <c r="B303">
        <v>295</v>
      </c>
    </row>
    <row r="304" spans="1:5" x14ac:dyDescent="0.2">
      <c r="A304" t="s">
        <v>14</v>
      </c>
      <c r="B304">
        <v>245</v>
      </c>
    </row>
    <row r="305" spans="1:5" x14ac:dyDescent="0.2">
      <c r="A305" t="s">
        <v>14</v>
      </c>
      <c r="B305">
        <v>32</v>
      </c>
    </row>
    <row r="306" spans="1:5" hidden="1" x14ac:dyDescent="0.2">
      <c r="A306" t="s">
        <v>20</v>
      </c>
      <c r="B306">
        <v>142</v>
      </c>
    </row>
    <row r="307" spans="1:5" hidden="1" x14ac:dyDescent="0.2">
      <c r="A307" t="s">
        <v>20</v>
      </c>
      <c r="B307">
        <v>85</v>
      </c>
    </row>
    <row r="308" spans="1:5" x14ac:dyDescent="0.2">
      <c r="A308" t="s">
        <v>14</v>
      </c>
      <c r="B308">
        <v>7</v>
      </c>
    </row>
    <row r="309" spans="1:5" hidden="1" x14ac:dyDescent="0.2">
      <c r="A309" t="s">
        <v>20</v>
      </c>
      <c r="B309">
        <v>659</v>
      </c>
    </row>
    <row r="310" spans="1:5" x14ac:dyDescent="0.2">
      <c r="A310" t="s">
        <v>14</v>
      </c>
      <c r="B310">
        <v>803</v>
      </c>
    </row>
    <row r="311" spans="1:5" hidden="1" x14ac:dyDescent="0.2">
      <c r="A311" t="s">
        <v>74</v>
      </c>
      <c r="B311">
        <v>75</v>
      </c>
      <c r="D311" t="s">
        <v>74</v>
      </c>
      <c r="E311">
        <v>75</v>
      </c>
    </row>
    <row r="312" spans="1:5" x14ac:dyDescent="0.2">
      <c r="A312" t="s">
        <v>14</v>
      </c>
      <c r="B312">
        <v>16</v>
      </c>
    </row>
    <row r="313" spans="1:5" hidden="1" x14ac:dyDescent="0.2">
      <c r="A313" t="s">
        <v>20</v>
      </c>
      <c r="B313">
        <v>121</v>
      </c>
    </row>
    <row r="314" spans="1:5" hidden="1" x14ac:dyDescent="0.2">
      <c r="A314" t="s">
        <v>20</v>
      </c>
      <c r="B314">
        <v>3742</v>
      </c>
    </row>
    <row r="315" spans="1:5" hidden="1" x14ac:dyDescent="0.2">
      <c r="A315" t="s">
        <v>20</v>
      </c>
      <c r="B315">
        <v>223</v>
      </c>
    </row>
    <row r="316" spans="1:5" hidden="1" x14ac:dyDescent="0.2">
      <c r="A316" t="s">
        <v>20</v>
      </c>
      <c r="B316">
        <v>133</v>
      </c>
    </row>
    <row r="317" spans="1:5" x14ac:dyDescent="0.2">
      <c r="A317" t="s">
        <v>14</v>
      </c>
      <c r="B317">
        <v>31</v>
      </c>
    </row>
    <row r="318" spans="1:5" x14ac:dyDescent="0.2">
      <c r="A318" t="s">
        <v>14</v>
      </c>
      <c r="B318">
        <v>108</v>
      </c>
    </row>
    <row r="319" spans="1:5" x14ac:dyDescent="0.2">
      <c r="A319" t="s">
        <v>14</v>
      </c>
      <c r="B319">
        <v>30</v>
      </c>
    </row>
    <row r="320" spans="1:5" x14ac:dyDescent="0.2">
      <c r="A320" t="s">
        <v>14</v>
      </c>
      <c r="B320">
        <v>17</v>
      </c>
    </row>
    <row r="321" spans="1:5" hidden="1" x14ac:dyDescent="0.2">
      <c r="A321" t="s">
        <v>74</v>
      </c>
      <c r="B321">
        <v>64</v>
      </c>
      <c r="D321" t="s">
        <v>74</v>
      </c>
      <c r="E321">
        <v>64</v>
      </c>
    </row>
    <row r="322" spans="1:5" x14ac:dyDescent="0.2">
      <c r="A322" t="s">
        <v>14</v>
      </c>
      <c r="B322">
        <v>80</v>
      </c>
    </row>
    <row r="323" spans="1:5" x14ac:dyDescent="0.2">
      <c r="A323" t="s">
        <v>14</v>
      </c>
      <c r="B323">
        <v>2468</v>
      </c>
    </row>
    <row r="324" spans="1:5" hidden="1" x14ac:dyDescent="0.2">
      <c r="A324" t="s">
        <v>20</v>
      </c>
      <c r="B324">
        <v>5168</v>
      </c>
    </row>
    <row r="325" spans="1:5" x14ac:dyDescent="0.2">
      <c r="A325" t="s">
        <v>14</v>
      </c>
      <c r="B325">
        <v>26</v>
      </c>
    </row>
    <row r="326" spans="1:5" hidden="1" x14ac:dyDescent="0.2">
      <c r="A326" t="s">
        <v>20</v>
      </c>
      <c r="B326">
        <v>307</v>
      </c>
    </row>
    <row r="327" spans="1:5" x14ac:dyDescent="0.2">
      <c r="A327" t="s">
        <v>14</v>
      </c>
      <c r="B327">
        <v>73</v>
      </c>
    </row>
    <row r="328" spans="1:5" x14ac:dyDescent="0.2">
      <c r="A328" t="s">
        <v>14</v>
      </c>
      <c r="B328">
        <v>128</v>
      </c>
    </row>
    <row r="329" spans="1:5" x14ac:dyDescent="0.2">
      <c r="A329" t="s">
        <v>14</v>
      </c>
      <c r="B329">
        <v>33</v>
      </c>
    </row>
    <row r="330" spans="1:5" hidden="1" x14ac:dyDescent="0.2">
      <c r="A330" t="s">
        <v>20</v>
      </c>
      <c r="B330">
        <v>2441</v>
      </c>
    </row>
    <row r="331" spans="1:5" hidden="1" x14ac:dyDescent="0.2">
      <c r="A331" t="s">
        <v>47</v>
      </c>
      <c r="B331">
        <v>211</v>
      </c>
      <c r="D331" t="s">
        <v>47</v>
      </c>
      <c r="E331">
        <v>211</v>
      </c>
    </row>
    <row r="332" spans="1:5" hidden="1" x14ac:dyDescent="0.2">
      <c r="A332" t="s">
        <v>20</v>
      </c>
      <c r="B332">
        <v>1385</v>
      </c>
    </row>
    <row r="333" spans="1:5" hidden="1" x14ac:dyDescent="0.2">
      <c r="A333" t="s">
        <v>20</v>
      </c>
      <c r="B333">
        <v>190</v>
      </c>
    </row>
    <row r="334" spans="1:5" hidden="1" x14ac:dyDescent="0.2">
      <c r="A334" t="s">
        <v>20</v>
      </c>
      <c r="B334">
        <v>470</v>
      </c>
    </row>
    <row r="335" spans="1:5" hidden="1" x14ac:dyDescent="0.2">
      <c r="A335" t="s">
        <v>20</v>
      </c>
      <c r="B335">
        <v>253</v>
      </c>
    </row>
    <row r="336" spans="1:5" hidden="1" x14ac:dyDescent="0.2">
      <c r="A336" t="s">
        <v>20</v>
      </c>
      <c r="B336">
        <v>1113</v>
      </c>
    </row>
    <row r="337" spans="1:5" hidden="1" x14ac:dyDescent="0.2">
      <c r="A337" t="s">
        <v>20</v>
      </c>
      <c r="B337">
        <v>2283</v>
      </c>
    </row>
    <row r="338" spans="1:5" x14ac:dyDescent="0.2">
      <c r="A338" t="s">
        <v>14</v>
      </c>
      <c r="B338">
        <v>1072</v>
      </c>
    </row>
    <row r="339" spans="1:5" hidden="1" x14ac:dyDescent="0.2">
      <c r="A339" t="s">
        <v>20</v>
      </c>
      <c r="B339">
        <v>1095</v>
      </c>
    </row>
    <row r="340" spans="1:5" hidden="1" x14ac:dyDescent="0.2">
      <c r="A340" t="s">
        <v>20</v>
      </c>
      <c r="B340">
        <v>1690</v>
      </c>
    </row>
    <row r="341" spans="1:5" hidden="1" x14ac:dyDescent="0.2">
      <c r="A341" t="s">
        <v>74</v>
      </c>
      <c r="B341">
        <v>1297</v>
      </c>
      <c r="D341" t="s">
        <v>74</v>
      </c>
      <c r="E341">
        <v>1297</v>
      </c>
    </row>
    <row r="342" spans="1:5" x14ac:dyDescent="0.2">
      <c r="A342" t="s">
        <v>14</v>
      </c>
      <c r="B342">
        <v>393</v>
      </c>
    </row>
    <row r="343" spans="1:5" x14ac:dyDescent="0.2">
      <c r="A343" t="s">
        <v>14</v>
      </c>
      <c r="B343">
        <v>1257</v>
      </c>
    </row>
    <row r="344" spans="1:5" x14ac:dyDescent="0.2">
      <c r="A344" t="s">
        <v>14</v>
      </c>
      <c r="B344">
        <v>328</v>
      </c>
    </row>
    <row r="345" spans="1:5" x14ac:dyDescent="0.2">
      <c r="A345" t="s">
        <v>14</v>
      </c>
      <c r="B345">
        <v>147</v>
      </c>
    </row>
    <row r="346" spans="1:5" x14ac:dyDescent="0.2">
      <c r="A346" t="s">
        <v>14</v>
      </c>
      <c r="B346">
        <v>830</v>
      </c>
    </row>
    <row r="347" spans="1:5" x14ac:dyDescent="0.2">
      <c r="A347" t="s">
        <v>14</v>
      </c>
      <c r="B347">
        <v>331</v>
      </c>
    </row>
    <row r="348" spans="1:5" x14ac:dyDescent="0.2">
      <c r="A348" t="s">
        <v>14</v>
      </c>
      <c r="B348">
        <v>25</v>
      </c>
    </row>
    <row r="349" spans="1:5" hidden="1" x14ac:dyDescent="0.2">
      <c r="A349" t="s">
        <v>20</v>
      </c>
      <c r="B349">
        <v>191</v>
      </c>
    </row>
    <row r="350" spans="1:5" x14ac:dyDescent="0.2">
      <c r="A350" t="s">
        <v>14</v>
      </c>
      <c r="B350">
        <v>3483</v>
      </c>
    </row>
    <row r="351" spans="1:5" x14ac:dyDescent="0.2">
      <c r="A351" t="s">
        <v>14</v>
      </c>
      <c r="B351">
        <v>923</v>
      </c>
    </row>
    <row r="352" spans="1:5" x14ac:dyDescent="0.2">
      <c r="A352" t="s">
        <v>14</v>
      </c>
      <c r="B352">
        <v>1</v>
      </c>
    </row>
    <row r="353" spans="1:5" hidden="1" x14ac:dyDescent="0.2">
      <c r="A353" t="s">
        <v>20</v>
      </c>
      <c r="B353">
        <v>2013</v>
      </c>
    </row>
    <row r="354" spans="1:5" x14ac:dyDescent="0.2">
      <c r="A354" t="s">
        <v>14</v>
      </c>
      <c r="B354">
        <v>33</v>
      </c>
    </row>
    <row r="355" spans="1:5" hidden="1" x14ac:dyDescent="0.2">
      <c r="A355" t="s">
        <v>20</v>
      </c>
      <c r="B355">
        <v>1703</v>
      </c>
    </row>
    <row r="356" spans="1:5" hidden="1" x14ac:dyDescent="0.2">
      <c r="A356" t="s">
        <v>20</v>
      </c>
      <c r="B356">
        <v>80</v>
      </c>
    </row>
    <row r="357" spans="1:5" hidden="1" x14ac:dyDescent="0.2">
      <c r="A357" t="s">
        <v>47</v>
      </c>
      <c r="B357">
        <v>86</v>
      </c>
      <c r="D357" t="s">
        <v>47</v>
      </c>
      <c r="E357">
        <v>86</v>
      </c>
    </row>
    <row r="358" spans="1:5" x14ac:dyDescent="0.2">
      <c r="A358" t="s">
        <v>14</v>
      </c>
      <c r="B358">
        <v>40</v>
      </c>
    </row>
    <row r="359" spans="1:5" hidden="1" x14ac:dyDescent="0.2">
      <c r="A359" t="s">
        <v>20</v>
      </c>
      <c r="B359">
        <v>41</v>
      </c>
    </row>
    <row r="360" spans="1:5" x14ac:dyDescent="0.2">
      <c r="A360" t="s">
        <v>14</v>
      </c>
      <c r="B360">
        <v>23</v>
      </c>
    </row>
    <row r="361" spans="1:5" hidden="1" x14ac:dyDescent="0.2">
      <c r="A361" t="s">
        <v>20</v>
      </c>
      <c r="B361">
        <v>187</v>
      </c>
    </row>
    <row r="362" spans="1:5" hidden="1" x14ac:dyDescent="0.2">
      <c r="A362" t="s">
        <v>20</v>
      </c>
      <c r="B362">
        <v>2875</v>
      </c>
    </row>
    <row r="363" spans="1:5" hidden="1" x14ac:dyDescent="0.2">
      <c r="A363" t="s">
        <v>20</v>
      </c>
      <c r="B363">
        <v>88</v>
      </c>
    </row>
    <row r="364" spans="1:5" hidden="1" x14ac:dyDescent="0.2">
      <c r="A364" t="s">
        <v>20</v>
      </c>
      <c r="B364">
        <v>191</v>
      </c>
    </row>
    <row r="365" spans="1:5" hidden="1" x14ac:dyDescent="0.2">
      <c r="A365" t="s">
        <v>20</v>
      </c>
      <c r="B365">
        <v>139</v>
      </c>
    </row>
    <row r="366" spans="1:5" hidden="1" x14ac:dyDescent="0.2">
      <c r="A366" t="s">
        <v>20</v>
      </c>
      <c r="B366">
        <v>186</v>
      </c>
    </row>
    <row r="367" spans="1:5" hidden="1" x14ac:dyDescent="0.2">
      <c r="A367" t="s">
        <v>20</v>
      </c>
      <c r="B367">
        <v>112</v>
      </c>
    </row>
    <row r="368" spans="1:5" hidden="1" x14ac:dyDescent="0.2">
      <c r="A368" t="s">
        <v>20</v>
      </c>
      <c r="B368">
        <v>101</v>
      </c>
    </row>
    <row r="369" spans="1:2" x14ac:dyDescent="0.2">
      <c r="A369" t="s">
        <v>14</v>
      </c>
      <c r="B369">
        <v>75</v>
      </c>
    </row>
    <row r="370" spans="1:2" hidden="1" x14ac:dyDescent="0.2">
      <c r="A370" t="s">
        <v>20</v>
      </c>
      <c r="B370">
        <v>206</v>
      </c>
    </row>
    <row r="371" spans="1:2" hidden="1" x14ac:dyDescent="0.2">
      <c r="A371" t="s">
        <v>20</v>
      </c>
      <c r="B371">
        <v>154</v>
      </c>
    </row>
    <row r="372" spans="1:2" hidden="1" x14ac:dyDescent="0.2">
      <c r="A372" t="s">
        <v>20</v>
      </c>
      <c r="B372">
        <v>5966</v>
      </c>
    </row>
    <row r="373" spans="1:2" x14ac:dyDescent="0.2">
      <c r="A373" t="s">
        <v>14</v>
      </c>
      <c r="B373">
        <v>2176</v>
      </c>
    </row>
    <row r="374" spans="1:2" hidden="1" x14ac:dyDescent="0.2">
      <c r="A374" t="s">
        <v>20</v>
      </c>
      <c r="B374">
        <v>169</v>
      </c>
    </row>
    <row r="375" spans="1:2" hidden="1" x14ac:dyDescent="0.2">
      <c r="A375" t="s">
        <v>20</v>
      </c>
      <c r="B375">
        <v>2106</v>
      </c>
    </row>
    <row r="376" spans="1:2" x14ac:dyDescent="0.2">
      <c r="A376" t="s">
        <v>14</v>
      </c>
      <c r="B376">
        <v>441</v>
      </c>
    </row>
    <row r="377" spans="1:2" x14ac:dyDescent="0.2">
      <c r="A377" t="s">
        <v>14</v>
      </c>
      <c r="B377">
        <v>25</v>
      </c>
    </row>
    <row r="378" spans="1:2" hidden="1" x14ac:dyDescent="0.2">
      <c r="A378" t="s">
        <v>20</v>
      </c>
      <c r="B378">
        <v>131</v>
      </c>
    </row>
    <row r="379" spans="1:2" x14ac:dyDescent="0.2">
      <c r="A379" t="s">
        <v>14</v>
      </c>
      <c r="B379">
        <v>127</v>
      </c>
    </row>
    <row r="380" spans="1:2" x14ac:dyDescent="0.2">
      <c r="A380" t="s">
        <v>14</v>
      </c>
      <c r="B380">
        <v>355</v>
      </c>
    </row>
    <row r="381" spans="1:2" x14ac:dyDescent="0.2">
      <c r="A381" t="s">
        <v>14</v>
      </c>
      <c r="B381">
        <v>44</v>
      </c>
    </row>
    <row r="382" spans="1:2" hidden="1" x14ac:dyDescent="0.2">
      <c r="A382" t="s">
        <v>20</v>
      </c>
      <c r="B382">
        <v>84</v>
      </c>
    </row>
    <row r="383" spans="1:2" hidden="1" x14ac:dyDescent="0.2">
      <c r="A383" t="s">
        <v>20</v>
      </c>
      <c r="B383">
        <v>155</v>
      </c>
    </row>
    <row r="384" spans="1:2" x14ac:dyDescent="0.2">
      <c r="A384" t="s">
        <v>14</v>
      </c>
      <c r="B384">
        <v>67</v>
      </c>
    </row>
    <row r="385" spans="1:5" hidden="1" x14ac:dyDescent="0.2">
      <c r="A385" t="s">
        <v>20</v>
      </c>
      <c r="B385">
        <v>189</v>
      </c>
    </row>
    <row r="386" spans="1:5" hidden="1" x14ac:dyDescent="0.2">
      <c r="A386" t="s">
        <v>20</v>
      </c>
      <c r="B386">
        <v>4799</v>
      </c>
    </row>
    <row r="387" spans="1:5" hidden="1" x14ac:dyDescent="0.2">
      <c r="A387" t="s">
        <v>20</v>
      </c>
      <c r="B387">
        <v>1137</v>
      </c>
    </row>
    <row r="388" spans="1:5" x14ac:dyDescent="0.2">
      <c r="A388" t="s">
        <v>14</v>
      </c>
      <c r="B388">
        <v>1068</v>
      </c>
    </row>
    <row r="389" spans="1:5" x14ac:dyDescent="0.2">
      <c r="A389" t="s">
        <v>14</v>
      </c>
      <c r="B389">
        <v>424</v>
      </c>
    </row>
    <row r="390" spans="1:5" hidden="1" x14ac:dyDescent="0.2">
      <c r="A390" t="s">
        <v>74</v>
      </c>
      <c r="B390">
        <v>145</v>
      </c>
      <c r="D390" t="s">
        <v>74</v>
      </c>
      <c r="E390">
        <v>145</v>
      </c>
    </row>
    <row r="391" spans="1:5" hidden="1" x14ac:dyDescent="0.2">
      <c r="A391" t="s">
        <v>20</v>
      </c>
      <c r="B391">
        <v>1152</v>
      </c>
    </row>
    <row r="392" spans="1:5" hidden="1" x14ac:dyDescent="0.2">
      <c r="A392" t="s">
        <v>20</v>
      </c>
      <c r="B392">
        <v>50</v>
      </c>
    </row>
    <row r="393" spans="1:5" x14ac:dyDescent="0.2">
      <c r="A393" t="s">
        <v>14</v>
      </c>
      <c r="B393">
        <v>151</v>
      </c>
    </row>
    <row r="394" spans="1:5" x14ac:dyDescent="0.2">
      <c r="A394" t="s">
        <v>14</v>
      </c>
      <c r="B394">
        <v>1608</v>
      </c>
    </row>
    <row r="395" spans="1:5" hidden="1" x14ac:dyDescent="0.2">
      <c r="A395" t="s">
        <v>20</v>
      </c>
      <c r="B395">
        <v>3059</v>
      </c>
    </row>
    <row r="396" spans="1:5" hidden="1" x14ac:dyDescent="0.2">
      <c r="A396" t="s">
        <v>20</v>
      </c>
      <c r="B396">
        <v>34</v>
      </c>
    </row>
    <row r="397" spans="1:5" hidden="1" x14ac:dyDescent="0.2">
      <c r="A397" t="s">
        <v>20</v>
      </c>
      <c r="B397">
        <v>220</v>
      </c>
    </row>
    <row r="398" spans="1:5" hidden="1" x14ac:dyDescent="0.2">
      <c r="A398" t="s">
        <v>20</v>
      </c>
      <c r="B398">
        <v>1604</v>
      </c>
    </row>
    <row r="399" spans="1:5" hidden="1" x14ac:dyDescent="0.2">
      <c r="A399" t="s">
        <v>20</v>
      </c>
      <c r="B399">
        <v>454</v>
      </c>
    </row>
    <row r="400" spans="1:5" hidden="1" x14ac:dyDescent="0.2">
      <c r="A400" t="s">
        <v>20</v>
      </c>
      <c r="B400">
        <v>123</v>
      </c>
    </row>
    <row r="401" spans="1:5" x14ac:dyDescent="0.2">
      <c r="A401" t="s">
        <v>14</v>
      </c>
      <c r="B401">
        <v>941</v>
      </c>
    </row>
    <row r="402" spans="1:5" x14ac:dyDescent="0.2">
      <c r="A402" t="s">
        <v>14</v>
      </c>
      <c r="B402">
        <v>1</v>
      </c>
    </row>
    <row r="403" spans="1:5" hidden="1" x14ac:dyDescent="0.2">
      <c r="A403" t="s">
        <v>20</v>
      </c>
      <c r="B403">
        <v>299</v>
      </c>
    </row>
    <row r="404" spans="1:5" x14ac:dyDescent="0.2">
      <c r="A404" t="s">
        <v>14</v>
      </c>
      <c r="B404">
        <v>40</v>
      </c>
    </row>
    <row r="405" spans="1:5" x14ac:dyDescent="0.2">
      <c r="A405" t="s">
        <v>14</v>
      </c>
      <c r="B405">
        <v>3015</v>
      </c>
    </row>
    <row r="406" spans="1:5" hidden="1" x14ac:dyDescent="0.2">
      <c r="A406" t="s">
        <v>20</v>
      </c>
      <c r="B406">
        <v>2237</v>
      </c>
    </row>
    <row r="407" spans="1:5" x14ac:dyDescent="0.2">
      <c r="A407" t="s">
        <v>14</v>
      </c>
      <c r="B407">
        <v>435</v>
      </c>
    </row>
    <row r="408" spans="1:5" hidden="1" x14ac:dyDescent="0.2">
      <c r="A408" t="s">
        <v>20</v>
      </c>
      <c r="B408">
        <v>645</v>
      </c>
    </row>
    <row r="409" spans="1:5" hidden="1" x14ac:dyDescent="0.2">
      <c r="A409" t="s">
        <v>20</v>
      </c>
      <c r="B409">
        <v>484</v>
      </c>
    </row>
    <row r="410" spans="1:5" hidden="1" x14ac:dyDescent="0.2">
      <c r="A410" t="s">
        <v>20</v>
      </c>
      <c r="B410">
        <v>154</v>
      </c>
    </row>
    <row r="411" spans="1:5" x14ac:dyDescent="0.2">
      <c r="A411" t="s">
        <v>14</v>
      </c>
      <c r="B411">
        <v>714</v>
      </c>
    </row>
    <row r="412" spans="1:5" hidden="1" x14ac:dyDescent="0.2">
      <c r="A412" t="s">
        <v>47</v>
      </c>
      <c r="B412">
        <v>1111</v>
      </c>
      <c r="D412" t="s">
        <v>47</v>
      </c>
      <c r="E412">
        <v>1111</v>
      </c>
    </row>
    <row r="413" spans="1:5" hidden="1" x14ac:dyDescent="0.2">
      <c r="A413" t="s">
        <v>20</v>
      </c>
      <c r="B413">
        <v>82</v>
      </c>
    </row>
    <row r="414" spans="1:5" hidden="1" x14ac:dyDescent="0.2">
      <c r="A414" t="s">
        <v>20</v>
      </c>
      <c r="B414">
        <v>134</v>
      </c>
    </row>
    <row r="415" spans="1:5" hidden="1" x14ac:dyDescent="0.2">
      <c r="A415" t="s">
        <v>47</v>
      </c>
      <c r="B415">
        <v>1089</v>
      </c>
      <c r="D415" t="s">
        <v>47</v>
      </c>
      <c r="E415">
        <v>1089</v>
      </c>
    </row>
    <row r="416" spans="1:5" x14ac:dyDescent="0.2">
      <c r="A416" t="s">
        <v>14</v>
      </c>
      <c r="B416">
        <v>5497</v>
      </c>
    </row>
    <row r="417" spans="1:5" x14ac:dyDescent="0.2">
      <c r="A417" t="s">
        <v>14</v>
      </c>
      <c r="B417">
        <v>418</v>
      </c>
    </row>
    <row r="418" spans="1:5" x14ac:dyDescent="0.2">
      <c r="A418" t="s">
        <v>14</v>
      </c>
      <c r="B418">
        <v>1439</v>
      </c>
    </row>
    <row r="419" spans="1:5" x14ac:dyDescent="0.2">
      <c r="A419" t="s">
        <v>14</v>
      </c>
      <c r="B419">
        <v>15</v>
      </c>
    </row>
    <row r="420" spans="1:5" x14ac:dyDescent="0.2">
      <c r="A420" t="s">
        <v>14</v>
      </c>
      <c r="B420">
        <v>1999</v>
      </c>
    </row>
    <row r="421" spans="1:5" hidden="1" x14ac:dyDescent="0.2">
      <c r="A421" t="s">
        <v>20</v>
      </c>
      <c r="B421">
        <v>5203</v>
      </c>
    </row>
    <row r="422" spans="1:5" hidden="1" x14ac:dyDescent="0.2">
      <c r="A422" t="s">
        <v>20</v>
      </c>
      <c r="B422">
        <v>94</v>
      </c>
    </row>
    <row r="423" spans="1:5" x14ac:dyDescent="0.2">
      <c r="A423" t="s">
        <v>14</v>
      </c>
      <c r="B423">
        <v>118</v>
      </c>
    </row>
    <row r="424" spans="1:5" hidden="1" x14ac:dyDescent="0.2">
      <c r="A424" t="s">
        <v>20</v>
      </c>
      <c r="B424">
        <v>205</v>
      </c>
    </row>
    <row r="425" spans="1:5" x14ac:dyDescent="0.2">
      <c r="A425" t="s">
        <v>14</v>
      </c>
      <c r="B425">
        <v>162</v>
      </c>
    </row>
    <row r="426" spans="1:5" x14ac:dyDescent="0.2">
      <c r="A426" t="s">
        <v>14</v>
      </c>
      <c r="B426">
        <v>83</v>
      </c>
    </row>
    <row r="427" spans="1:5" hidden="1" x14ac:dyDescent="0.2">
      <c r="A427" t="s">
        <v>20</v>
      </c>
      <c r="B427">
        <v>92</v>
      </c>
    </row>
    <row r="428" spans="1:5" hidden="1" x14ac:dyDescent="0.2">
      <c r="A428" t="s">
        <v>20</v>
      </c>
      <c r="B428">
        <v>219</v>
      </c>
    </row>
    <row r="429" spans="1:5" hidden="1" x14ac:dyDescent="0.2">
      <c r="A429" t="s">
        <v>20</v>
      </c>
      <c r="B429">
        <v>2526</v>
      </c>
    </row>
    <row r="430" spans="1:5" x14ac:dyDescent="0.2">
      <c r="A430" t="s">
        <v>14</v>
      </c>
      <c r="B430">
        <v>747</v>
      </c>
    </row>
    <row r="431" spans="1:5" hidden="1" x14ac:dyDescent="0.2">
      <c r="A431" t="s">
        <v>74</v>
      </c>
      <c r="B431">
        <v>2138</v>
      </c>
      <c r="D431" t="s">
        <v>74</v>
      </c>
      <c r="E431">
        <v>2138</v>
      </c>
    </row>
    <row r="432" spans="1:5" x14ac:dyDescent="0.2">
      <c r="A432" t="s">
        <v>14</v>
      </c>
      <c r="B432">
        <v>84</v>
      </c>
    </row>
    <row r="433" spans="1:5" hidden="1" x14ac:dyDescent="0.2">
      <c r="A433" t="s">
        <v>20</v>
      </c>
      <c r="B433">
        <v>94</v>
      </c>
    </row>
    <row r="434" spans="1:5" x14ac:dyDescent="0.2">
      <c r="A434" t="s">
        <v>14</v>
      </c>
      <c r="B434">
        <v>91</v>
      </c>
    </row>
    <row r="435" spans="1:5" x14ac:dyDescent="0.2">
      <c r="A435" t="s">
        <v>14</v>
      </c>
      <c r="B435">
        <v>792</v>
      </c>
    </row>
    <row r="436" spans="1:5" hidden="1" x14ac:dyDescent="0.2">
      <c r="A436" t="s">
        <v>74</v>
      </c>
      <c r="B436">
        <v>10</v>
      </c>
      <c r="D436" t="s">
        <v>74</v>
      </c>
      <c r="E436">
        <v>10</v>
      </c>
    </row>
    <row r="437" spans="1:5" hidden="1" x14ac:dyDescent="0.2">
      <c r="A437" t="s">
        <v>20</v>
      </c>
      <c r="B437">
        <v>1713</v>
      </c>
    </row>
    <row r="438" spans="1:5" hidden="1" x14ac:dyDescent="0.2">
      <c r="A438" t="s">
        <v>20</v>
      </c>
      <c r="B438">
        <v>249</v>
      </c>
    </row>
    <row r="439" spans="1:5" hidden="1" x14ac:dyDescent="0.2">
      <c r="A439" t="s">
        <v>20</v>
      </c>
      <c r="B439">
        <v>192</v>
      </c>
    </row>
    <row r="440" spans="1:5" hidden="1" x14ac:dyDescent="0.2">
      <c r="A440" t="s">
        <v>20</v>
      </c>
      <c r="B440">
        <v>247</v>
      </c>
    </row>
    <row r="441" spans="1:5" hidden="1" x14ac:dyDescent="0.2">
      <c r="A441" t="s">
        <v>20</v>
      </c>
      <c r="B441">
        <v>2293</v>
      </c>
    </row>
    <row r="442" spans="1:5" hidden="1" x14ac:dyDescent="0.2">
      <c r="A442" t="s">
        <v>20</v>
      </c>
      <c r="B442">
        <v>3131</v>
      </c>
    </row>
    <row r="443" spans="1:5" x14ac:dyDescent="0.2">
      <c r="A443" t="s">
        <v>14</v>
      </c>
      <c r="B443">
        <v>32</v>
      </c>
    </row>
    <row r="444" spans="1:5" hidden="1" x14ac:dyDescent="0.2">
      <c r="A444" t="s">
        <v>20</v>
      </c>
      <c r="B444">
        <v>143</v>
      </c>
    </row>
    <row r="445" spans="1:5" hidden="1" x14ac:dyDescent="0.2">
      <c r="A445" t="s">
        <v>74</v>
      </c>
      <c r="B445">
        <v>90</v>
      </c>
      <c r="D445" t="s">
        <v>74</v>
      </c>
      <c r="E445">
        <v>90</v>
      </c>
    </row>
    <row r="446" spans="1:5" hidden="1" x14ac:dyDescent="0.2">
      <c r="A446" t="s">
        <v>20</v>
      </c>
      <c r="B446">
        <v>296</v>
      </c>
    </row>
    <row r="447" spans="1:5" hidden="1" x14ac:dyDescent="0.2">
      <c r="A447" t="s">
        <v>20</v>
      </c>
      <c r="B447">
        <v>170</v>
      </c>
    </row>
    <row r="448" spans="1:5" x14ac:dyDescent="0.2">
      <c r="A448" t="s">
        <v>14</v>
      </c>
      <c r="B448">
        <v>186</v>
      </c>
    </row>
    <row r="449" spans="1:5" hidden="1" x14ac:dyDescent="0.2">
      <c r="A449" t="s">
        <v>74</v>
      </c>
      <c r="B449">
        <v>439</v>
      </c>
      <c r="D449" t="s">
        <v>74</v>
      </c>
      <c r="E449">
        <v>439</v>
      </c>
    </row>
    <row r="450" spans="1:5" x14ac:dyDescent="0.2">
      <c r="A450" t="s">
        <v>14</v>
      </c>
      <c r="B450">
        <v>605</v>
      </c>
    </row>
    <row r="451" spans="1:5" hidden="1" x14ac:dyDescent="0.2">
      <c r="A451" t="s">
        <v>20</v>
      </c>
      <c r="B451">
        <v>86</v>
      </c>
    </row>
    <row r="452" spans="1:5" x14ac:dyDescent="0.2">
      <c r="A452" t="s">
        <v>14</v>
      </c>
      <c r="B452">
        <v>1</v>
      </c>
    </row>
    <row r="453" spans="1:5" hidden="1" x14ac:dyDescent="0.2">
      <c r="A453" t="s">
        <v>20</v>
      </c>
      <c r="B453">
        <v>6286</v>
      </c>
    </row>
    <row r="454" spans="1:5" x14ac:dyDescent="0.2">
      <c r="A454" t="s">
        <v>14</v>
      </c>
      <c r="B454">
        <v>31</v>
      </c>
    </row>
    <row r="455" spans="1:5" x14ac:dyDescent="0.2">
      <c r="A455" t="s">
        <v>14</v>
      </c>
      <c r="B455">
        <v>1181</v>
      </c>
    </row>
    <row r="456" spans="1:5" x14ac:dyDescent="0.2">
      <c r="A456" t="s">
        <v>14</v>
      </c>
      <c r="B456">
        <v>39</v>
      </c>
    </row>
    <row r="457" spans="1:5" hidden="1" x14ac:dyDescent="0.2">
      <c r="A457" t="s">
        <v>20</v>
      </c>
      <c r="B457">
        <v>3727</v>
      </c>
    </row>
    <row r="458" spans="1:5" hidden="1" x14ac:dyDescent="0.2">
      <c r="A458" t="s">
        <v>20</v>
      </c>
      <c r="B458">
        <v>1605</v>
      </c>
    </row>
    <row r="459" spans="1:5" x14ac:dyDescent="0.2">
      <c r="A459" t="s">
        <v>14</v>
      </c>
      <c r="B459">
        <v>46</v>
      </c>
    </row>
    <row r="460" spans="1:5" hidden="1" x14ac:dyDescent="0.2">
      <c r="A460" t="s">
        <v>20</v>
      </c>
      <c r="B460">
        <v>2120</v>
      </c>
    </row>
    <row r="461" spans="1:5" x14ac:dyDescent="0.2">
      <c r="A461" t="s">
        <v>14</v>
      </c>
      <c r="B461">
        <v>105</v>
      </c>
    </row>
    <row r="462" spans="1:5" hidden="1" x14ac:dyDescent="0.2">
      <c r="A462" t="s">
        <v>20</v>
      </c>
      <c r="B462">
        <v>50</v>
      </c>
    </row>
    <row r="463" spans="1:5" hidden="1" x14ac:dyDescent="0.2">
      <c r="A463" t="s">
        <v>20</v>
      </c>
      <c r="B463">
        <v>2080</v>
      </c>
    </row>
    <row r="464" spans="1:5" x14ac:dyDescent="0.2">
      <c r="A464" t="s">
        <v>14</v>
      </c>
      <c r="B464">
        <v>535</v>
      </c>
    </row>
    <row r="465" spans="1:2" hidden="1" x14ac:dyDescent="0.2">
      <c r="A465" t="s">
        <v>20</v>
      </c>
      <c r="B465">
        <v>2105</v>
      </c>
    </row>
    <row r="466" spans="1:2" hidden="1" x14ac:dyDescent="0.2">
      <c r="A466" t="s">
        <v>20</v>
      </c>
      <c r="B466">
        <v>2436</v>
      </c>
    </row>
    <row r="467" spans="1:2" hidden="1" x14ac:dyDescent="0.2">
      <c r="A467" t="s">
        <v>20</v>
      </c>
      <c r="B467">
        <v>80</v>
      </c>
    </row>
    <row r="468" spans="1:2" hidden="1" x14ac:dyDescent="0.2">
      <c r="A468" t="s">
        <v>20</v>
      </c>
      <c r="B468">
        <v>42</v>
      </c>
    </row>
    <row r="469" spans="1:2" hidden="1" x14ac:dyDescent="0.2">
      <c r="A469" t="s">
        <v>20</v>
      </c>
      <c r="B469">
        <v>139</v>
      </c>
    </row>
    <row r="470" spans="1:2" x14ac:dyDescent="0.2">
      <c r="A470" t="s">
        <v>14</v>
      </c>
      <c r="B470">
        <v>16</v>
      </c>
    </row>
    <row r="471" spans="1:2" hidden="1" x14ac:dyDescent="0.2">
      <c r="A471" t="s">
        <v>20</v>
      </c>
      <c r="B471">
        <v>159</v>
      </c>
    </row>
    <row r="472" spans="1:2" hidden="1" x14ac:dyDescent="0.2">
      <c r="A472" t="s">
        <v>20</v>
      </c>
      <c r="B472">
        <v>381</v>
      </c>
    </row>
    <row r="473" spans="1:2" hidden="1" x14ac:dyDescent="0.2">
      <c r="A473" t="s">
        <v>20</v>
      </c>
      <c r="B473">
        <v>194</v>
      </c>
    </row>
    <row r="474" spans="1:2" x14ac:dyDescent="0.2">
      <c r="A474" t="s">
        <v>14</v>
      </c>
      <c r="B474">
        <v>575</v>
      </c>
    </row>
    <row r="475" spans="1:2" hidden="1" x14ac:dyDescent="0.2">
      <c r="A475" t="s">
        <v>20</v>
      </c>
      <c r="B475">
        <v>106</v>
      </c>
    </row>
    <row r="476" spans="1:2" hidden="1" x14ac:dyDescent="0.2">
      <c r="A476" t="s">
        <v>20</v>
      </c>
      <c r="B476">
        <v>142</v>
      </c>
    </row>
    <row r="477" spans="1:2" hidden="1" x14ac:dyDescent="0.2">
      <c r="A477" t="s">
        <v>20</v>
      </c>
      <c r="B477">
        <v>211</v>
      </c>
    </row>
    <row r="478" spans="1:2" x14ac:dyDescent="0.2">
      <c r="A478" t="s">
        <v>14</v>
      </c>
      <c r="B478">
        <v>1120</v>
      </c>
    </row>
    <row r="479" spans="1:2" x14ac:dyDescent="0.2">
      <c r="A479" t="s">
        <v>14</v>
      </c>
      <c r="B479">
        <v>113</v>
      </c>
    </row>
    <row r="480" spans="1:2" hidden="1" x14ac:dyDescent="0.2">
      <c r="A480" t="s">
        <v>20</v>
      </c>
      <c r="B480">
        <v>2756</v>
      </c>
    </row>
    <row r="481" spans="1:5" hidden="1" x14ac:dyDescent="0.2">
      <c r="A481" t="s">
        <v>20</v>
      </c>
      <c r="B481">
        <v>173</v>
      </c>
    </row>
    <row r="482" spans="1:5" hidden="1" x14ac:dyDescent="0.2">
      <c r="A482" t="s">
        <v>20</v>
      </c>
      <c r="B482">
        <v>87</v>
      </c>
    </row>
    <row r="483" spans="1:5" x14ac:dyDescent="0.2">
      <c r="A483" t="s">
        <v>14</v>
      </c>
      <c r="B483">
        <v>1538</v>
      </c>
    </row>
    <row r="484" spans="1:5" x14ac:dyDescent="0.2">
      <c r="A484" t="s">
        <v>14</v>
      </c>
      <c r="B484">
        <v>9</v>
      </c>
    </row>
    <row r="485" spans="1:5" x14ac:dyDescent="0.2">
      <c r="A485" t="s">
        <v>14</v>
      </c>
      <c r="B485">
        <v>554</v>
      </c>
    </row>
    <row r="486" spans="1:5" hidden="1" x14ac:dyDescent="0.2">
      <c r="A486" t="s">
        <v>20</v>
      </c>
      <c r="B486">
        <v>1572</v>
      </c>
    </row>
    <row r="487" spans="1:5" x14ac:dyDescent="0.2">
      <c r="A487" t="s">
        <v>14</v>
      </c>
      <c r="B487">
        <v>648</v>
      </c>
    </row>
    <row r="488" spans="1:5" x14ac:dyDescent="0.2">
      <c r="A488" t="s">
        <v>14</v>
      </c>
      <c r="B488">
        <v>21</v>
      </c>
    </row>
    <row r="489" spans="1:5" hidden="1" x14ac:dyDescent="0.2">
      <c r="A489" t="s">
        <v>20</v>
      </c>
      <c r="B489">
        <v>2346</v>
      </c>
    </row>
    <row r="490" spans="1:5" hidden="1" x14ac:dyDescent="0.2">
      <c r="A490" t="s">
        <v>20</v>
      </c>
      <c r="B490">
        <v>115</v>
      </c>
    </row>
    <row r="491" spans="1:5" hidden="1" x14ac:dyDescent="0.2">
      <c r="A491" t="s">
        <v>20</v>
      </c>
      <c r="B491">
        <v>85</v>
      </c>
    </row>
    <row r="492" spans="1:5" hidden="1" x14ac:dyDescent="0.2">
      <c r="A492" t="s">
        <v>20</v>
      </c>
      <c r="B492">
        <v>144</v>
      </c>
    </row>
    <row r="493" spans="1:5" hidden="1" x14ac:dyDescent="0.2">
      <c r="A493" t="s">
        <v>20</v>
      </c>
      <c r="B493">
        <v>2443</v>
      </c>
    </row>
    <row r="494" spans="1:5" hidden="1" x14ac:dyDescent="0.2">
      <c r="A494" t="s">
        <v>74</v>
      </c>
      <c r="B494">
        <v>595</v>
      </c>
      <c r="D494" t="s">
        <v>74</v>
      </c>
      <c r="E494">
        <v>595</v>
      </c>
    </row>
    <row r="495" spans="1:5" hidden="1" x14ac:dyDescent="0.2">
      <c r="A495" t="s">
        <v>20</v>
      </c>
      <c r="B495">
        <v>64</v>
      </c>
    </row>
    <row r="496" spans="1:5" hidden="1" x14ac:dyDescent="0.2">
      <c r="A496" t="s">
        <v>20</v>
      </c>
      <c r="B496">
        <v>268</v>
      </c>
    </row>
    <row r="497" spans="1:2" hidden="1" x14ac:dyDescent="0.2">
      <c r="A497" t="s">
        <v>20</v>
      </c>
      <c r="B497">
        <v>195</v>
      </c>
    </row>
    <row r="498" spans="1:2" x14ac:dyDescent="0.2">
      <c r="A498" t="s">
        <v>14</v>
      </c>
      <c r="B498">
        <v>54</v>
      </c>
    </row>
    <row r="499" spans="1:2" x14ac:dyDescent="0.2">
      <c r="A499" t="s">
        <v>14</v>
      </c>
      <c r="B499">
        <v>120</v>
      </c>
    </row>
    <row r="500" spans="1:2" x14ac:dyDescent="0.2">
      <c r="A500" t="s">
        <v>14</v>
      </c>
      <c r="B500">
        <v>579</v>
      </c>
    </row>
    <row r="501" spans="1:2" x14ac:dyDescent="0.2">
      <c r="A501" t="s">
        <v>14</v>
      </c>
      <c r="B501">
        <v>2072</v>
      </c>
    </row>
    <row r="502" spans="1:2" x14ac:dyDescent="0.2">
      <c r="A502" t="s">
        <v>14</v>
      </c>
      <c r="B502">
        <v>0</v>
      </c>
    </row>
    <row r="503" spans="1:2" x14ac:dyDescent="0.2">
      <c r="A503" t="s">
        <v>14</v>
      </c>
      <c r="B503">
        <v>1796</v>
      </c>
    </row>
    <row r="504" spans="1:2" hidden="1" x14ac:dyDescent="0.2">
      <c r="A504" t="s">
        <v>20</v>
      </c>
      <c r="B504">
        <v>186</v>
      </c>
    </row>
    <row r="505" spans="1:2" hidden="1" x14ac:dyDescent="0.2">
      <c r="A505" t="s">
        <v>20</v>
      </c>
      <c r="B505">
        <v>460</v>
      </c>
    </row>
    <row r="506" spans="1:2" x14ac:dyDescent="0.2">
      <c r="A506" t="s">
        <v>14</v>
      </c>
      <c r="B506">
        <v>62</v>
      </c>
    </row>
    <row r="507" spans="1:2" x14ac:dyDescent="0.2">
      <c r="A507" t="s">
        <v>14</v>
      </c>
      <c r="B507">
        <v>347</v>
      </c>
    </row>
    <row r="508" spans="1:2" hidden="1" x14ac:dyDescent="0.2">
      <c r="A508" t="s">
        <v>20</v>
      </c>
      <c r="B508">
        <v>2528</v>
      </c>
    </row>
    <row r="509" spans="1:2" x14ac:dyDescent="0.2">
      <c r="A509" t="s">
        <v>14</v>
      </c>
      <c r="B509">
        <v>19</v>
      </c>
    </row>
    <row r="510" spans="1:2" hidden="1" x14ac:dyDescent="0.2">
      <c r="A510" t="s">
        <v>20</v>
      </c>
      <c r="B510">
        <v>3657</v>
      </c>
    </row>
    <row r="511" spans="1:2" x14ac:dyDescent="0.2">
      <c r="A511" t="s">
        <v>14</v>
      </c>
      <c r="B511">
        <v>1258</v>
      </c>
    </row>
    <row r="512" spans="1:2" hidden="1" x14ac:dyDescent="0.2">
      <c r="A512" t="s">
        <v>20</v>
      </c>
      <c r="B512">
        <v>131</v>
      </c>
    </row>
    <row r="513" spans="1:5" x14ac:dyDescent="0.2">
      <c r="A513" t="s">
        <v>14</v>
      </c>
      <c r="B513">
        <v>362</v>
      </c>
    </row>
    <row r="514" spans="1:5" hidden="1" x14ac:dyDescent="0.2">
      <c r="A514" t="s">
        <v>20</v>
      </c>
      <c r="B514">
        <v>239</v>
      </c>
    </row>
    <row r="515" spans="1:5" hidden="1" x14ac:dyDescent="0.2">
      <c r="A515" t="s">
        <v>74</v>
      </c>
      <c r="B515">
        <v>35</v>
      </c>
      <c r="D515" t="s">
        <v>74</v>
      </c>
      <c r="E515">
        <v>35</v>
      </c>
    </row>
    <row r="516" spans="1:5" hidden="1" x14ac:dyDescent="0.2">
      <c r="A516" t="s">
        <v>74</v>
      </c>
      <c r="B516">
        <v>528</v>
      </c>
      <c r="D516" t="s">
        <v>74</v>
      </c>
      <c r="E516">
        <v>528</v>
      </c>
    </row>
    <row r="517" spans="1:5" x14ac:dyDescent="0.2">
      <c r="A517" t="s">
        <v>14</v>
      </c>
      <c r="B517">
        <v>133</v>
      </c>
    </row>
    <row r="518" spans="1:5" x14ac:dyDescent="0.2">
      <c r="A518" t="s">
        <v>14</v>
      </c>
      <c r="B518">
        <v>846</v>
      </c>
    </row>
    <row r="519" spans="1:5" hidden="1" x14ac:dyDescent="0.2">
      <c r="A519" t="s">
        <v>20</v>
      </c>
      <c r="B519">
        <v>78</v>
      </c>
    </row>
    <row r="520" spans="1:5" x14ac:dyDescent="0.2">
      <c r="A520" t="s">
        <v>14</v>
      </c>
      <c r="B520">
        <v>10</v>
      </c>
    </row>
    <row r="521" spans="1:5" hidden="1" x14ac:dyDescent="0.2">
      <c r="A521" t="s">
        <v>20</v>
      </c>
      <c r="B521">
        <v>1773</v>
      </c>
    </row>
    <row r="522" spans="1:5" hidden="1" x14ac:dyDescent="0.2">
      <c r="A522" t="s">
        <v>20</v>
      </c>
      <c r="B522">
        <v>32</v>
      </c>
    </row>
    <row r="523" spans="1:5" hidden="1" x14ac:dyDescent="0.2">
      <c r="A523" t="s">
        <v>20</v>
      </c>
      <c r="B523">
        <v>369</v>
      </c>
    </row>
    <row r="524" spans="1:5" x14ac:dyDescent="0.2">
      <c r="A524" t="s">
        <v>14</v>
      </c>
      <c r="B524">
        <v>191</v>
      </c>
    </row>
    <row r="525" spans="1:5" hidden="1" x14ac:dyDescent="0.2">
      <c r="A525" t="s">
        <v>20</v>
      </c>
      <c r="B525">
        <v>89</v>
      </c>
    </row>
    <row r="526" spans="1:5" x14ac:dyDescent="0.2">
      <c r="A526" t="s">
        <v>14</v>
      </c>
      <c r="B526">
        <v>1979</v>
      </c>
    </row>
    <row r="527" spans="1:5" x14ac:dyDescent="0.2">
      <c r="A527" t="s">
        <v>14</v>
      </c>
      <c r="B527">
        <v>63</v>
      </c>
    </row>
    <row r="528" spans="1:5" hidden="1" x14ac:dyDescent="0.2">
      <c r="A528" t="s">
        <v>20</v>
      </c>
      <c r="B528">
        <v>147</v>
      </c>
    </row>
    <row r="529" spans="1:5" x14ac:dyDescent="0.2">
      <c r="A529" t="s">
        <v>14</v>
      </c>
      <c r="B529">
        <v>6080</v>
      </c>
    </row>
    <row r="530" spans="1:5" x14ac:dyDescent="0.2">
      <c r="A530" t="s">
        <v>14</v>
      </c>
      <c r="B530">
        <v>80</v>
      </c>
    </row>
    <row r="531" spans="1:5" x14ac:dyDescent="0.2">
      <c r="A531" t="s">
        <v>14</v>
      </c>
      <c r="B531">
        <v>9</v>
      </c>
    </row>
    <row r="532" spans="1:5" x14ac:dyDescent="0.2">
      <c r="A532" t="s">
        <v>14</v>
      </c>
      <c r="B532">
        <v>1784</v>
      </c>
    </row>
    <row r="533" spans="1:5" hidden="1" x14ac:dyDescent="0.2">
      <c r="A533" t="s">
        <v>47</v>
      </c>
      <c r="B533">
        <v>3640</v>
      </c>
      <c r="D533" t="s">
        <v>47</v>
      </c>
      <c r="E533">
        <v>3640</v>
      </c>
    </row>
    <row r="534" spans="1:5" hidden="1" x14ac:dyDescent="0.2">
      <c r="A534" t="s">
        <v>20</v>
      </c>
      <c r="B534">
        <v>126</v>
      </c>
    </row>
    <row r="535" spans="1:5" hidden="1" x14ac:dyDescent="0.2">
      <c r="A535" t="s">
        <v>20</v>
      </c>
      <c r="B535">
        <v>2218</v>
      </c>
    </row>
    <row r="536" spans="1:5" x14ac:dyDescent="0.2">
      <c r="A536" t="s">
        <v>14</v>
      </c>
      <c r="B536">
        <v>243</v>
      </c>
    </row>
    <row r="537" spans="1:5" hidden="1" x14ac:dyDescent="0.2">
      <c r="A537" t="s">
        <v>20</v>
      </c>
      <c r="B537">
        <v>202</v>
      </c>
    </row>
    <row r="538" spans="1:5" hidden="1" x14ac:dyDescent="0.2">
      <c r="A538" t="s">
        <v>20</v>
      </c>
      <c r="B538">
        <v>140</v>
      </c>
    </row>
    <row r="539" spans="1:5" hidden="1" x14ac:dyDescent="0.2">
      <c r="A539" t="s">
        <v>20</v>
      </c>
      <c r="B539">
        <v>1052</v>
      </c>
    </row>
    <row r="540" spans="1:5" x14ac:dyDescent="0.2">
      <c r="A540" t="s">
        <v>14</v>
      </c>
      <c r="B540">
        <v>1296</v>
      </c>
    </row>
    <row r="541" spans="1:5" x14ac:dyDescent="0.2">
      <c r="A541" t="s">
        <v>14</v>
      </c>
      <c r="B541">
        <v>77</v>
      </c>
    </row>
    <row r="542" spans="1:5" hidden="1" x14ac:dyDescent="0.2">
      <c r="A542" t="s">
        <v>20</v>
      </c>
      <c r="B542">
        <v>247</v>
      </c>
    </row>
    <row r="543" spans="1:5" x14ac:dyDescent="0.2">
      <c r="A543" t="s">
        <v>14</v>
      </c>
      <c r="B543">
        <v>395</v>
      </c>
    </row>
    <row r="544" spans="1:5" x14ac:dyDescent="0.2">
      <c r="A544" t="s">
        <v>14</v>
      </c>
      <c r="B544">
        <v>49</v>
      </c>
    </row>
    <row r="545" spans="1:5" x14ac:dyDescent="0.2">
      <c r="A545" t="s">
        <v>14</v>
      </c>
      <c r="B545">
        <v>180</v>
      </c>
    </row>
    <row r="546" spans="1:5" hidden="1" x14ac:dyDescent="0.2">
      <c r="A546" t="s">
        <v>20</v>
      </c>
      <c r="B546">
        <v>84</v>
      </c>
    </row>
    <row r="547" spans="1:5" x14ac:dyDescent="0.2">
      <c r="A547" t="s">
        <v>14</v>
      </c>
      <c r="B547">
        <v>2690</v>
      </c>
    </row>
    <row r="548" spans="1:5" hidden="1" x14ac:dyDescent="0.2">
      <c r="A548" t="s">
        <v>20</v>
      </c>
      <c r="B548">
        <v>88</v>
      </c>
    </row>
    <row r="549" spans="1:5" hidden="1" x14ac:dyDescent="0.2">
      <c r="A549" t="s">
        <v>20</v>
      </c>
      <c r="B549">
        <v>156</v>
      </c>
    </row>
    <row r="550" spans="1:5" hidden="1" x14ac:dyDescent="0.2">
      <c r="A550" t="s">
        <v>20</v>
      </c>
      <c r="B550">
        <v>2985</v>
      </c>
    </row>
    <row r="551" spans="1:5" hidden="1" x14ac:dyDescent="0.2">
      <c r="A551" t="s">
        <v>20</v>
      </c>
      <c r="B551">
        <v>762</v>
      </c>
    </row>
    <row r="552" spans="1:5" hidden="1" x14ac:dyDescent="0.2">
      <c r="A552" t="s">
        <v>74</v>
      </c>
      <c r="B552">
        <v>1</v>
      </c>
      <c r="D552" t="s">
        <v>74</v>
      </c>
      <c r="E552">
        <v>1</v>
      </c>
    </row>
    <row r="553" spans="1:5" x14ac:dyDescent="0.2">
      <c r="A553" t="s">
        <v>14</v>
      </c>
      <c r="B553">
        <v>2779</v>
      </c>
    </row>
    <row r="554" spans="1:5" x14ac:dyDescent="0.2">
      <c r="A554" t="s">
        <v>14</v>
      </c>
      <c r="B554">
        <v>92</v>
      </c>
    </row>
    <row r="555" spans="1:5" x14ac:dyDescent="0.2">
      <c r="A555" t="s">
        <v>14</v>
      </c>
      <c r="B555">
        <v>1028</v>
      </c>
    </row>
    <row r="556" spans="1:5" hidden="1" x14ac:dyDescent="0.2">
      <c r="A556" t="s">
        <v>20</v>
      </c>
      <c r="B556">
        <v>554</v>
      </c>
    </row>
    <row r="557" spans="1:5" hidden="1" x14ac:dyDescent="0.2">
      <c r="A557" t="s">
        <v>20</v>
      </c>
      <c r="B557">
        <v>135</v>
      </c>
    </row>
    <row r="558" spans="1:5" hidden="1" x14ac:dyDescent="0.2">
      <c r="A558" t="s">
        <v>20</v>
      </c>
      <c r="B558">
        <v>122</v>
      </c>
    </row>
    <row r="559" spans="1:5" hidden="1" x14ac:dyDescent="0.2">
      <c r="A559" t="s">
        <v>20</v>
      </c>
      <c r="B559">
        <v>221</v>
      </c>
    </row>
    <row r="560" spans="1:5" hidden="1" x14ac:dyDescent="0.2">
      <c r="A560" t="s">
        <v>20</v>
      </c>
      <c r="B560">
        <v>126</v>
      </c>
    </row>
    <row r="561" spans="1:5" hidden="1" x14ac:dyDescent="0.2">
      <c r="A561" t="s">
        <v>20</v>
      </c>
      <c r="B561">
        <v>1022</v>
      </c>
    </row>
    <row r="562" spans="1:5" hidden="1" x14ac:dyDescent="0.2">
      <c r="A562" t="s">
        <v>20</v>
      </c>
      <c r="B562">
        <v>3177</v>
      </c>
    </row>
    <row r="563" spans="1:5" hidden="1" x14ac:dyDescent="0.2">
      <c r="A563" t="s">
        <v>20</v>
      </c>
      <c r="B563">
        <v>198</v>
      </c>
    </row>
    <row r="564" spans="1:5" x14ac:dyDescent="0.2">
      <c r="A564" t="s">
        <v>14</v>
      </c>
      <c r="B564">
        <v>26</v>
      </c>
    </row>
    <row r="565" spans="1:5" hidden="1" x14ac:dyDescent="0.2">
      <c r="A565" t="s">
        <v>20</v>
      </c>
      <c r="B565">
        <v>85</v>
      </c>
    </row>
    <row r="566" spans="1:5" x14ac:dyDescent="0.2">
      <c r="A566" t="s">
        <v>14</v>
      </c>
      <c r="B566">
        <v>1790</v>
      </c>
    </row>
    <row r="567" spans="1:5" hidden="1" x14ac:dyDescent="0.2">
      <c r="A567" t="s">
        <v>20</v>
      </c>
      <c r="B567">
        <v>3596</v>
      </c>
    </row>
    <row r="568" spans="1:5" x14ac:dyDescent="0.2">
      <c r="A568" t="s">
        <v>14</v>
      </c>
      <c r="B568">
        <v>37</v>
      </c>
    </row>
    <row r="569" spans="1:5" hidden="1" x14ac:dyDescent="0.2">
      <c r="A569" t="s">
        <v>20</v>
      </c>
      <c r="B569">
        <v>244</v>
      </c>
    </row>
    <row r="570" spans="1:5" hidden="1" x14ac:dyDescent="0.2">
      <c r="A570" t="s">
        <v>20</v>
      </c>
      <c r="B570">
        <v>5180</v>
      </c>
    </row>
    <row r="571" spans="1:5" hidden="1" x14ac:dyDescent="0.2">
      <c r="A571" t="s">
        <v>20</v>
      </c>
      <c r="B571">
        <v>589</v>
      </c>
    </row>
    <row r="572" spans="1:5" hidden="1" x14ac:dyDescent="0.2">
      <c r="A572" t="s">
        <v>20</v>
      </c>
      <c r="B572">
        <v>2725</v>
      </c>
    </row>
    <row r="573" spans="1:5" x14ac:dyDescent="0.2">
      <c r="A573" t="s">
        <v>14</v>
      </c>
      <c r="B573">
        <v>35</v>
      </c>
    </row>
    <row r="574" spans="1:5" hidden="1" x14ac:dyDescent="0.2">
      <c r="A574" t="s">
        <v>74</v>
      </c>
      <c r="B574">
        <v>94</v>
      </c>
      <c r="D574" t="s">
        <v>74</v>
      </c>
      <c r="E574">
        <v>94</v>
      </c>
    </row>
    <row r="575" spans="1:5" hidden="1" x14ac:dyDescent="0.2">
      <c r="A575" t="s">
        <v>20</v>
      </c>
      <c r="B575">
        <v>300</v>
      </c>
    </row>
    <row r="576" spans="1:5" hidden="1" x14ac:dyDescent="0.2">
      <c r="A576" t="s">
        <v>20</v>
      </c>
      <c r="B576">
        <v>144</v>
      </c>
    </row>
    <row r="577" spans="1:5" x14ac:dyDescent="0.2">
      <c r="A577" t="s">
        <v>14</v>
      </c>
      <c r="B577">
        <v>558</v>
      </c>
    </row>
    <row r="578" spans="1:5" x14ac:dyDescent="0.2">
      <c r="A578" t="s">
        <v>14</v>
      </c>
      <c r="B578">
        <v>64</v>
      </c>
    </row>
    <row r="579" spans="1:5" hidden="1" x14ac:dyDescent="0.2">
      <c r="A579" t="s">
        <v>74</v>
      </c>
      <c r="B579">
        <v>37</v>
      </c>
      <c r="D579" t="s">
        <v>74</v>
      </c>
      <c r="E579">
        <v>37</v>
      </c>
    </row>
    <row r="580" spans="1:5" x14ac:dyDescent="0.2">
      <c r="A580" t="s">
        <v>14</v>
      </c>
      <c r="B580">
        <v>245</v>
      </c>
    </row>
    <row r="581" spans="1:5" hidden="1" x14ac:dyDescent="0.2">
      <c r="A581" t="s">
        <v>20</v>
      </c>
      <c r="B581">
        <v>87</v>
      </c>
    </row>
    <row r="582" spans="1:5" hidden="1" x14ac:dyDescent="0.2">
      <c r="A582" t="s">
        <v>20</v>
      </c>
      <c r="B582">
        <v>3116</v>
      </c>
    </row>
    <row r="583" spans="1:5" x14ac:dyDescent="0.2">
      <c r="A583" t="s">
        <v>14</v>
      </c>
      <c r="B583">
        <v>71</v>
      </c>
    </row>
    <row r="584" spans="1:5" x14ac:dyDescent="0.2">
      <c r="A584" t="s">
        <v>14</v>
      </c>
      <c r="B584">
        <v>42</v>
      </c>
    </row>
    <row r="585" spans="1:5" hidden="1" x14ac:dyDescent="0.2">
      <c r="A585" t="s">
        <v>20</v>
      </c>
      <c r="B585">
        <v>909</v>
      </c>
    </row>
    <row r="586" spans="1:5" hidden="1" x14ac:dyDescent="0.2">
      <c r="A586" t="s">
        <v>20</v>
      </c>
      <c r="B586">
        <v>1613</v>
      </c>
    </row>
    <row r="587" spans="1:5" hidden="1" x14ac:dyDescent="0.2">
      <c r="A587" t="s">
        <v>20</v>
      </c>
      <c r="B587">
        <v>136</v>
      </c>
    </row>
    <row r="588" spans="1:5" hidden="1" x14ac:dyDescent="0.2">
      <c r="A588" t="s">
        <v>20</v>
      </c>
      <c r="B588">
        <v>130</v>
      </c>
    </row>
    <row r="589" spans="1:5" x14ac:dyDescent="0.2">
      <c r="A589" t="s">
        <v>14</v>
      </c>
      <c r="B589">
        <v>156</v>
      </c>
    </row>
    <row r="590" spans="1:5" x14ac:dyDescent="0.2">
      <c r="A590" t="s">
        <v>14</v>
      </c>
      <c r="B590">
        <v>1368</v>
      </c>
    </row>
    <row r="591" spans="1:5" x14ac:dyDescent="0.2">
      <c r="A591" t="s">
        <v>14</v>
      </c>
      <c r="B591">
        <v>102</v>
      </c>
    </row>
    <row r="592" spans="1:5" x14ac:dyDescent="0.2">
      <c r="A592" t="s">
        <v>14</v>
      </c>
      <c r="B592">
        <v>86</v>
      </c>
    </row>
    <row r="593" spans="1:2" hidden="1" x14ac:dyDescent="0.2">
      <c r="A593" t="s">
        <v>20</v>
      </c>
      <c r="B593">
        <v>102</v>
      </c>
    </row>
    <row r="594" spans="1:2" x14ac:dyDescent="0.2">
      <c r="A594" t="s">
        <v>14</v>
      </c>
      <c r="B594">
        <v>253</v>
      </c>
    </row>
    <row r="595" spans="1:2" hidden="1" x14ac:dyDescent="0.2">
      <c r="A595" t="s">
        <v>20</v>
      </c>
      <c r="B595">
        <v>4006</v>
      </c>
    </row>
    <row r="596" spans="1:2" x14ac:dyDescent="0.2">
      <c r="A596" t="s">
        <v>14</v>
      </c>
      <c r="B596">
        <v>157</v>
      </c>
    </row>
    <row r="597" spans="1:2" hidden="1" x14ac:dyDescent="0.2">
      <c r="A597" t="s">
        <v>20</v>
      </c>
      <c r="B597">
        <v>1629</v>
      </c>
    </row>
    <row r="598" spans="1:2" x14ac:dyDescent="0.2">
      <c r="A598" t="s">
        <v>14</v>
      </c>
      <c r="B598">
        <v>183</v>
      </c>
    </row>
    <row r="599" spans="1:2" hidden="1" x14ac:dyDescent="0.2">
      <c r="A599" t="s">
        <v>20</v>
      </c>
      <c r="B599">
        <v>2188</v>
      </c>
    </row>
    <row r="600" spans="1:2" hidden="1" x14ac:dyDescent="0.2">
      <c r="A600" t="s">
        <v>20</v>
      </c>
      <c r="B600">
        <v>2409</v>
      </c>
    </row>
    <row r="601" spans="1:2" x14ac:dyDescent="0.2">
      <c r="A601" t="s">
        <v>14</v>
      </c>
      <c r="B601">
        <v>82</v>
      </c>
    </row>
    <row r="602" spans="1:2" x14ac:dyDescent="0.2">
      <c r="A602" t="s">
        <v>14</v>
      </c>
      <c r="B602">
        <v>1</v>
      </c>
    </row>
    <row r="603" spans="1:2" hidden="1" x14ac:dyDescent="0.2">
      <c r="A603" t="s">
        <v>20</v>
      </c>
      <c r="B603">
        <v>194</v>
      </c>
    </row>
    <row r="604" spans="1:2" hidden="1" x14ac:dyDescent="0.2">
      <c r="A604" t="s">
        <v>20</v>
      </c>
      <c r="B604">
        <v>1140</v>
      </c>
    </row>
    <row r="605" spans="1:2" hidden="1" x14ac:dyDescent="0.2">
      <c r="A605" t="s">
        <v>20</v>
      </c>
      <c r="B605">
        <v>102</v>
      </c>
    </row>
    <row r="606" spans="1:2" hidden="1" x14ac:dyDescent="0.2">
      <c r="A606" t="s">
        <v>20</v>
      </c>
      <c r="B606">
        <v>2857</v>
      </c>
    </row>
    <row r="607" spans="1:2" hidden="1" x14ac:dyDescent="0.2">
      <c r="A607" t="s">
        <v>20</v>
      </c>
      <c r="B607">
        <v>107</v>
      </c>
    </row>
    <row r="608" spans="1:2" hidden="1" x14ac:dyDescent="0.2">
      <c r="A608" t="s">
        <v>20</v>
      </c>
      <c r="B608">
        <v>160</v>
      </c>
    </row>
    <row r="609" spans="1:5" hidden="1" x14ac:dyDescent="0.2">
      <c r="A609" t="s">
        <v>20</v>
      </c>
      <c r="B609">
        <v>2230</v>
      </c>
    </row>
    <row r="610" spans="1:5" hidden="1" x14ac:dyDescent="0.2">
      <c r="A610" t="s">
        <v>20</v>
      </c>
      <c r="B610">
        <v>316</v>
      </c>
    </row>
    <row r="611" spans="1:5" hidden="1" x14ac:dyDescent="0.2">
      <c r="A611" t="s">
        <v>20</v>
      </c>
      <c r="B611">
        <v>117</v>
      </c>
    </row>
    <row r="612" spans="1:5" hidden="1" x14ac:dyDescent="0.2">
      <c r="A612" t="s">
        <v>20</v>
      </c>
      <c r="B612">
        <v>6406</v>
      </c>
    </row>
    <row r="613" spans="1:5" hidden="1" x14ac:dyDescent="0.2">
      <c r="A613" t="s">
        <v>74</v>
      </c>
      <c r="B613">
        <v>15</v>
      </c>
      <c r="D613" t="s">
        <v>74</v>
      </c>
      <c r="E613">
        <v>15</v>
      </c>
    </row>
    <row r="614" spans="1:5" hidden="1" x14ac:dyDescent="0.2">
      <c r="A614" t="s">
        <v>20</v>
      </c>
      <c r="B614">
        <v>192</v>
      </c>
    </row>
    <row r="615" spans="1:5" hidden="1" x14ac:dyDescent="0.2">
      <c r="A615" t="s">
        <v>20</v>
      </c>
      <c r="B615">
        <v>26</v>
      </c>
    </row>
    <row r="616" spans="1:5" hidden="1" x14ac:dyDescent="0.2">
      <c r="A616" t="s">
        <v>20</v>
      </c>
      <c r="B616">
        <v>723</v>
      </c>
    </row>
    <row r="617" spans="1:5" hidden="1" x14ac:dyDescent="0.2">
      <c r="A617" t="s">
        <v>20</v>
      </c>
      <c r="B617">
        <v>170</v>
      </c>
    </row>
    <row r="618" spans="1:5" hidden="1" x14ac:dyDescent="0.2">
      <c r="A618" t="s">
        <v>20</v>
      </c>
      <c r="B618">
        <v>238</v>
      </c>
    </row>
    <row r="619" spans="1:5" hidden="1" x14ac:dyDescent="0.2">
      <c r="A619" t="s">
        <v>20</v>
      </c>
      <c r="B619">
        <v>55</v>
      </c>
    </row>
    <row r="620" spans="1:5" x14ac:dyDescent="0.2">
      <c r="A620" t="s">
        <v>14</v>
      </c>
      <c r="B620">
        <v>1198</v>
      </c>
    </row>
    <row r="621" spans="1:5" x14ac:dyDescent="0.2">
      <c r="A621" t="s">
        <v>14</v>
      </c>
      <c r="B621">
        <v>648</v>
      </c>
    </row>
    <row r="622" spans="1:5" hidden="1" x14ac:dyDescent="0.2">
      <c r="A622" t="s">
        <v>20</v>
      </c>
      <c r="B622">
        <v>128</v>
      </c>
    </row>
    <row r="623" spans="1:5" hidden="1" x14ac:dyDescent="0.2">
      <c r="A623" t="s">
        <v>20</v>
      </c>
      <c r="B623">
        <v>2144</v>
      </c>
    </row>
    <row r="624" spans="1:5" x14ac:dyDescent="0.2">
      <c r="A624" t="s">
        <v>14</v>
      </c>
      <c r="B624">
        <v>64</v>
      </c>
    </row>
    <row r="625" spans="1:5" hidden="1" x14ac:dyDescent="0.2">
      <c r="A625" t="s">
        <v>20</v>
      </c>
      <c r="B625">
        <v>2693</v>
      </c>
    </row>
    <row r="626" spans="1:5" hidden="1" x14ac:dyDescent="0.2">
      <c r="A626" t="s">
        <v>20</v>
      </c>
      <c r="B626">
        <v>432</v>
      </c>
    </row>
    <row r="627" spans="1:5" x14ac:dyDescent="0.2">
      <c r="A627" t="s">
        <v>14</v>
      </c>
      <c r="B627">
        <v>62</v>
      </c>
    </row>
    <row r="628" spans="1:5" hidden="1" x14ac:dyDescent="0.2">
      <c r="A628" t="s">
        <v>20</v>
      </c>
      <c r="B628">
        <v>189</v>
      </c>
    </row>
    <row r="629" spans="1:5" hidden="1" x14ac:dyDescent="0.2">
      <c r="A629" t="s">
        <v>20</v>
      </c>
      <c r="B629">
        <v>154</v>
      </c>
    </row>
    <row r="630" spans="1:5" hidden="1" x14ac:dyDescent="0.2">
      <c r="A630" t="s">
        <v>20</v>
      </c>
      <c r="B630">
        <v>96</v>
      </c>
    </row>
    <row r="631" spans="1:5" x14ac:dyDescent="0.2">
      <c r="A631" t="s">
        <v>14</v>
      </c>
      <c r="B631">
        <v>750</v>
      </c>
    </row>
    <row r="632" spans="1:5" hidden="1" x14ac:dyDescent="0.2">
      <c r="A632" t="s">
        <v>74</v>
      </c>
      <c r="B632">
        <v>87</v>
      </c>
      <c r="D632" t="s">
        <v>74</v>
      </c>
      <c r="E632">
        <v>87</v>
      </c>
    </row>
    <row r="633" spans="1:5" hidden="1" x14ac:dyDescent="0.2">
      <c r="A633" t="s">
        <v>20</v>
      </c>
      <c r="B633">
        <v>3063</v>
      </c>
    </row>
    <row r="634" spans="1:5" hidden="1" x14ac:dyDescent="0.2">
      <c r="A634" t="s">
        <v>47</v>
      </c>
      <c r="B634">
        <v>278</v>
      </c>
      <c r="D634" t="s">
        <v>47</v>
      </c>
      <c r="E634">
        <v>278</v>
      </c>
    </row>
    <row r="635" spans="1:5" x14ac:dyDescent="0.2">
      <c r="A635" t="s">
        <v>14</v>
      </c>
      <c r="B635">
        <v>105</v>
      </c>
    </row>
    <row r="636" spans="1:5" hidden="1" x14ac:dyDescent="0.2">
      <c r="A636" t="s">
        <v>74</v>
      </c>
      <c r="B636">
        <v>1658</v>
      </c>
      <c r="D636" t="s">
        <v>74</v>
      </c>
      <c r="E636">
        <v>1658</v>
      </c>
    </row>
    <row r="637" spans="1:5" hidden="1" x14ac:dyDescent="0.2">
      <c r="A637" t="s">
        <v>20</v>
      </c>
      <c r="B637">
        <v>2266</v>
      </c>
    </row>
    <row r="638" spans="1:5" x14ac:dyDescent="0.2">
      <c r="A638" t="s">
        <v>14</v>
      </c>
      <c r="B638">
        <v>2604</v>
      </c>
    </row>
    <row r="639" spans="1:5" x14ac:dyDescent="0.2">
      <c r="A639" t="s">
        <v>14</v>
      </c>
      <c r="B639">
        <v>65</v>
      </c>
    </row>
    <row r="640" spans="1:5" x14ac:dyDescent="0.2">
      <c r="A640" t="s">
        <v>14</v>
      </c>
      <c r="B640">
        <v>94</v>
      </c>
    </row>
    <row r="641" spans="1:5" hidden="1" x14ac:dyDescent="0.2">
      <c r="A641" t="s">
        <v>47</v>
      </c>
      <c r="B641">
        <v>45</v>
      </c>
      <c r="D641" t="s">
        <v>47</v>
      </c>
      <c r="E641">
        <v>45</v>
      </c>
    </row>
    <row r="642" spans="1:5" x14ac:dyDescent="0.2">
      <c r="A642" t="s">
        <v>14</v>
      </c>
      <c r="B642">
        <v>257</v>
      </c>
    </row>
    <row r="643" spans="1:5" hidden="1" x14ac:dyDescent="0.2">
      <c r="A643" t="s">
        <v>20</v>
      </c>
      <c r="B643">
        <v>194</v>
      </c>
    </row>
    <row r="644" spans="1:5" hidden="1" x14ac:dyDescent="0.2">
      <c r="A644" t="s">
        <v>20</v>
      </c>
      <c r="B644">
        <v>129</v>
      </c>
    </row>
    <row r="645" spans="1:5" hidden="1" x14ac:dyDescent="0.2">
      <c r="A645" t="s">
        <v>20</v>
      </c>
      <c r="B645">
        <v>375</v>
      </c>
    </row>
    <row r="646" spans="1:5" x14ac:dyDescent="0.2">
      <c r="A646" t="s">
        <v>14</v>
      </c>
      <c r="B646">
        <v>2928</v>
      </c>
    </row>
    <row r="647" spans="1:5" x14ac:dyDescent="0.2">
      <c r="A647" t="s">
        <v>14</v>
      </c>
      <c r="B647">
        <v>4697</v>
      </c>
    </row>
    <row r="648" spans="1:5" x14ac:dyDescent="0.2">
      <c r="A648" t="s">
        <v>14</v>
      </c>
      <c r="B648">
        <v>2915</v>
      </c>
    </row>
    <row r="649" spans="1:5" x14ac:dyDescent="0.2">
      <c r="A649" t="s">
        <v>14</v>
      </c>
      <c r="B649">
        <v>18</v>
      </c>
    </row>
    <row r="650" spans="1:5" hidden="1" x14ac:dyDescent="0.2">
      <c r="A650" t="s">
        <v>74</v>
      </c>
      <c r="B650">
        <v>723</v>
      </c>
      <c r="D650" t="s">
        <v>74</v>
      </c>
      <c r="E650">
        <v>723</v>
      </c>
    </row>
    <row r="651" spans="1:5" x14ac:dyDescent="0.2">
      <c r="A651" t="s">
        <v>14</v>
      </c>
      <c r="B651">
        <v>602</v>
      </c>
    </row>
    <row r="652" spans="1:5" x14ac:dyDescent="0.2">
      <c r="A652" t="s">
        <v>14</v>
      </c>
      <c r="B652">
        <v>1</v>
      </c>
    </row>
    <row r="653" spans="1:5" x14ac:dyDescent="0.2">
      <c r="A653" t="s">
        <v>14</v>
      </c>
      <c r="B653">
        <v>3868</v>
      </c>
    </row>
    <row r="654" spans="1:5" hidden="1" x14ac:dyDescent="0.2">
      <c r="A654" t="s">
        <v>20</v>
      </c>
      <c r="B654">
        <v>409</v>
      </c>
    </row>
    <row r="655" spans="1:5" hidden="1" x14ac:dyDescent="0.2">
      <c r="A655" t="s">
        <v>20</v>
      </c>
      <c r="B655">
        <v>234</v>
      </c>
    </row>
    <row r="656" spans="1:5" hidden="1" x14ac:dyDescent="0.2">
      <c r="A656" t="s">
        <v>20</v>
      </c>
      <c r="B656">
        <v>3016</v>
      </c>
    </row>
    <row r="657" spans="1:5" hidden="1" x14ac:dyDescent="0.2">
      <c r="A657" t="s">
        <v>20</v>
      </c>
      <c r="B657">
        <v>264</v>
      </c>
    </row>
    <row r="658" spans="1:5" x14ac:dyDescent="0.2">
      <c r="A658" t="s">
        <v>14</v>
      </c>
      <c r="B658">
        <v>504</v>
      </c>
    </row>
    <row r="659" spans="1:5" x14ac:dyDescent="0.2">
      <c r="A659" t="s">
        <v>14</v>
      </c>
      <c r="B659">
        <v>14</v>
      </c>
    </row>
    <row r="660" spans="1:5" hidden="1" x14ac:dyDescent="0.2">
      <c r="A660" t="s">
        <v>74</v>
      </c>
      <c r="B660">
        <v>390</v>
      </c>
      <c r="D660" t="s">
        <v>74</v>
      </c>
      <c r="E660">
        <v>390</v>
      </c>
    </row>
    <row r="661" spans="1:5" x14ac:dyDescent="0.2">
      <c r="A661" t="s">
        <v>14</v>
      </c>
      <c r="B661">
        <v>750</v>
      </c>
    </row>
    <row r="662" spans="1:5" x14ac:dyDescent="0.2">
      <c r="A662" t="s">
        <v>14</v>
      </c>
      <c r="B662">
        <v>77</v>
      </c>
    </row>
    <row r="663" spans="1:5" x14ac:dyDescent="0.2">
      <c r="A663" t="s">
        <v>14</v>
      </c>
      <c r="B663">
        <v>752</v>
      </c>
    </row>
    <row r="664" spans="1:5" x14ac:dyDescent="0.2">
      <c r="A664" t="s">
        <v>14</v>
      </c>
      <c r="B664">
        <v>131</v>
      </c>
    </row>
    <row r="665" spans="1:5" x14ac:dyDescent="0.2">
      <c r="A665" t="s">
        <v>14</v>
      </c>
      <c r="B665">
        <v>87</v>
      </c>
    </row>
    <row r="666" spans="1:5" x14ac:dyDescent="0.2">
      <c r="A666" t="s">
        <v>14</v>
      </c>
      <c r="B666">
        <v>1063</v>
      </c>
    </row>
    <row r="667" spans="1:5" hidden="1" x14ac:dyDescent="0.2">
      <c r="A667" t="s">
        <v>20</v>
      </c>
      <c r="B667">
        <v>272</v>
      </c>
    </row>
    <row r="668" spans="1:5" hidden="1" x14ac:dyDescent="0.2">
      <c r="A668" t="s">
        <v>74</v>
      </c>
      <c r="B668">
        <v>25</v>
      </c>
      <c r="D668" t="s">
        <v>74</v>
      </c>
      <c r="E668">
        <v>25</v>
      </c>
    </row>
    <row r="669" spans="1:5" hidden="1" x14ac:dyDescent="0.2">
      <c r="A669" t="s">
        <v>20</v>
      </c>
      <c r="B669">
        <v>419</v>
      </c>
    </row>
    <row r="670" spans="1:5" x14ac:dyDescent="0.2">
      <c r="A670" t="s">
        <v>14</v>
      </c>
      <c r="B670">
        <v>76</v>
      </c>
    </row>
    <row r="671" spans="1:5" hidden="1" x14ac:dyDescent="0.2">
      <c r="A671" t="s">
        <v>20</v>
      </c>
      <c r="B671">
        <v>1621</v>
      </c>
    </row>
    <row r="672" spans="1:5" hidden="1" x14ac:dyDescent="0.2">
      <c r="A672" t="s">
        <v>20</v>
      </c>
      <c r="B672">
        <v>1101</v>
      </c>
    </row>
    <row r="673" spans="1:5" hidden="1" x14ac:dyDescent="0.2">
      <c r="A673" t="s">
        <v>20</v>
      </c>
      <c r="B673">
        <v>1073</v>
      </c>
    </row>
    <row r="674" spans="1:5" x14ac:dyDescent="0.2">
      <c r="A674" t="s">
        <v>14</v>
      </c>
      <c r="B674">
        <v>4428</v>
      </c>
    </row>
    <row r="675" spans="1:5" x14ac:dyDescent="0.2">
      <c r="A675" t="s">
        <v>14</v>
      </c>
      <c r="B675">
        <v>58</v>
      </c>
    </row>
    <row r="676" spans="1:5" hidden="1" x14ac:dyDescent="0.2">
      <c r="A676" t="s">
        <v>74</v>
      </c>
      <c r="B676">
        <v>1218</v>
      </c>
      <c r="D676" t="s">
        <v>74</v>
      </c>
      <c r="E676">
        <v>1218</v>
      </c>
    </row>
    <row r="677" spans="1:5" hidden="1" x14ac:dyDescent="0.2">
      <c r="A677" t="s">
        <v>20</v>
      </c>
      <c r="B677">
        <v>331</v>
      </c>
    </row>
    <row r="678" spans="1:5" hidden="1" x14ac:dyDescent="0.2">
      <c r="A678" t="s">
        <v>20</v>
      </c>
      <c r="B678">
        <v>1170</v>
      </c>
    </row>
    <row r="679" spans="1:5" x14ac:dyDescent="0.2">
      <c r="A679" t="s">
        <v>14</v>
      </c>
      <c r="B679">
        <v>111</v>
      </c>
    </row>
    <row r="680" spans="1:5" hidden="1" x14ac:dyDescent="0.2">
      <c r="A680" t="s">
        <v>74</v>
      </c>
      <c r="B680">
        <v>215</v>
      </c>
      <c r="D680" t="s">
        <v>74</v>
      </c>
      <c r="E680">
        <v>215</v>
      </c>
    </row>
    <row r="681" spans="1:5" hidden="1" x14ac:dyDescent="0.2">
      <c r="A681" t="s">
        <v>20</v>
      </c>
      <c r="B681">
        <v>363</v>
      </c>
    </row>
    <row r="682" spans="1:5" x14ac:dyDescent="0.2">
      <c r="A682" t="s">
        <v>14</v>
      </c>
      <c r="B682">
        <v>2955</v>
      </c>
    </row>
    <row r="683" spans="1:5" x14ac:dyDescent="0.2">
      <c r="A683" t="s">
        <v>14</v>
      </c>
      <c r="B683">
        <v>1657</v>
      </c>
    </row>
    <row r="684" spans="1:5" hidden="1" x14ac:dyDescent="0.2">
      <c r="A684" t="s">
        <v>20</v>
      </c>
      <c r="B684">
        <v>103</v>
      </c>
    </row>
    <row r="685" spans="1:5" hidden="1" x14ac:dyDescent="0.2">
      <c r="A685" t="s">
        <v>20</v>
      </c>
      <c r="B685">
        <v>147</v>
      </c>
    </row>
    <row r="686" spans="1:5" hidden="1" x14ac:dyDescent="0.2">
      <c r="A686" t="s">
        <v>20</v>
      </c>
      <c r="B686">
        <v>110</v>
      </c>
    </row>
    <row r="687" spans="1:5" x14ac:dyDescent="0.2">
      <c r="A687" t="s">
        <v>14</v>
      </c>
      <c r="B687">
        <v>926</v>
      </c>
    </row>
    <row r="688" spans="1:5" hidden="1" x14ac:dyDescent="0.2">
      <c r="A688" t="s">
        <v>20</v>
      </c>
      <c r="B688">
        <v>134</v>
      </c>
    </row>
    <row r="689" spans="1:2" hidden="1" x14ac:dyDescent="0.2">
      <c r="A689" t="s">
        <v>20</v>
      </c>
      <c r="B689">
        <v>269</v>
      </c>
    </row>
    <row r="690" spans="1:2" hidden="1" x14ac:dyDescent="0.2">
      <c r="A690" t="s">
        <v>20</v>
      </c>
      <c r="B690">
        <v>175</v>
      </c>
    </row>
    <row r="691" spans="1:2" hidden="1" x14ac:dyDescent="0.2">
      <c r="A691" t="s">
        <v>20</v>
      </c>
      <c r="B691">
        <v>69</v>
      </c>
    </row>
    <row r="692" spans="1:2" hidden="1" x14ac:dyDescent="0.2">
      <c r="A692" t="s">
        <v>20</v>
      </c>
      <c r="B692">
        <v>190</v>
      </c>
    </row>
    <row r="693" spans="1:2" hidden="1" x14ac:dyDescent="0.2">
      <c r="A693" t="s">
        <v>20</v>
      </c>
      <c r="B693">
        <v>237</v>
      </c>
    </row>
    <row r="694" spans="1:2" x14ac:dyDescent="0.2">
      <c r="A694" t="s">
        <v>14</v>
      </c>
      <c r="B694">
        <v>77</v>
      </c>
    </row>
    <row r="695" spans="1:2" x14ac:dyDescent="0.2">
      <c r="A695" t="s">
        <v>14</v>
      </c>
      <c r="B695">
        <v>1748</v>
      </c>
    </row>
    <row r="696" spans="1:2" x14ac:dyDescent="0.2">
      <c r="A696" t="s">
        <v>14</v>
      </c>
      <c r="B696">
        <v>79</v>
      </c>
    </row>
    <row r="697" spans="1:2" hidden="1" x14ac:dyDescent="0.2">
      <c r="A697" t="s">
        <v>20</v>
      </c>
      <c r="B697">
        <v>196</v>
      </c>
    </row>
    <row r="698" spans="1:2" x14ac:dyDescent="0.2">
      <c r="A698" t="s">
        <v>14</v>
      </c>
      <c r="B698">
        <v>889</v>
      </c>
    </row>
    <row r="699" spans="1:2" hidden="1" x14ac:dyDescent="0.2">
      <c r="A699" t="s">
        <v>20</v>
      </c>
      <c r="B699">
        <v>7295</v>
      </c>
    </row>
    <row r="700" spans="1:2" hidden="1" x14ac:dyDescent="0.2">
      <c r="A700" t="s">
        <v>20</v>
      </c>
      <c r="B700">
        <v>2893</v>
      </c>
    </row>
    <row r="701" spans="1:2" x14ac:dyDescent="0.2">
      <c r="A701" t="s">
        <v>14</v>
      </c>
      <c r="B701">
        <v>56</v>
      </c>
    </row>
    <row r="702" spans="1:2" x14ac:dyDescent="0.2">
      <c r="A702" t="s">
        <v>14</v>
      </c>
      <c r="B702">
        <v>1</v>
      </c>
    </row>
    <row r="703" spans="1:2" hidden="1" x14ac:dyDescent="0.2">
      <c r="A703" t="s">
        <v>20</v>
      </c>
      <c r="B703">
        <v>820</v>
      </c>
    </row>
    <row r="704" spans="1:2" x14ac:dyDescent="0.2">
      <c r="A704" t="s">
        <v>14</v>
      </c>
      <c r="B704">
        <v>83</v>
      </c>
    </row>
    <row r="705" spans="1:2" hidden="1" x14ac:dyDescent="0.2">
      <c r="A705" t="s">
        <v>20</v>
      </c>
      <c r="B705">
        <v>2038</v>
      </c>
    </row>
    <row r="706" spans="1:2" hidden="1" x14ac:dyDescent="0.2">
      <c r="A706" t="s">
        <v>20</v>
      </c>
      <c r="B706">
        <v>116</v>
      </c>
    </row>
    <row r="707" spans="1:2" x14ac:dyDescent="0.2">
      <c r="A707" t="s">
        <v>14</v>
      </c>
      <c r="B707">
        <v>2025</v>
      </c>
    </row>
    <row r="708" spans="1:2" hidden="1" x14ac:dyDescent="0.2">
      <c r="A708" t="s">
        <v>20</v>
      </c>
      <c r="B708">
        <v>1345</v>
      </c>
    </row>
    <row r="709" spans="1:2" hidden="1" x14ac:dyDescent="0.2">
      <c r="A709" t="s">
        <v>20</v>
      </c>
      <c r="B709">
        <v>168</v>
      </c>
    </row>
    <row r="710" spans="1:2" hidden="1" x14ac:dyDescent="0.2">
      <c r="A710" t="s">
        <v>20</v>
      </c>
      <c r="B710">
        <v>137</v>
      </c>
    </row>
    <row r="711" spans="1:2" hidden="1" x14ac:dyDescent="0.2">
      <c r="A711" t="s">
        <v>20</v>
      </c>
      <c r="B711">
        <v>186</v>
      </c>
    </row>
    <row r="712" spans="1:2" hidden="1" x14ac:dyDescent="0.2">
      <c r="A712" t="s">
        <v>20</v>
      </c>
      <c r="B712">
        <v>125</v>
      </c>
    </row>
    <row r="713" spans="1:2" x14ac:dyDescent="0.2">
      <c r="A713" t="s">
        <v>14</v>
      </c>
      <c r="B713">
        <v>14</v>
      </c>
    </row>
    <row r="714" spans="1:2" hidden="1" x14ac:dyDescent="0.2">
      <c r="A714" t="s">
        <v>20</v>
      </c>
      <c r="B714">
        <v>202</v>
      </c>
    </row>
    <row r="715" spans="1:2" hidden="1" x14ac:dyDescent="0.2">
      <c r="A715" t="s">
        <v>20</v>
      </c>
      <c r="B715">
        <v>103</v>
      </c>
    </row>
    <row r="716" spans="1:2" hidden="1" x14ac:dyDescent="0.2">
      <c r="A716" t="s">
        <v>20</v>
      </c>
      <c r="B716">
        <v>1785</v>
      </c>
    </row>
    <row r="717" spans="1:2" x14ac:dyDescent="0.2">
      <c r="A717" t="s">
        <v>14</v>
      </c>
      <c r="B717">
        <v>656</v>
      </c>
    </row>
    <row r="718" spans="1:2" hidden="1" x14ac:dyDescent="0.2">
      <c r="A718" t="s">
        <v>20</v>
      </c>
      <c r="B718">
        <v>157</v>
      </c>
    </row>
    <row r="719" spans="1:2" hidden="1" x14ac:dyDescent="0.2">
      <c r="A719" t="s">
        <v>20</v>
      </c>
      <c r="B719">
        <v>555</v>
      </c>
    </row>
    <row r="720" spans="1:2" hidden="1" x14ac:dyDescent="0.2">
      <c r="A720" t="s">
        <v>20</v>
      </c>
      <c r="B720">
        <v>297</v>
      </c>
    </row>
    <row r="721" spans="1:5" hidden="1" x14ac:dyDescent="0.2">
      <c r="A721" t="s">
        <v>20</v>
      </c>
      <c r="B721">
        <v>123</v>
      </c>
    </row>
    <row r="722" spans="1:5" hidden="1" x14ac:dyDescent="0.2">
      <c r="A722" t="s">
        <v>74</v>
      </c>
      <c r="B722">
        <v>38</v>
      </c>
      <c r="D722" t="s">
        <v>74</v>
      </c>
      <c r="E722">
        <v>38</v>
      </c>
    </row>
    <row r="723" spans="1:5" hidden="1" x14ac:dyDescent="0.2">
      <c r="A723" t="s">
        <v>74</v>
      </c>
      <c r="B723">
        <v>60</v>
      </c>
      <c r="D723" t="s">
        <v>74</v>
      </c>
      <c r="E723">
        <v>60</v>
      </c>
    </row>
    <row r="724" spans="1:5" hidden="1" x14ac:dyDescent="0.2">
      <c r="A724" t="s">
        <v>20</v>
      </c>
      <c r="B724">
        <v>3036</v>
      </c>
    </row>
    <row r="725" spans="1:5" hidden="1" x14ac:dyDescent="0.2">
      <c r="A725" t="s">
        <v>20</v>
      </c>
      <c r="B725">
        <v>144</v>
      </c>
    </row>
    <row r="726" spans="1:5" hidden="1" x14ac:dyDescent="0.2">
      <c r="A726" t="s">
        <v>20</v>
      </c>
      <c r="B726">
        <v>121</v>
      </c>
    </row>
    <row r="727" spans="1:5" x14ac:dyDescent="0.2">
      <c r="A727" t="s">
        <v>14</v>
      </c>
      <c r="B727">
        <v>1596</v>
      </c>
    </row>
    <row r="728" spans="1:5" hidden="1" x14ac:dyDescent="0.2">
      <c r="A728" t="s">
        <v>74</v>
      </c>
      <c r="B728">
        <v>524</v>
      </c>
      <c r="D728" t="s">
        <v>74</v>
      </c>
      <c r="E728">
        <v>524</v>
      </c>
    </row>
    <row r="729" spans="1:5" hidden="1" x14ac:dyDescent="0.2">
      <c r="A729" t="s">
        <v>20</v>
      </c>
      <c r="B729">
        <v>181</v>
      </c>
    </row>
    <row r="730" spans="1:5" x14ac:dyDescent="0.2">
      <c r="A730" t="s">
        <v>14</v>
      </c>
      <c r="B730">
        <v>10</v>
      </c>
    </row>
    <row r="731" spans="1:5" hidden="1" x14ac:dyDescent="0.2">
      <c r="A731" t="s">
        <v>20</v>
      </c>
      <c r="B731">
        <v>122</v>
      </c>
    </row>
    <row r="732" spans="1:5" hidden="1" x14ac:dyDescent="0.2">
      <c r="A732" t="s">
        <v>20</v>
      </c>
      <c r="B732">
        <v>1071</v>
      </c>
    </row>
    <row r="733" spans="1:5" hidden="1" x14ac:dyDescent="0.2">
      <c r="A733" t="s">
        <v>74</v>
      </c>
      <c r="B733">
        <v>219</v>
      </c>
      <c r="D733" t="s">
        <v>74</v>
      </c>
      <c r="E733">
        <v>219</v>
      </c>
    </row>
    <row r="734" spans="1:5" x14ac:dyDescent="0.2">
      <c r="A734" t="s">
        <v>14</v>
      </c>
      <c r="B734">
        <v>1121</v>
      </c>
    </row>
    <row r="735" spans="1:5" hidden="1" x14ac:dyDescent="0.2">
      <c r="A735" t="s">
        <v>20</v>
      </c>
      <c r="B735">
        <v>980</v>
      </c>
    </row>
    <row r="736" spans="1:5" hidden="1" x14ac:dyDescent="0.2">
      <c r="A736" t="s">
        <v>20</v>
      </c>
      <c r="B736">
        <v>536</v>
      </c>
    </row>
    <row r="737" spans="1:5" hidden="1" x14ac:dyDescent="0.2">
      <c r="A737" t="s">
        <v>20</v>
      </c>
      <c r="B737">
        <v>1991</v>
      </c>
    </row>
    <row r="738" spans="1:5" hidden="1" x14ac:dyDescent="0.2">
      <c r="A738" t="s">
        <v>74</v>
      </c>
      <c r="B738">
        <v>29</v>
      </c>
      <c r="D738" t="s">
        <v>74</v>
      </c>
      <c r="E738">
        <v>29</v>
      </c>
    </row>
    <row r="739" spans="1:5" hidden="1" x14ac:dyDescent="0.2">
      <c r="A739" t="s">
        <v>20</v>
      </c>
      <c r="B739">
        <v>180</v>
      </c>
    </row>
    <row r="740" spans="1:5" x14ac:dyDescent="0.2">
      <c r="A740" t="s">
        <v>14</v>
      </c>
      <c r="B740">
        <v>15</v>
      </c>
    </row>
    <row r="741" spans="1:5" x14ac:dyDescent="0.2">
      <c r="A741" t="s">
        <v>14</v>
      </c>
      <c r="B741">
        <v>191</v>
      </c>
    </row>
    <row r="742" spans="1:5" x14ac:dyDescent="0.2">
      <c r="A742" t="s">
        <v>14</v>
      </c>
      <c r="B742">
        <v>16</v>
      </c>
    </row>
    <row r="743" spans="1:5" hidden="1" x14ac:dyDescent="0.2">
      <c r="A743" t="s">
        <v>20</v>
      </c>
      <c r="B743">
        <v>130</v>
      </c>
    </row>
    <row r="744" spans="1:5" hidden="1" x14ac:dyDescent="0.2">
      <c r="A744" t="s">
        <v>20</v>
      </c>
      <c r="B744">
        <v>122</v>
      </c>
    </row>
    <row r="745" spans="1:5" x14ac:dyDescent="0.2">
      <c r="A745" t="s">
        <v>14</v>
      </c>
      <c r="B745">
        <v>17</v>
      </c>
    </row>
    <row r="746" spans="1:5" hidden="1" x14ac:dyDescent="0.2">
      <c r="A746" t="s">
        <v>20</v>
      </c>
      <c r="B746">
        <v>140</v>
      </c>
    </row>
    <row r="747" spans="1:5" x14ac:dyDescent="0.2">
      <c r="A747" t="s">
        <v>14</v>
      </c>
      <c r="B747">
        <v>34</v>
      </c>
    </row>
    <row r="748" spans="1:5" hidden="1" x14ac:dyDescent="0.2">
      <c r="A748" t="s">
        <v>20</v>
      </c>
      <c r="B748">
        <v>3388</v>
      </c>
    </row>
    <row r="749" spans="1:5" hidden="1" x14ac:dyDescent="0.2">
      <c r="A749" t="s">
        <v>20</v>
      </c>
      <c r="B749">
        <v>280</v>
      </c>
    </row>
    <row r="750" spans="1:5" hidden="1" x14ac:dyDescent="0.2">
      <c r="A750" t="s">
        <v>74</v>
      </c>
      <c r="B750">
        <v>614</v>
      </c>
      <c r="D750" t="s">
        <v>74</v>
      </c>
      <c r="E750">
        <v>614</v>
      </c>
    </row>
    <row r="751" spans="1:5" hidden="1" x14ac:dyDescent="0.2">
      <c r="A751" t="s">
        <v>20</v>
      </c>
      <c r="B751">
        <v>366</v>
      </c>
    </row>
    <row r="752" spans="1:5" x14ac:dyDescent="0.2">
      <c r="A752" t="s">
        <v>14</v>
      </c>
      <c r="B752">
        <v>1</v>
      </c>
    </row>
    <row r="753" spans="1:5" hidden="1" x14ac:dyDescent="0.2">
      <c r="A753" t="s">
        <v>20</v>
      </c>
      <c r="B753">
        <v>270</v>
      </c>
    </row>
    <row r="754" spans="1:5" hidden="1" x14ac:dyDescent="0.2">
      <c r="A754" t="s">
        <v>74</v>
      </c>
      <c r="B754">
        <v>114</v>
      </c>
      <c r="D754" t="s">
        <v>74</v>
      </c>
      <c r="E754">
        <v>114</v>
      </c>
    </row>
    <row r="755" spans="1:5" hidden="1" x14ac:dyDescent="0.2">
      <c r="A755" t="s">
        <v>20</v>
      </c>
      <c r="B755">
        <v>137</v>
      </c>
    </row>
    <row r="756" spans="1:5" hidden="1" x14ac:dyDescent="0.2">
      <c r="A756" t="s">
        <v>20</v>
      </c>
      <c r="B756">
        <v>3205</v>
      </c>
    </row>
    <row r="757" spans="1:5" hidden="1" x14ac:dyDescent="0.2">
      <c r="A757" t="s">
        <v>20</v>
      </c>
      <c r="B757">
        <v>288</v>
      </c>
    </row>
    <row r="758" spans="1:5" hidden="1" x14ac:dyDescent="0.2">
      <c r="A758" t="s">
        <v>20</v>
      </c>
      <c r="B758">
        <v>148</v>
      </c>
    </row>
    <row r="759" spans="1:5" hidden="1" x14ac:dyDescent="0.2">
      <c r="A759" t="s">
        <v>20</v>
      </c>
      <c r="B759">
        <v>114</v>
      </c>
    </row>
    <row r="760" spans="1:5" hidden="1" x14ac:dyDescent="0.2">
      <c r="A760" t="s">
        <v>20</v>
      </c>
      <c r="B760">
        <v>1518</v>
      </c>
    </row>
    <row r="761" spans="1:5" x14ac:dyDescent="0.2">
      <c r="A761" t="s">
        <v>14</v>
      </c>
      <c r="B761">
        <v>1274</v>
      </c>
    </row>
    <row r="762" spans="1:5" x14ac:dyDescent="0.2">
      <c r="A762" t="s">
        <v>14</v>
      </c>
      <c r="B762">
        <v>210</v>
      </c>
    </row>
    <row r="763" spans="1:5" hidden="1" x14ac:dyDescent="0.2">
      <c r="A763" t="s">
        <v>20</v>
      </c>
      <c r="B763">
        <v>166</v>
      </c>
    </row>
    <row r="764" spans="1:5" hidden="1" x14ac:dyDescent="0.2">
      <c r="A764" t="s">
        <v>20</v>
      </c>
      <c r="B764">
        <v>100</v>
      </c>
    </row>
    <row r="765" spans="1:5" hidden="1" x14ac:dyDescent="0.2">
      <c r="A765" t="s">
        <v>20</v>
      </c>
      <c r="B765">
        <v>235</v>
      </c>
    </row>
    <row r="766" spans="1:5" hidden="1" x14ac:dyDescent="0.2">
      <c r="A766" t="s">
        <v>20</v>
      </c>
      <c r="B766">
        <v>148</v>
      </c>
    </row>
    <row r="767" spans="1:5" hidden="1" x14ac:dyDescent="0.2">
      <c r="A767" t="s">
        <v>20</v>
      </c>
      <c r="B767">
        <v>198</v>
      </c>
    </row>
    <row r="768" spans="1:5" x14ac:dyDescent="0.2">
      <c r="A768" t="s">
        <v>14</v>
      </c>
      <c r="B768">
        <v>248</v>
      </c>
    </row>
    <row r="769" spans="1:5" x14ac:dyDescent="0.2">
      <c r="A769" t="s">
        <v>14</v>
      </c>
      <c r="B769">
        <v>513</v>
      </c>
    </row>
    <row r="770" spans="1:5" hidden="1" x14ac:dyDescent="0.2">
      <c r="A770" t="s">
        <v>20</v>
      </c>
      <c r="B770">
        <v>150</v>
      </c>
    </row>
    <row r="771" spans="1:5" x14ac:dyDescent="0.2">
      <c r="A771" t="s">
        <v>14</v>
      </c>
      <c r="B771">
        <v>3410</v>
      </c>
    </row>
    <row r="772" spans="1:5" hidden="1" x14ac:dyDescent="0.2">
      <c r="A772" t="s">
        <v>20</v>
      </c>
      <c r="B772">
        <v>216</v>
      </c>
    </row>
    <row r="773" spans="1:5" hidden="1" x14ac:dyDescent="0.2">
      <c r="A773" t="s">
        <v>74</v>
      </c>
      <c r="B773">
        <v>26</v>
      </c>
      <c r="D773" t="s">
        <v>74</v>
      </c>
      <c r="E773">
        <v>26</v>
      </c>
    </row>
    <row r="774" spans="1:5" hidden="1" x14ac:dyDescent="0.2">
      <c r="A774" t="s">
        <v>20</v>
      </c>
      <c r="B774">
        <v>5139</v>
      </c>
    </row>
    <row r="775" spans="1:5" hidden="1" x14ac:dyDescent="0.2">
      <c r="A775" t="s">
        <v>20</v>
      </c>
      <c r="B775">
        <v>2353</v>
      </c>
    </row>
    <row r="776" spans="1:5" hidden="1" x14ac:dyDescent="0.2">
      <c r="A776" t="s">
        <v>20</v>
      </c>
      <c r="B776">
        <v>78</v>
      </c>
    </row>
    <row r="777" spans="1:5" x14ac:dyDescent="0.2">
      <c r="A777" t="s">
        <v>14</v>
      </c>
      <c r="B777">
        <v>10</v>
      </c>
    </row>
    <row r="778" spans="1:5" x14ac:dyDescent="0.2">
      <c r="A778" t="s">
        <v>14</v>
      </c>
      <c r="B778">
        <v>2201</v>
      </c>
    </row>
    <row r="779" spans="1:5" x14ac:dyDescent="0.2">
      <c r="A779" t="s">
        <v>14</v>
      </c>
      <c r="B779">
        <v>676</v>
      </c>
    </row>
    <row r="780" spans="1:5" hidden="1" x14ac:dyDescent="0.2">
      <c r="A780" t="s">
        <v>20</v>
      </c>
      <c r="B780">
        <v>174</v>
      </c>
    </row>
    <row r="781" spans="1:5" x14ac:dyDescent="0.2">
      <c r="A781" t="s">
        <v>14</v>
      </c>
      <c r="B781">
        <v>831</v>
      </c>
    </row>
    <row r="782" spans="1:5" hidden="1" x14ac:dyDescent="0.2">
      <c r="A782" t="s">
        <v>20</v>
      </c>
      <c r="B782">
        <v>164</v>
      </c>
    </row>
    <row r="783" spans="1:5" hidden="1" x14ac:dyDescent="0.2">
      <c r="A783" t="s">
        <v>74</v>
      </c>
      <c r="B783">
        <v>56</v>
      </c>
      <c r="D783" t="s">
        <v>74</v>
      </c>
      <c r="E783">
        <v>56</v>
      </c>
    </row>
    <row r="784" spans="1:5" hidden="1" x14ac:dyDescent="0.2">
      <c r="A784" t="s">
        <v>20</v>
      </c>
      <c r="B784">
        <v>161</v>
      </c>
    </row>
    <row r="785" spans="1:5" hidden="1" x14ac:dyDescent="0.2">
      <c r="A785" t="s">
        <v>20</v>
      </c>
      <c r="B785">
        <v>138</v>
      </c>
    </row>
    <row r="786" spans="1:5" hidden="1" x14ac:dyDescent="0.2">
      <c r="A786" t="s">
        <v>20</v>
      </c>
      <c r="B786">
        <v>3308</v>
      </c>
    </row>
    <row r="787" spans="1:5" hidden="1" x14ac:dyDescent="0.2">
      <c r="A787" t="s">
        <v>20</v>
      </c>
      <c r="B787">
        <v>127</v>
      </c>
    </row>
    <row r="788" spans="1:5" hidden="1" x14ac:dyDescent="0.2">
      <c r="A788" t="s">
        <v>20</v>
      </c>
      <c r="B788">
        <v>207</v>
      </c>
    </row>
    <row r="789" spans="1:5" x14ac:dyDescent="0.2">
      <c r="A789" t="s">
        <v>14</v>
      </c>
      <c r="B789">
        <v>859</v>
      </c>
    </row>
    <row r="790" spans="1:5" hidden="1" x14ac:dyDescent="0.2">
      <c r="A790" t="s">
        <v>47</v>
      </c>
      <c r="B790">
        <v>31</v>
      </c>
      <c r="D790" t="s">
        <v>47</v>
      </c>
      <c r="E790">
        <v>31</v>
      </c>
    </row>
    <row r="791" spans="1:5" x14ac:dyDescent="0.2">
      <c r="A791" t="s">
        <v>14</v>
      </c>
      <c r="B791">
        <v>45</v>
      </c>
    </row>
    <row r="792" spans="1:5" hidden="1" x14ac:dyDescent="0.2">
      <c r="A792" t="s">
        <v>74</v>
      </c>
      <c r="B792">
        <v>1113</v>
      </c>
      <c r="D792" t="s">
        <v>74</v>
      </c>
      <c r="E792">
        <v>1113</v>
      </c>
    </row>
    <row r="793" spans="1:5" x14ac:dyDescent="0.2">
      <c r="A793" t="s">
        <v>14</v>
      </c>
      <c r="B793">
        <v>6</v>
      </c>
    </row>
    <row r="794" spans="1:5" x14ac:dyDescent="0.2">
      <c r="A794" t="s">
        <v>14</v>
      </c>
      <c r="B794">
        <v>7</v>
      </c>
    </row>
    <row r="795" spans="1:5" hidden="1" x14ac:dyDescent="0.2">
      <c r="A795" t="s">
        <v>20</v>
      </c>
      <c r="B795">
        <v>181</v>
      </c>
    </row>
    <row r="796" spans="1:5" hidden="1" x14ac:dyDescent="0.2">
      <c r="A796" t="s">
        <v>20</v>
      </c>
      <c r="B796">
        <v>110</v>
      </c>
    </row>
    <row r="797" spans="1:5" x14ac:dyDescent="0.2">
      <c r="A797" t="s">
        <v>14</v>
      </c>
      <c r="B797">
        <v>31</v>
      </c>
    </row>
    <row r="798" spans="1:5" x14ac:dyDescent="0.2">
      <c r="A798" t="s">
        <v>14</v>
      </c>
      <c r="B798">
        <v>78</v>
      </c>
    </row>
    <row r="799" spans="1:5" hidden="1" x14ac:dyDescent="0.2">
      <c r="A799" t="s">
        <v>20</v>
      </c>
      <c r="B799">
        <v>185</v>
      </c>
    </row>
    <row r="800" spans="1:5" hidden="1" x14ac:dyDescent="0.2">
      <c r="A800" t="s">
        <v>20</v>
      </c>
      <c r="B800">
        <v>121</v>
      </c>
    </row>
    <row r="801" spans="1:2" x14ac:dyDescent="0.2">
      <c r="A801" t="s">
        <v>14</v>
      </c>
      <c r="B801">
        <v>1225</v>
      </c>
    </row>
    <row r="802" spans="1:2" x14ac:dyDescent="0.2">
      <c r="A802" t="s">
        <v>14</v>
      </c>
      <c r="B802">
        <v>1</v>
      </c>
    </row>
    <row r="803" spans="1:2" hidden="1" x14ac:dyDescent="0.2">
      <c r="A803" t="s">
        <v>20</v>
      </c>
      <c r="B803">
        <v>106</v>
      </c>
    </row>
    <row r="804" spans="1:2" hidden="1" x14ac:dyDescent="0.2">
      <c r="A804" t="s">
        <v>20</v>
      </c>
      <c r="B804">
        <v>142</v>
      </c>
    </row>
    <row r="805" spans="1:2" hidden="1" x14ac:dyDescent="0.2">
      <c r="A805" t="s">
        <v>20</v>
      </c>
      <c r="B805">
        <v>233</v>
      </c>
    </row>
    <row r="806" spans="1:2" hidden="1" x14ac:dyDescent="0.2">
      <c r="A806" t="s">
        <v>20</v>
      </c>
      <c r="B806">
        <v>218</v>
      </c>
    </row>
    <row r="807" spans="1:2" x14ac:dyDescent="0.2">
      <c r="A807" t="s">
        <v>14</v>
      </c>
      <c r="B807">
        <v>67</v>
      </c>
    </row>
    <row r="808" spans="1:2" hidden="1" x14ac:dyDescent="0.2">
      <c r="A808" t="s">
        <v>20</v>
      </c>
      <c r="B808">
        <v>76</v>
      </c>
    </row>
    <row r="809" spans="1:2" hidden="1" x14ac:dyDescent="0.2">
      <c r="A809" t="s">
        <v>20</v>
      </c>
      <c r="B809">
        <v>43</v>
      </c>
    </row>
    <row r="810" spans="1:2" x14ac:dyDescent="0.2">
      <c r="A810" t="s">
        <v>14</v>
      </c>
      <c r="B810">
        <v>19</v>
      </c>
    </row>
    <row r="811" spans="1:2" x14ac:dyDescent="0.2">
      <c r="A811" t="s">
        <v>14</v>
      </c>
      <c r="B811">
        <v>2108</v>
      </c>
    </row>
    <row r="812" spans="1:2" hidden="1" x14ac:dyDescent="0.2">
      <c r="A812" t="s">
        <v>20</v>
      </c>
      <c r="B812">
        <v>221</v>
      </c>
    </row>
    <row r="813" spans="1:2" x14ac:dyDescent="0.2">
      <c r="A813" t="s">
        <v>14</v>
      </c>
      <c r="B813">
        <v>679</v>
      </c>
    </row>
    <row r="814" spans="1:2" hidden="1" x14ac:dyDescent="0.2">
      <c r="A814" t="s">
        <v>20</v>
      </c>
      <c r="B814">
        <v>2805</v>
      </c>
    </row>
    <row r="815" spans="1:2" hidden="1" x14ac:dyDescent="0.2">
      <c r="A815" t="s">
        <v>20</v>
      </c>
      <c r="B815">
        <v>68</v>
      </c>
    </row>
    <row r="816" spans="1:2" x14ac:dyDescent="0.2">
      <c r="A816" t="s">
        <v>14</v>
      </c>
      <c r="B816">
        <v>36</v>
      </c>
    </row>
    <row r="817" spans="1:2" hidden="1" x14ac:dyDescent="0.2">
      <c r="A817" t="s">
        <v>20</v>
      </c>
      <c r="B817">
        <v>183</v>
      </c>
    </row>
    <row r="818" spans="1:2" hidden="1" x14ac:dyDescent="0.2">
      <c r="A818" t="s">
        <v>20</v>
      </c>
      <c r="B818">
        <v>133</v>
      </c>
    </row>
    <row r="819" spans="1:2" hidden="1" x14ac:dyDescent="0.2">
      <c r="A819" t="s">
        <v>20</v>
      </c>
      <c r="B819">
        <v>2489</v>
      </c>
    </row>
    <row r="820" spans="1:2" hidden="1" x14ac:dyDescent="0.2">
      <c r="A820" t="s">
        <v>20</v>
      </c>
      <c r="B820">
        <v>69</v>
      </c>
    </row>
    <row r="821" spans="1:2" x14ac:dyDescent="0.2">
      <c r="A821" t="s">
        <v>14</v>
      </c>
      <c r="B821">
        <v>47</v>
      </c>
    </row>
    <row r="822" spans="1:2" hidden="1" x14ac:dyDescent="0.2">
      <c r="A822" t="s">
        <v>20</v>
      </c>
      <c r="B822">
        <v>279</v>
      </c>
    </row>
    <row r="823" spans="1:2" hidden="1" x14ac:dyDescent="0.2">
      <c r="A823" t="s">
        <v>20</v>
      </c>
      <c r="B823">
        <v>210</v>
      </c>
    </row>
    <row r="824" spans="1:2" hidden="1" x14ac:dyDescent="0.2">
      <c r="A824" t="s">
        <v>20</v>
      </c>
      <c r="B824">
        <v>2100</v>
      </c>
    </row>
    <row r="825" spans="1:2" hidden="1" x14ac:dyDescent="0.2">
      <c r="A825" t="s">
        <v>20</v>
      </c>
      <c r="B825">
        <v>252</v>
      </c>
    </row>
    <row r="826" spans="1:2" hidden="1" x14ac:dyDescent="0.2">
      <c r="A826" t="s">
        <v>20</v>
      </c>
      <c r="B826">
        <v>1280</v>
      </c>
    </row>
    <row r="827" spans="1:2" hidden="1" x14ac:dyDescent="0.2">
      <c r="A827" t="s">
        <v>20</v>
      </c>
      <c r="B827">
        <v>157</v>
      </c>
    </row>
    <row r="828" spans="1:2" hidden="1" x14ac:dyDescent="0.2">
      <c r="A828" t="s">
        <v>20</v>
      </c>
      <c r="B828">
        <v>194</v>
      </c>
    </row>
    <row r="829" spans="1:2" hidden="1" x14ac:dyDescent="0.2">
      <c r="A829" t="s">
        <v>20</v>
      </c>
      <c r="B829">
        <v>82</v>
      </c>
    </row>
    <row r="830" spans="1:2" x14ac:dyDescent="0.2">
      <c r="A830" t="s">
        <v>14</v>
      </c>
      <c r="B830">
        <v>70</v>
      </c>
    </row>
    <row r="831" spans="1:2" x14ac:dyDescent="0.2">
      <c r="A831" t="s">
        <v>14</v>
      </c>
      <c r="B831">
        <v>154</v>
      </c>
    </row>
    <row r="832" spans="1:2" x14ac:dyDescent="0.2">
      <c r="A832" t="s">
        <v>14</v>
      </c>
      <c r="B832">
        <v>22</v>
      </c>
    </row>
    <row r="833" spans="1:5" hidden="1" x14ac:dyDescent="0.2">
      <c r="A833" t="s">
        <v>20</v>
      </c>
      <c r="B833">
        <v>4233</v>
      </c>
    </row>
    <row r="834" spans="1:5" hidden="1" x14ac:dyDescent="0.2">
      <c r="A834" t="s">
        <v>20</v>
      </c>
      <c r="B834">
        <v>1297</v>
      </c>
    </row>
    <row r="835" spans="1:5" hidden="1" x14ac:dyDescent="0.2">
      <c r="A835" t="s">
        <v>20</v>
      </c>
      <c r="B835">
        <v>165</v>
      </c>
    </row>
    <row r="836" spans="1:5" hidden="1" x14ac:dyDescent="0.2">
      <c r="A836" t="s">
        <v>20</v>
      </c>
      <c r="B836">
        <v>119</v>
      </c>
    </row>
    <row r="837" spans="1:5" x14ac:dyDescent="0.2">
      <c r="A837" t="s">
        <v>14</v>
      </c>
      <c r="B837">
        <v>1758</v>
      </c>
    </row>
    <row r="838" spans="1:5" x14ac:dyDescent="0.2">
      <c r="A838" t="s">
        <v>14</v>
      </c>
      <c r="B838">
        <v>94</v>
      </c>
    </row>
    <row r="839" spans="1:5" hidden="1" x14ac:dyDescent="0.2">
      <c r="A839" t="s">
        <v>20</v>
      </c>
      <c r="B839">
        <v>1797</v>
      </c>
    </row>
    <row r="840" spans="1:5" hidden="1" x14ac:dyDescent="0.2">
      <c r="A840" t="s">
        <v>20</v>
      </c>
      <c r="B840">
        <v>261</v>
      </c>
    </row>
    <row r="841" spans="1:5" hidden="1" x14ac:dyDescent="0.2">
      <c r="A841" t="s">
        <v>20</v>
      </c>
      <c r="B841">
        <v>157</v>
      </c>
    </row>
    <row r="842" spans="1:5" hidden="1" x14ac:dyDescent="0.2">
      <c r="A842" t="s">
        <v>20</v>
      </c>
      <c r="B842">
        <v>3533</v>
      </c>
    </row>
    <row r="843" spans="1:5" hidden="1" x14ac:dyDescent="0.2">
      <c r="A843" t="s">
        <v>20</v>
      </c>
      <c r="B843">
        <v>155</v>
      </c>
    </row>
    <row r="844" spans="1:5" hidden="1" x14ac:dyDescent="0.2">
      <c r="A844" t="s">
        <v>20</v>
      </c>
      <c r="B844">
        <v>132</v>
      </c>
    </row>
    <row r="845" spans="1:5" x14ac:dyDescent="0.2">
      <c r="A845" t="s">
        <v>14</v>
      </c>
      <c r="B845">
        <v>33</v>
      </c>
    </row>
    <row r="846" spans="1:5" hidden="1" x14ac:dyDescent="0.2">
      <c r="A846" t="s">
        <v>74</v>
      </c>
      <c r="B846">
        <v>94</v>
      </c>
      <c r="D846" t="s">
        <v>74</v>
      </c>
      <c r="E846">
        <v>94</v>
      </c>
    </row>
    <row r="847" spans="1:5" hidden="1" x14ac:dyDescent="0.2">
      <c r="A847" t="s">
        <v>20</v>
      </c>
      <c r="B847">
        <v>1354</v>
      </c>
    </row>
    <row r="848" spans="1:5" hidden="1" x14ac:dyDescent="0.2">
      <c r="A848" t="s">
        <v>20</v>
      </c>
      <c r="B848">
        <v>48</v>
      </c>
    </row>
    <row r="849" spans="1:2" hidden="1" x14ac:dyDescent="0.2">
      <c r="A849" t="s">
        <v>20</v>
      </c>
      <c r="B849">
        <v>110</v>
      </c>
    </row>
    <row r="850" spans="1:2" hidden="1" x14ac:dyDescent="0.2">
      <c r="A850" t="s">
        <v>20</v>
      </c>
      <c r="B850">
        <v>172</v>
      </c>
    </row>
    <row r="851" spans="1:2" hidden="1" x14ac:dyDescent="0.2">
      <c r="A851" t="s">
        <v>20</v>
      </c>
      <c r="B851">
        <v>307</v>
      </c>
    </row>
    <row r="852" spans="1:2" x14ac:dyDescent="0.2">
      <c r="A852" t="s">
        <v>14</v>
      </c>
      <c r="B852">
        <v>1</v>
      </c>
    </row>
    <row r="853" spans="1:2" hidden="1" x14ac:dyDescent="0.2">
      <c r="A853" t="s">
        <v>20</v>
      </c>
      <c r="B853">
        <v>160</v>
      </c>
    </row>
    <row r="854" spans="1:2" x14ac:dyDescent="0.2">
      <c r="A854" t="s">
        <v>14</v>
      </c>
      <c r="B854">
        <v>31</v>
      </c>
    </row>
    <row r="855" spans="1:2" hidden="1" x14ac:dyDescent="0.2">
      <c r="A855" t="s">
        <v>20</v>
      </c>
      <c r="B855">
        <v>1467</v>
      </c>
    </row>
    <row r="856" spans="1:2" hidden="1" x14ac:dyDescent="0.2">
      <c r="A856" t="s">
        <v>20</v>
      </c>
      <c r="B856">
        <v>2662</v>
      </c>
    </row>
    <row r="857" spans="1:2" hidden="1" x14ac:dyDescent="0.2">
      <c r="A857" t="s">
        <v>20</v>
      </c>
      <c r="B857">
        <v>452</v>
      </c>
    </row>
    <row r="858" spans="1:2" hidden="1" x14ac:dyDescent="0.2">
      <c r="A858" t="s">
        <v>20</v>
      </c>
      <c r="B858">
        <v>158</v>
      </c>
    </row>
    <row r="859" spans="1:2" hidden="1" x14ac:dyDescent="0.2">
      <c r="A859" t="s">
        <v>20</v>
      </c>
      <c r="B859">
        <v>225</v>
      </c>
    </row>
    <row r="860" spans="1:2" x14ac:dyDescent="0.2">
      <c r="A860" t="s">
        <v>14</v>
      </c>
      <c r="B860">
        <v>35</v>
      </c>
    </row>
    <row r="861" spans="1:2" x14ac:dyDescent="0.2">
      <c r="A861" t="s">
        <v>14</v>
      </c>
      <c r="B861">
        <v>63</v>
      </c>
    </row>
    <row r="862" spans="1:2" hidden="1" x14ac:dyDescent="0.2">
      <c r="A862" t="s">
        <v>20</v>
      </c>
      <c r="B862">
        <v>65</v>
      </c>
    </row>
    <row r="863" spans="1:2" hidden="1" x14ac:dyDescent="0.2">
      <c r="A863" t="s">
        <v>20</v>
      </c>
      <c r="B863">
        <v>163</v>
      </c>
    </row>
    <row r="864" spans="1:2" hidden="1" x14ac:dyDescent="0.2">
      <c r="A864" t="s">
        <v>20</v>
      </c>
      <c r="B864">
        <v>85</v>
      </c>
    </row>
    <row r="865" spans="1:5" hidden="1" x14ac:dyDescent="0.2">
      <c r="A865" t="s">
        <v>20</v>
      </c>
      <c r="B865">
        <v>217</v>
      </c>
    </row>
    <row r="866" spans="1:5" hidden="1" x14ac:dyDescent="0.2">
      <c r="A866" t="s">
        <v>20</v>
      </c>
      <c r="B866">
        <v>150</v>
      </c>
    </row>
    <row r="867" spans="1:5" hidden="1" x14ac:dyDescent="0.2">
      <c r="A867" t="s">
        <v>20</v>
      </c>
      <c r="B867">
        <v>3272</v>
      </c>
    </row>
    <row r="868" spans="1:5" hidden="1" x14ac:dyDescent="0.2">
      <c r="A868" t="s">
        <v>74</v>
      </c>
      <c r="B868">
        <v>898</v>
      </c>
      <c r="D868" t="s">
        <v>74</v>
      </c>
      <c r="E868">
        <v>898</v>
      </c>
    </row>
    <row r="869" spans="1:5" hidden="1" x14ac:dyDescent="0.2">
      <c r="A869" t="s">
        <v>20</v>
      </c>
      <c r="B869">
        <v>300</v>
      </c>
    </row>
    <row r="870" spans="1:5" hidden="1" x14ac:dyDescent="0.2">
      <c r="A870" t="s">
        <v>20</v>
      </c>
      <c r="B870">
        <v>126</v>
      </c>
    </row>
    <row r="871" spans="1:5" x14ac:dyDescent="0.2">
      <c r="A871" t="s">
        <v>14</v>
      </c>
      <c r="B871">
        <v>526</v>
      </c>
    </row>
    <row r="872" spans="1:5" x14ac:dyDescent="0.2">
      <c r="A872" t="s">
        <v>14</v>
      </c>
      <c r="B872">
        <v>121</v>
      </c>
    </row>
    <row r="873" spans="1:5" hidden="1" x14ac:dyDescent="0.2">
      <c r="A873" t="s">
        <v>20</v>
      </c>
      <c r="B873">
        <v>2320</v>
      </c>
    </row>
    <row r="874" spans="1:5" hidden="1" x14ac:dyDescent="0.2">
      <c r="A874" t="s">
        <v>20</v>
      </c>
      <c r="B874">
        <v>81</v>
      </c>
    </row>
    <row r="875" spans="1:5" hidden="1" x14ac:dyDescent="0.2">
      <c r="A875" t="s">
        <v>20</v>
      </c>
      <c r="B875">
        <v>1887</v>
      </c>
    </row>
    <row r="876" spans="1:5" hidden="1" x14ac:dyDescent="0.2">
      <c r="A876" t="s">
        <v>20</v>
      </c>
      <c r="B876">
        <v>4358</v>
      </c>
    </row>
    <row r="877" spans="1:5" x14ac:dyDescent="0.2">
      <c r="A877" t="s">
        <v>14</v>
      </c>
      <c r="B877">
        <v>67</v>
      </c>
    </row>
    <row r="878" spans="1:5" x14ac:dyDescent="0.2">
      <c r="A878" t="s">
        <v>14</v>
      </c>
      <c r="B878">
        <v>57</v>
      </c>
    </row>
    <row r="879" spans="1:5" x14ac:dyDescent="0.2">
      <c r="A879" t="s">
        <v>14</v>
      </c>
      <c r="B879">
        <v>1229</v>
      </c>
    </row>
    <row r="880" spans="1:5" x14ac:dyDescent="0.2">
      <c r="A880" t="s">
        <v>14</v>
      </c>
      <c r="B880">
        <v>12</v>
      </c>
    </row>
    <row r="881" spans="1:2" hidden="1" x14ac:dyDescent="0.2">
      <c r="A881" t="s">
        <v>20</v>
      </c>
      <c r="B881">
        <v>53</v>
      </c>
    </row>
    <row r="882" spans="1:2" hidden="1" x14ac:dyDescent="0.2">
      <c r="A882" t="s">
        <v>20</v>
      </c>
      <c r="B882">
        <v>2414</v>
      </c>
    </row>
    <row r="883" spans="1:2" x14ac:dyDescent="0.2">
      <c r="A883" t="s">
        <v>14</v>
      </c>
      <c r="B883">
        <v>452</v>
      </c>
    </row>
    <row r="884" spans="1:2" hidden="1" x14ac:dyDescent="0.2">
      <c r="A884" t="s">
        <v>20</v>
      </c>
      <c r="B884">
        <v>80</v>
      </c>
    </row>
    <row r="885" spans="1:2" hidden="1" x14ac:dyDescent="0.2">
      <c r="A885" t="s">
        <v>20</v>
      </c>
      <c r="B885">
        <v>193</v>
      </c>
    </row>
    <row r="886" spans="1:2" x14ac:dyDescent="0.2">
      <c r="A886" t="s">
        <v>14</v>
      </c>
      <c r="B886">
        <v>1886</v>
      </c>
    </row>
    <row r="887" spans="1:2" hidden="1" x14ac:dyDescent="0.2">
      <c r="A887" t="s">
        <v>20</v>
      </c>
      <c r="B887">
        <v>52</v>
      </c>
    </row>
    <row r="888" spans="1:2" x14ac:dyDescent="0.2">
      <c r="A888" t="s">
        <v>14</v>
      </c>
      <c r="B888">
        <v>1825</v>
      </c>
    </row>
    <row r="889" spans="1:2" x14ac:dyDescent="0.2">
      <c r="A889" t="s">
        <v>14</v>
      </c>
      <c r="B889">
        <v>31</v>
      </c>
    </row>
    <row r="890" spans="1:2" hidden="1" x14ac:dyDescent="0.2">
      <c r="A890" t="s">
        <v>20</v>
      </c>
      <c r="B890">
        <v>290</v>
      </c>
    </row>
    <row r="891" spans="1:2" hidden="1" x14ac:dyDescent="0.2">
      <c r="A891" t="s">
        <v>20</v>
      </c>
      <c r="B891">
        <v>122</v>
      </c>
    </row>
    <row r="892" spans="1:2" hidden="1" x14ac:dyDescent="0.2">
      <c r="A892" t="s">
        <v>20</v>
      </c>
      <c r="B892">
        <v>1470</v>
      </c>
    </row>
    <row r="893" spans="1:2" hidden="1" x14ac:dyDescent="0.2">
      <c r="A893" t="s">
        <v>20</v>
      </c>
      <c r="B893">
        <v>165</v>
      </c>
    </row>
    <row r="894" spans="1:2" hidden="1" x14ac:dyDescent="0.2">
      <c r="A894" t="s">
        <v>20</v>
      </c>
      <c r="B894">
        <v>182</v>
      </c>
    </row>
    <row r="895" spans="1:2" hidden="1" x14ac:dyDescent="0.2">
      <c r="A895" t="s">
        <v>20</v>
      </c>
      <c r="B895">
        <v>199</v>
      </c>
    </row>
    <row r="896" spans="1:2" hidden="1" x14ac:dyDescent="0.2">
      <c r="A896" t="s">
        <v>20</v>
      </c>
      <c r="B896">
        <v>56</v>
      </c>
    </row>
    <row r="897" spans="1:5" x14ac:dyDescent="0.2">
      <c r="A897" t="s">
        <v>14</v>
      </c>
      <c r="B897">
        <v>107</v>
      </c>
    </row>
    <row r="898" spans="1:5" hidden="1" x14ac:dyDescent="0.2">
      <c r="A898" t="s">
        <v>20</v>
      </c>
      <c r="B898">
        <v>1460</v>
      </c>
    </row>
    <row r="899" spans="1:5" x14ac:dyDescent="0.2">
      <c r="A899" t="s">
        <v>14</v>
      </c>
      <c r="B899">
        <v>27</v>
      </c>
    </row>
    <row r="900" spans="1:5" x14ac:dyDescent="0.2">
      <c r="A900" t="s">
        <v>14</v>
      </c>
      <c r="B900">
        <v>1221</v>
      </c>
    </row>
    <row r="901" spans="1:5" hidden="1" x14ac:dyDescent="0.2">
      <c r="A901" t="s">
        <v>20</v>
      </c>
      <c r="B901">
        <v>123</v>
      </c>
    </row>
    <row r="902" spans="1:5" x14ac:dyDescent="0.2">
      <c r="A902" t="s">
        <v>14</v>
      </c>
      <c r="B902">
        <v>1</v>
      </c>
    </row>
    <row r="903" spans="1:5" hidden="1" x14ac:dyDescent="0.2">
      <c r="A903" t="s">
        <v>20</v>
      </c>
      <c r="B903">
        <v>159</v>
      </c>
    </row>
    <row r="904" spans="1:5" hidden="1" x14ac:dyDescent="0.2">
      <c r="A904" t="s">
        <v>20</v>
      </c>
      <c r="B904">
        <v>110</v>
      </c>
    </row>
    <row r="905" spans="1:5" hidden="1" x14ac:dyDescent="0.2">
      <c r="A905" t="s">
        <v>47</v>
      </c>
      <c r="B905">
        <v>14</v>
      </c>
      <c r="D905" t="s">
        <v>47</v>
      </c>
      <c r="E905">
        <v>14</v>
      </c>
    </row>
    <row r="906" spans="1:5" x14ac:dyDescent="0.2">
      <c r="A906" t="s">
        <v>14</v>
      </c>
      <c r="B906">
        <v>16</v>
      </c>
    </row>
    <row r="907" spans="1:5" hidden="1" x14ac:dyDescent="0.2">
      <c r="A907" t="s">
        <v>20</v>
      </c>
      <c r="B907">
        <v>236</v>
      </c>
    </row>
    <row r="908" spans="1:5" hidden="1" x14ac:dyDescent="0.2">
      <c r="A908" t="s">
        <v>20</v>
      </c>
      <c r="B908">
        <v>191</v>
      </c>
    </row>
    <row r="909" spans="1:5" x14ac:dyDescent="0.2">
      <c r="A909" t="s">
        <v>14</v>
      </c>
      <c r="B909">
        <v>41</v>
      </c>
    </row>
    <row r="910" spans="1:5" hidden="1" x14ac:dyDescent="0.2">
      <c r="A910" t="s">
        <v>20</v>
      </c>
      <c r="B910">
        <v>3934</v>
      </c>
    </row>
    <row r="911" spans="1:5" hidden="1" x14ac:dyDescent="0.2">
      <c r="A911" t="s">
        <v>20</v>
      </c>
      <c r="B911">
        <v>80</v>
      </c>
    </row>
    <row r="912" spans="1:5" hidden="1" x14ac:dyDescent="0.2">
      <c r="A912" t="s">
        <v>74</v>
      </c>
      <c r="B912">
        <v>296</v>
      </c>
      <c r="D912" t="s">
        <v>74</v>
      </c>
      <c r="E912">
        <v>296</v>
      </c>
    </row>
    <row r="913" spans="1:5" hidden="1" x14ac:dyDescent="0.2">
      <c r="A913" t="s">
        <v>20</v>
      </c>
      <c r="B913">
        <v>462</v>
      </c>
    </row>
    <row r="914" spans="1:5" hidden="1" x14ac:dyDescent="0.2">
      <c r="A914" t="s">
        <v>20</v>
      </c>
      <c r="B914">
        <v>179</v>
      </c>
    </row>
    <row r="915" spans="1:5" x14ac:dyDescent="0.2">
      <c r="A915" t="s">
        <v>14</v>
      </c>
      <c r="B915">
        <v>523</v>
      </c>
    </row>
    <row r="916" spans="1:5" x14ac:dyDescent="0.2">
      <c r="A916" t="s">
        <v>14</v>
      </c>
      <c r="B916">
        <v>141</v>
      </c>
    </row>
    <row r="917" spans="1:5" hidden="1" x14ac:dyDescent="0.2">
      <c r="A917" t="s">
        <v>20</v>
      </c>
      <c r="B917">
        <v>1866</v>
      </c>
    </row>
    <row r="918" spans="1:5" x14ac:dyDescent="0.2">
      <c r="A918" t="s">
        <v>14</v>
      </c>
      <c r="B918">
        <v>52</v>
      </c>
    </row>
    <row r="919" spans="1:5" hidden="1" x14ac:dyDescent="0.2">
      <c r="A919" t="s">
        <v>47</v>
      </c>
      <c r="B919">
        <v>27</v>
      </c>
      <c r="D919" t="s">
        <v>47</v>
      </c>
      <c r="E919">
        <v>27</v>
      </c>
    </row>
    <row r="920" spans="1:5" hidden="1" x14ac:dyDescent="0.2">
      <c r="A920" t="s">
        <v>20</v>
      </c>
      <c r="B920">
        <v>156</v>
      </c>
    </row>
    <row r="921" spans="1:5" x14ac:dyDescent="0.2">
      <c r="A921" t="s">
        <v>14</v>
      </c>
      <c r="B921">
        <v>225</v>
      </c>
    </row>
    <row r="922" spans="1:5" hidden="1" x14ac:dyDescent="0.2">
      <c r="A922" t="s">
        <v>20</v>
      </c>
      <c r="B922">
        <v>255</v>
      </c>
    </row>
    <row r="923" spans="1:5" x14ac:dyDescent="0.2">
      <c r="A923" t="s">
        <v>14</v>
      </c>
      <c r="B923">
        <v>38</v>
      </c>
    </row>
    <row r="924" spans="1:5" hidden="1" x14ac:dyDescent="0.2">
      <c r="A924" t="s">
        <v>20</v>
      </c>
      <c r="B924">
        <v>2261</v>
      </c>
    </row>
    <row r="925" spans="1:5" hidden="1" x14ac:dyDescent="0.2">
      <c r="A925" t="s">
        <v>20</v>
      </c>
      <c r="B925">
        <v>40</v>
      </c>
    </row>
    <row r="926" spans="1:5" hidden="1" x14ac:dyDescent="0.2">
      <c r="A926" t="s">
        <v>20</v>
      </c>
      <c r="B926">
        <v>2289</v>
      </c>
    </row>
    <row r="927" spans="1:5" hidden="1" x14ac:dyDescent="0.2">
      <c r="A927" t="s">
        <v>20</v>
      </c>
      <c r="B927">
        <v>65</v>
      </c>
    </row>
    <row r="928" spans="1:5" x14ac:dyDescent="0.2">
      <c r="A928" t="s">
        <v>14</v>
      </c>
      <c r="B928">
        <v>15</v>
      </c>
    </row>
    <row r="929" spans="1:5" x14ac:dyDescent="0.2">
      <c r="A929" t="s">
        <v>14</v>
      </c>
      <c r="B929">
        <v>37</v>
      </c>
    </row>
    <row r="930" spans="1:5" hidden="1" x14ac:dyDescent="0.2">
      <c r="A930" t="s">
        <v>20</v>
      </c>
      <c r="B930">
        <v>3777</v>
      </c>
    </row>
    <row r="931" spans="1:5" hidden="1" x14ac:dyDescent="0.2">
      <c r="A931" t="s">
        <v>20</v>
      </c>
      <c r="B931">
        <v>184</v>
      </c>
    </row>
    <row r="932" spans="1:5" hidden="1" x14ac:dyDescent="0.2">
      <c r="A932" t="s">
        <v>20</v>
      </c>
      <c r="B932">
        <v>85</v>
      </c>
    </row>
    <row r="933" spans="1:5" x14ac:dyDescent="0.2">
      <c r="A933" t="s">
        <v>14</v>
      </c>
      <c r="B933">
        <v>112</v>
      </c>
    </row>
    <row r="934" spans="1:5" hidden="1" x14ac:dyDescent="0.2">
      <c r="A934" t="s">
        <v>20</v>
      </c>
      <c r="B934">
        <v>144</v>
      </c>
    </row>
    <row r="935" spans="1:5" hidden="1" x14ac:dyDescent="0.2">
      <c r="A935" t="s">
        <v>20</v>
      </c>
      <c r="B935">
        <v>1902</v>
      </c>
    </row>
    <row r="936" spans="1:5" hidden="1" x14ac:dyDescent="0.2">
      <c r="A936" t="s">
        <v>20</v>
      </c>
      <c r="B936">
        <v>105</v>
      </c>
    </row>
    <row r="937" spans="1:5" hidden="1" x14ac:dyDescent="0.2">
      <c r="A937" t="s">
        <v>20</v>
      </c>
      <c r="B937">
        <v>132</v>
      </c>
    </row>
    <row r="938" spans="1:5" x14ac:dyDescent="0.2">
      <c r="A938" t="s">
        <v>14</v>
      </c>
      <c r="B938">
        <v>21</v>
      </c>
    </row>
    <row r="939" spans="1:5" hidden="1" x14ac:dyDescent="0.2">
      <c r="A939" t="s">
        <v>74</v>
      </c>
      <c r="B939">
        <v>976</v>
      </c>
      <c r="D939" t="s">
        <v>74</v>
      </c>
      <c r="E939">
        <v>976</v>
      </c>
    </row>
    <row r="940" spans="1:5" hidden="1" x14ac:dyDescent="0.2">
      <c r="A940" t="s">
        <v>20</v>
      </c>
      <c r="B940">
        <v>96</v>
      </c>
    </row>
    <row r="941" spans="1:5" x14ac:dyDescent="0.2">
      <c r="A941" t="s">
        <v>14</v>
      </c>
      <c r="B941">
        <v>67</v>
      </c>
    </row>
    <row r="942" spans="1:5" hidden="1" x14ac:dyDescent="0.2">
      <c r="A942" t="s">
        <v>47</v>
      </c>
      <c r="B942">
        <v>66</v>
      </c>
      <c r="D942" t="s">
        <v>47</v>
      </c>
      <c r="E942">
        <v>66</v>
      </c>
    </row>
    <row r="943" spans="1:5" x14ac:dyDescent="0.2">
      <c r="A943" t="s">
        <v>14</v>
      </c>
      <c r="B943">
        <v>78</v>
      </c>
    </row>
    <row r="944" spans="1:5" x14ac:dyDescent="0.2">
      <c r="A944" t="s">
        <v>14</v>
      </c>
      <c r="B944">
        <v>67</v>
      </c>
    </row>
    <row r="945" spans="1:5" hidden="1" x14ac:dyDescent="0.2">
      <c r="A945" t="s">
        <v>20</v>
      </c>
      <c r="B945">
        <v>114</v>
      </c>
    </row>
    <row r="946" spans="1:5" x14ac:dyDescent="0.2">
      <c r="A946" t="s">
        <v>14</v>
      </c>
      <c r="B946">
        <v>263</v>
      </c>
    </row>
    <row r="947" spans="1:5" x14ac:dyDescent="0.2">
      <c r="A947" t="s">
        <v>14</v>
      </c>
      <c r="B947">
        <v>1691</v>
      </c>
    </row>
    <row r="948" spans="1:5" x14ac:dyDescent="0.2">
      <c r="A948" t="s">
        <v>14</v>
      </c>
      <c r="B948">
        <v>181</v>
      </c>
    </row>
    <row r="949" spans="1:5" x14ac:dyDescent="0.2">
      <c r="A949" t="s">
        <v>14</v>
      </c>
      <c r="B949">
        <v>13</v>
      </c>
    </row>
    <row r="950" spans="1:5" hidden="1" x14ac:dyDescent="0.2">
      <c r="A950" t="s">
        <v>74</v>
      </c>
      <c r="B950">
        <v>160</v>
      </c>
      <c r="D950" t="s">
        <v>74</v>
      </c>
      <c r="E950">
        <v>160</v>
      </c>
    </row>
    <row r="951" spans="1:5" hidden="1" x14ac:dyDescent="0.2">
      <c r="A951" t="s">
        <v>20</v>
      </c>
      <c r="B951">
        <v>203</v>
      </c>
    </row>
    <row r="952" spans="1:5" x14ac:dyDescent="0.2">
      <c r="A952" t="s">
        <v>14</v>
      </c>
      <c r="B952">
        <v>1</v>
      </c>
    </row>
    <row r="953" spans="1:5" hidden="1" x14ac:dyDescent="0.2">
      <c r="A953" t="s">
        <v>20</v>
      </c>
      <c r="B953">
        <v>1559</v>
      </c>
    </row>
    <row r="954" spans="1:5" hidden="1" x14ac:dyDescent="0.2">
      <c r="A954" t="s">
        <v>74</v>
      </c>
      <c r="B954">
        <v>2266</v>
      </c>
      <c r="D954" t="s">
        <v>74</v>
      </c>
      <c r="E954">
        <v>2266</v>
      </c>
    </row>
    <row r="955" spans="1:5" x14ac:dyDescent="0.2">
      <c r="A955" t="s">
        <v>14</v>
      </c>
      <c r="B955">
        <v>21</v>
      </c>
    </row>
    <row r="956" spans="1:5" hidden="1" x14ac:dyDescent="0.2">
      <c r="A956" t="s">
        <v>20</v>
      </c>
      <c r="B956">
        <v>1548</v>
      </c>
    </row>
    <row r="957" spans="1:5" hidden="1" x14ac:dyDescent="0.2">
      <c r="A957" t="s">
        <v>20</v>
      </c>
      <c r="B957">
        <v>80</v>
      </c>
    </row>
    <row r="958" spans="1:5" x14ac:dyDescent="0.2">
      <c r="A958" t="s">
        <v>14</v>
      </c>
      <c r="B958">
        <v>830</v>
      </c>
    </row>
    <row r="959" spans="1:5" hidden="1" x14ac:dyDescent="0.2">
      <c r="A959" t="s">
        <v>20</v>
      </c>
      <c r="B959">
        <v>131</v>
      </c>
    </row>
    <row r="960" spans="1:5" hidden="1" x14ac:dyDescent="0.2">
      <c r="A960" t="s">
        <v>20</v>
      </c>
      <c r="B960">
        <v>112</v>
      </c>
    </row>
    <row r="961" spans="1:2" x14ac:dyDescent="0.2">
      <c r="A961" t="s">
        <v>14</v>
      </c>
      <c r="B961">
        <v>130</v>
      </c>
    </row>
    <row r="962" spans="1:2" x14ac:dyDescent="0.2">
      <c r="A962" t="s">
        <v>14</v>
      </c>
      <c r="B962">
        <v>55</v>
      </c>
    </row>
    <row r="963" spans="1:2" hidden="1" x14ac:dyDescent="0.2">
      <c r="A963" t="s">
        <v>20</v>
      </c>
      <c r="B963">
        <v>155</v>
      </c>
    </row>
    <row r="964" spans="1:2" hidden="1" x14ac:dyDescent="0.2">
      <c r="A964" t="s">
        <v>20</v>
      </c>
      <c r="B964">
        <v>266</v>
      </c>
    </row>
    <row r="965" spans="1:2" x14ac:dyDescent="0.2">
      <c r="A965" t="s">
        <v>14</v>
      </c>
      <c r="B965">
        <v>114</v>
      </c>
    </row>
    <row r="966" spans="1:2" hidden="1" x14ac:dyDescent="0.2">
      <c r="A966" t="s">
        <v>20</v>
      </c>
      <c r="B966">
        <v>155</v>
      </c>
    </row>
    <row r="967" spans="1:2" hidden="1" x14ac:dyDescent="0.2">
      <c r="A967" t="s">
        <v>20</v>
      </c>
      <c r="B967">
        <v>207</v>
      </c>
    </row>
    <row r="968" spans="1:2" hidden="1" x14ac:dyDescent="0.2">
      <c r="A968" t="s">
        <v>20</v>
      </c>
      <c r="B968">
        <v>245</v>
      </c>
    </row>
    <row r="969" spans="1:2" hidden="1" x14ac:dyDescent="0.2">
      <c r="A969" t="s">
        <v>20</v>
      </c>
      <c r="B969">
        <v>1573</v>
      </c>
    </row>
    <row r="970" spans="1:2" hidden="1" x14ac:dyDescent="0.2">
      <c r="A970" t="s">
        <v>20</v>
      </c>
      <c r="B970">
        <v>114</v>
      </c>
    </row>
    <row r="971" spans="1:2" hidden="1" x14ac:dyDescent="0.2">
      <c r="A971" t="s">
        <v>20</v>
      </c>
      <c r="B971">
        <v>93</v>
      </c>
    </row>
    <row r="972" spans="1:2" x14ac:dyDescent="0.2">
      <c r="A972" t="s">
        <v>14</v>
      </c>
      <c r="B972">
        <v>594</v>
      </c>
    </row>
    <row r="973" spans="1:2" x14ac:dyDescent="0.2">
      <c r="A973" t="s">
        <v>14</v>
      </c>
      <c r="B973">
        <v>24</v>
      </c>
    </row>
    <row r="974" spans="1:2" hidden="1" x14ac:dyDescent="0.2">
      <c r="A974" t="s">
        <v>20</v>
      </c>
      <c r="B974">
        <v>1681</v>
      </c>
    </row>
    <row r="975" spans="1:2" x14ac:dyDescent="0.2">
      <c r="A975" t="s">
        <v>14</v>
      </c>
      <c r="B975">
        <v>252</v>
      </c>
    </row>
    <row r="976" spans="1:2" hidden="1" x14ac:dyDescent="0.2">
      <c r="A976" t="s">
        <v>20</v>
      </c>
      <c r="B976">
        <v>32</v>
      </c>
    </row>
    <row r="977" spans="1:2" hidden="1" x14ac:dyDescent="0.2">
      <c r="A977" t="s">
        <v>20</v>
      </c>
      <c r="B977">
        <v>135</v>
      </c>
    </row>
    <row r="978" spans="1:2" hidden="1" x14ac:dyDescent="0.2">
      <c r="A978" t="s">
        <v>20</v>
      </c>
      <c r="B978">
        <v>140</v>
      </c>
    </row>
    <row r="979" spans="1:2" x14ac:dyDescent="0.2">
      <c r="A979" t="s">
        <v>14</v>
      </c>
      <c r="B979">
        <v>67</v>
      </c>
    </row>
    <row r="980" spans="1:2" hidden="1" x14ac:dyDescent="0.2">
      <c r="A980" t="s">
        <v>20</v>
      </c>
      <c r="B980">
        <v>92</v>
      </c>
    </row>
    <row r="981" spans="1:2" hidden="1" x14ac:dyDescent="0.2">
      <c r="A981" t="s">
        <v>20</v>
      </c>
      <c r="B981">
        <v>1015</v>
      </c>
    </row>
    <row r="982" spans="1:2" x14ac:dyDescent="0.2">
      <c r="A982" t="s">
        <v>14</v>
      </c>
      <c r="B982">
        <v>742</v>
      </c>
    </row>
    <row r="983" spans="1:2" hidden="1" x14ac:dyDescent="0.2">
      <c r="A983" t="s">
        <v>20</v>
      </c>
      <c r="B983">
        <v>323</v>
      </c>
    </row>
    <row r="984" spans="1:2" x14ac:dyDescent="0.2">
      <c r="A984" t="s">
        <v>14</v>
      </c>
      <c r="B984">
        <v>75</v>
      </c>
    </row>
    <row r="985" spans="1:2" hidden="1" x14ac:dyDescent="0.2">
      <c r="A985" t="s">
        <v>20</v>
      </c>
      <c r="B985">
        <v>2326</v>
      </c>
    </row>
    <row r="986" spans="1:2" hidden="1" x14ac:dyDescent="0.2">
      <c r="A986" t="s">
        <v>20</v>
      </c>
      <c r="B986">
        <v>381</v>
      </c>
    </row>
    <row r="987" spans="1:2" x14ac:dyDescent="0.2">
      <c r="A987" t="s">
        <v>14</v>
      </c>
      <c r="B987">
        <v>4405</v>
      </c>
    </row>
    <row r="988" spans="1:2" x14ac:dyDescent="0.2">
      <c r="A988" t="s">
        <v>14</v>
      </c>
      <c r="B988">
        <v>92</v>
      </c>
    </row>
    <row r="989" spans="1:2" hidden="1" x14ac:dyDescent="0.2">
      <c r="A989" t="s">
        <v>20</v>
      </c>
      <c r="B989">
        <v>480</v>
      </c>
    </row>
    <row r="990" spans="1:2" x14ac:dyDescent="0.2">
      <c r="A990" t="s">
        <v>14</v>
      </c>
      <c r="B990">
        <v>64</v>
      </c>
    </row>
    <row r="991" spans="1:2" hidden="1" x14ac:dyDescent="0.2">
      <c r="A991" t="s">
        <v>20</v>
      </c>
      <c r="B991">
        <v>226</v>
      </c>
    </row>
    <row r="992" spans="1:2" x14ac:dyDescent="0.2">
      <c r="A992" t="s">
        <v>14</v>
      </c>
      <c r="B992">
        <v>64</v>
      </c>
    </row>
    <row r="993" spans="1:5" hidden="1" x14ac:dyDescent="0.2">
      <c r="A993" t="s">
        <v>20</v>
      </c>
      <c r="B993">
        <v>241</v>
      </c>
    </row>
    <row r="994" spans="1:5" hidden="1" x14ac:dyDescent="0.2">
      <c r="A994" t="s">
        <v>20</v>
      </c>
      <c r="B994">
        <v>132</v>
      </c>
    </row>
    <row r="995" spans="1:5" hidden="1" x14ac:dyDescent="0.2">
      <c r="A995" t="s">
        <v>74</v>
      </c>
      <c r="B995">
        <v>75</v>
      </c>
      <c r="D995" t="s">
        <v>74</v>
      </c>
      <c r="E995">
        <v>75</v>
      </c>
    </row>
    <row r="996" spans="1:5" x14ac:dyDescent="0.2">
      <c r="A996" t="s">
        <v>14</v>
      </c>
      <c r="B996">
        <v>842</v>
      </c>
    </row>
    <row r="997" spans="1:5" hidden="1" x14ac:dyDescent="0.2">
      <c r="A997" t="s">
        <v>20</v>
      </c>
      <c r="B997">
        <v>2043</v>
      </c>
    </row>
    <row r="998" spans="1:5" x14ac:dyDescent="0.2">
      <c r="A998" t="s">
        <v>14</v>
      </c>
      <c r="B998">
        <v>112</v>
      </c>
    </row>
    <row r="999" spans="1:5" hidden="1" x14ac:dyDescent="0.2">
      <c r="A999" t="s">
        <v>74</v>
      </c>
      <c r="B999">
        <v>139</v>
      </c>
      <c r="D999" t="s">
        <v>74</v>
      </c>
      <c r="E999">
        <v>139</v>
      </c>
    </row>
    <row r="1000" spans="1:5" x14ac:dyDescent="0.2">
      <c r="A1000" t="s">
        <v>14</v>
      </c>
      <c r="B1000">
        <v>374</v>
      </c>
    </row>
    <row r="1001" spans="1:5" hidden="1" x14ac:dyDescent="0.2">
      <c r="A1001" t="s">
        <v>74</v>
      </c>
      <c r="B1001">
        <v>1122</v>
      </c>
      <c r="D1001" t="s">
        <v>74</v>
      </c>
      <c r="E1001">
        <v>1122</v>
      </c>
    </row>
  </sheetData>
  <autoFilter ref="A1:E1001" xr:uid="{57DF030A-11EC-B044-81D7-2B33B0101D14}">
    <filterColumn colId="0">
      <filters>
        <filter val="failed"/>
      </filters>
    </filterColumn>
  </autoFilter>
  <conditionalFormatting sqref="A1:A1048576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D1:D1048576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Parent Category</vt:lpstr>
      <vt:lpstr>Sub Category</vt:lpstr>
      <vt:lpstr>Date Conversion</vt:lpstr>
      <vt:lpstr>Goal Amount</vt:lpstr>
      <vt:lpstr>Analysis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PAOLA LONDOÑO</cp:lastModifiedBy>
  <dcterms:created xsi:type="dcterms:W3CDTF">2021-09-29T18:52:28Z</dcterms:created>
  <dcterms:modified xsi:type="dcterms:W3CDTF">2024-08-18T16:41:59Z</dcterms:modified>
</cp:coreProperties>
</file>