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RN-analysis\Data\Analysis\"/>
    </mc:Choice>
  </mc:AlternateContent>
  <xr:revisionPtr revIDLastSave="0" documentId="13_ncr:1_{6E29BFD8-DF42-48BE-904D-907ED640D634}" xr6:coauthVersionLast="47" xr6:coauthVersionMax="47" xr10:uidLastSave="{00000000-0000-0000-0000-000000000000}"/>
  <bookViews>
    <workbookView xWindow="31080" yWindow="2280" windowWidth="21600" windowHeight="11265" xr2:uid="{00000000-000D-0000-FFFF-FFFF00000000}"/>
  </bookViews>
  <sheets>
    <sheet name="Centr_res_analysis" sheetId="2" r:id="rId1"/>
    <sheet name="capacity_increase" sheetId="4" r:id="rId2"/>
    <sheet name="performance" sheetId="3" r:id="rId3"/>
  </sheets>
  <definedNames>
    <definedName name="_xlnm._FilterDatabase" localSheetId="1" hidden="1">capacity_increase!$A$1:$I$20</definedName>
    <definedName name="_xlnm._FilterDatabase" localSheetId="0" hidden="1">Centr_res_analysis!$A$1:$E$20</definedName>
    <definedName name="_xlnm._FilterDatabase" localSheetId="2" hidden="1">performance!$A$1:$H$1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F2" i="4"/>
  <c r="I4" i="2"/>
  <c r="I5" i="2"/>
  <c r="I2" i="2"/>
  <c r="F3" i="4"/>
  <c r="G3" i="4" s="1"/>
  <c r="F4" i="4" l="1"/>
  <c r="F5" i="4" l="1"/>
  <c r="G4" i="4"/>
  <c r="F6" i="4" l="1"/>
  <c r="G5" i="4"/>
  <c r="F7" i="4" l="1"/>
  <c r="G6" i="4"/>
  <c r="F8" i="4" l="1"/>
  <c r="G7" i="4"/>
  <c r="F9" i="4" l="1"/>
  <c r="G8" i="4"/>
  <c r="G9" i="4" l="1"/>
  <c r="F10" i="4"/>
  <c r="F11" i="4" l="1"/>
  <c r="G10" i="4"/>
  <c r="G11" i="4" l="1"/>
  <c r="F12" i="4"/>
  <c r="G12" i="4" l="1"/>
  <c r="F13" i="4"/>
  <c r="G13" i="4" l="1"/>
  <c r="F14" i="4"/>
  <c r="G14" i="4" l="1"/>
  <c r="F15" i="4"/>
  <c r="G15" i="4" l="1"/>
  <c r="F16" i="4"/>
  <c r="F17" i="4" l="1"/>
  <c r="G16" i="4"/>
  <c r="G17" i="4" l="1"/>
  <c r="F18" i="4"/>
  <c r="F19" i="4" l="1"/>
  <c r="G18" i="4"/>
  <c r="H18" i="4"/>
  <c r="F20" i="4" l="1"/>
  <c r="G20" i="4" s="1"/>
  <c r="G19" i="4"/>
</calcChain>
</file>

<file path=xl/sharedStrings.xml><?xml version="1.0" encoding="utf-8"?>
<sst xmlns="http://schemas.openxmlformats.org/spreadsheetml/2006/main" count="84" uniqueCount="37">
  <si>
    <t>Name</t>
  </si>
  <si>
    <t>Year constructed</t>
  </si>
  <si>
    <t>Storage capacity</t>
  </si>
  <si>
    <t>Drainage area</t>
  </si>
  <si>
    <t>ID code</t>
  </si>
  <si>
    <t>Pedras Brancas</t>
  </si>
  <si>
    <t>Pirabibu</t>
  </si>
  <si>
    <t>Patu</t>
  </si>
  <si>
    <t>Fogareiro</t>
  </si>
  <si>
    <t>Cipoada</t>
  </si>
  <si>
    <t>Cedro</t>
  </si>
  <si>
    <t>Umari</t>
  </si>
  <si>
    <t>Quixeramobim</t>
  </si>
  <si>
    <t>Curral Velho</t>
  </si>
  <si>
    <t>Sao Jose II</t>
  </si>
  <si>
    <t>Sao José I</t>
  </si>
  <si>
    <t>Serafim Dias</t>
  </si>
  <si>
    <t>Monsenhor Tabosa</t>
  </si>
  <si>
    <t>Arrojado Lisboa</t>
  </si>
  <si>
    <t>Jatob\'{a}</t>
  </si>
  <si>
    <t>Trapi\'{a} II</t>
  </si>
  <si>
    <t>Po\c{c}o do Barro</t>
  </si>
  <si>
    <t>Capit\~{a}o Mor</t>
  </si>
  <si>
    <t>Vieir\~{a}o</t>
  </si>
  <si>
    <t>Capacity before 1995</t>
  </si>
  <si>
    <t>ID</t>
  </si>
  <si>
    <t>r2</t>
  </si>
  <si>
    <t>NSE</t>
  </si>
  <si>
    <t>PBIAS</t>
  </si>
  <si>
    <t>KGE</t>
  </si>
  <si>
    <t>NRMSE</t>
  </si>
  <si>
    <t>Capacity</t>
  </si>
  <si>
    <t>Capacity added 1995-2000</t>
  </si>
  <si>
    <t>Increase in capacity</t>
  </si>
  <si>
    <t>1995 - 2000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</si>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</sst>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6"/>
      <color rgb="FF000000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vertical="center"/>
    </xf>
  </cellXfs>
  <cellStyles count="1">
    <cellStyle name="Normale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6A57-3469-469F-A943-F718CF29AD00}">
  <dimension ref="A1:J20"/>
  <sheetViews>
    <sheetView tabSelected="1" workbookViewId="0">
      <selection activeCell="J4" sqref="J4"/>
    </sheetView>
  </sheetViews>
  <sheetFormatPr defaultRowHeight="14.5" x14ac:dyDescent="0.35"/>
  <cols>
    <col min="10" max="10" width="12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24</v>
      </c>
    </row>
    <row r="2" spans="1:10" x14ac:dyDescent="0.35">
      <c r="A2" t="s">
        <v>5</v>
      </c>
      <c r="B2">
        <v>1978</v>
      </c>
      <c r="C2" s="1">
        <v>434040000</v>
      </c>
      <c r="D2">
        <v>1.9370000000000001</v>
      </c>
      <c r="E2">
        <v>123</v>
      </c>
      <c r="I2" s="1">
        <f>SUM(C2:C5,C8:C9,C12:C13,C15,C17,C18:C19)</f>
        <v>2460799000</v>
      </c>
    </row>
    <row r="3" spans="1:10" x14ac:dyDescent="0.35">
      <c r="A3" t="s">
        <v>21</v>
      </c>
      <c r="B3">
        <v>1956</v>
      </c>
      <c r="C3" s="1">
        <v>52000000</v>
      </c>
      <c r="D3">
        <v>374</v>
      </c>
      <c r="E3">
        <v>125</v>
      </c>
      <c r="I3" t="s">
        <v>32</v>
      </c>
    </row>
    <row r="4" spans="1:10" x14ac:dyDescent="0.35">
      <c r="A4" t="s">
        <v>9</v>
      </c>
      <c r="B4">
        <v>1992</v>
      </c>
      <c r="C4" s="1">
        <v>86090000</v>
      </c>
      <c r="D4">
        <v>351</v>
      </c>
      <c r="E4">
        <v>126</v>
      </c>
      <c r="I4" s="1">
        <f>SUM(C20,C14,C10,C16,C11)</f>
        <v>248990000</v>
      </c>
      <c r="J4" s="2">
        <f>I4/I2*100</f>
        <v>10.118258338043864</v>
      </c>
    </row>
    <row r="5" spans="1:10" x14ac:dyDescent="0.35">
      <c r="A5" t="s">
        <v>10</v>
      </c>
      <c r="B5">
        <v>1906</v>
      </c>
      <c r="C5" s="1">
        <v>126000000</v>
      </c>
      <c r="D5">
        <v>206</v>
      </c>
      <c r="E5">
        <v>127</v>
      </c>
      <c r="I5" s="1">
        <f>I4/(1000*1000)</f>
        <v>248.99</v>
      </c>
    </row>
    <row r="6" spans="1:10" x14ac:dyDescent="0.35">
      <c r="A6" t="s">
        <v>13</v>
      </c>
      <c r="B6">
        <v>2007</v>
      </c>
      <c r="C6" s="1">
        <v>12165000</v>
      </c>
      <c r="D6">
        <v>79</v>
      </c>
      <c r="E6">
        <v>138</v>
      </c>
    </row>
    <row r="7" spans="1:10" x14ac:dyDescent="0.35">
      <c r="A7" t="s">
        <v>11</v>
      </c>
      <c r="B7">
        <v>2011</v>
      </c>
      <c r="C7" s="1">
        <v>30000000</v>
      </c>
      <c r="D7">
        <v>975</v>
      </c>
      <c r="E7">
        <v>142</v>
      </c>
    </row>
    <row r="8" spans="1:10" x14ac:dyDescent="0.35">
      <c r="A8" t="s">
        <v>12</v>
      </c>
      <c r="B8">
        <v>1966</v>
      </c>
      <c r="C8" s="1">
        <v>7880000</v>
      </c>
      <c r="D8">
        <v>7.0209999999999999</v>
      </c>
      <c r="E8">
        <v>143</v>
      </c>
    </row>
    <row r="9" spans="1:10" x14ac:dyDescent="0.35">
      <c r="A9" t="s">
        <v>14</v>
      </c>
      <c r="B9">
        <v>1992</v>
      </c>
      <c r="C9" s="1">
        <v>29140000</v>
      </c>
      <c r="D9">
        <v>185</v>
      </c>
      <c r="E9">
        <v>145</v>
      </c>
    </row>
    <row r="10" spans="1:10" x14ac:dyDescent="0.35">
      <c r="A10" t="s">
        <v>19</v>
      </c>
      <c r="B10">
        <v>1997</v>
      </c>
      <c r="C10" s="1">
        <v>1070000</v>
      </c>
      <c r="D10">
        <v>40</v>
      </c>
      <c r="E10">
        <v>146</v>
      </c>
    </row>
    <row r="11" spans="1:10" x14ac:dyDescent="0.35">
      <c r="A11" t="s">
        <v>6</v>
      </c>
      <c r="B11">
        <v>2000</v>
      </c>
      <c r="C11" s="1">
        <v>74000000</v>
      </c>
      <c r="D11">
        <v>503</v>
      </c>
      <c r="E11">
        <v>147</v>
      </c>
    </row>
    <row r="12" spans="1:10" x14ac:dyDescent="0.35">
      <c r="A12" t="s">
        <v>15</v>
      </c>
      <c r="B12">
        <v>1988</v>
      </c>
      <c r="C12" s="1">
        <v>7670000</v>
      </c>
      <c r="D12">
        <v>188</v>
      </c>
      <c r="E12">
        <v>148</v>
      </c>
    </row>
    <row r="13" spans="1:10" x14ac:dyDescent="0.35">
      <c r="A13" t="s">
        <v>7</v>
      </c>
      <c r="B13">
        <v>1988</v>
      </c>
      <c r="C13" s="1">
        <v>71829000</v>
      </c>
      <c r="D13">
        <v>995</v>
      </c>
      <c r="E13">
        <v>149</v>
      </c>
    </row>
    <row r="14" spans="1:10" x14ac:dyDescent="0.35">
      <c r="A14" t="s">
        <v>16</v>
      </c>
      <c r="B14">
        <v>1995</v>
      </c>
      <c r="C14" s="1">
        <v>43000000</v>
      </c>
      <c r="D14">
        <v>1.63</v>
      </c>
      <c r="E14">
        <v>150</v>
      </c>
    </row>
    <row r="15" spans="1:10" x14ac:dyDescent="0.35">
      <c r="A15" t="s">
        <v>23</v>
      </c>
      <c r="B15">
        <v>1988</v>
      </c>
      <c r="C15" s="1">
        <v>20960000</v>
      </c>
      <c r="D15">
        <v>400</v>
      </c>
      <c r="E15">
        <v>151</v>
      </c>
    </row>
    <row r="16" spans="1:10" x14ac:dyDescent="0.35">
      <c r="A16" t="s">
        <v>17</v>
      </c>
      <c r="B16">
        <v>1998</v>
      </c>
      <c r="C16" s="1">
        <v>12100000</v>
      </c>
      <c r="D16">
        <v>77</v>
      </c>
      <c r="E16">
        <v>152</v>
      </c>
    </row>
    <row r="17" spans="1:5" x14ac:dyDescent="0.35">
      <c r="A17" t="s">
        <v>20</v>
      </c>
      <c r="B17">
        <v>1992</v>
      </c>
      <c r="C17" s="1">
        <v>18190000</v>
      </c>
      <c r="D17">
        <v>129</v>
      </c>
      <c r="E17">
        <v>153</v>
      </c>
    </row>
    <row r="18" spans="1:5" x14ac:dyDescent="0.35">
      <c r="A18" t="s">
        <v>22</v>
      </c>
      <c r="B18">
        <v>1988</v>
      </c>
      <c r="C18" s="1">
        <v>6000000</v>
      </c>
      <c r="D18">
        <v>110</v>
      </c>
      <c r="E18">
        <v>154</v>
      </c>
    </row>
    <row r="19" spans="1:5" x14ac:dyDescent="0.35">
      <c r="A19" t="s">
        <v>18</v>
      </c>
      <c r="B19">
        <v>1966</v>
      </c>
      <c r="C19" s="1">
        <v>1601000000</v>
      </c>
      <c r="D19">
        <v>14.221</v>
      </c>
      <c r="E19">
        <v>156</v>
      </c>
    </row>
    <row r="20" spans="1:5" x14ac:dyDescent="0.35">
      <c r="A20" t="s">
        <v>8</v>
      </c>
      <c r="B20">
        <v>1996</v>
      </c>
      <c r="C20" s="1">
        <v>118820000</v>
      </c>
      <c r="D20">
        <v>5.1109999999999998</v>
      </c>
      <c r="E20">
        <v>160</v>
      </c>
    </row>
  </sheetData>
  <autoFilter ref="A1:E20" xr:uid="{D5E26A57-3469-469F-A943-F718CF29AD00}">
    <sortState xmlns:xlrd2="http://schemas.microsoft.com/office/spreadsheetml/2017/richdata2" ref="A2:E20">
      <sortCondition ref="E1:E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124C-6FE6-4F38-B268-254632774720}">
  <dimension ref="A1:J20"/>
  <sheetViews>
    <sheetView workbookViewId="0">
      <selection activeCell="J5" sqref="J5"/>
    </sheetView>
  </sheetViews>
  <sheetFormatPr defaultRowHeight="14.5" x14ac:dyDescent="0.35"/>
  <cols>
    <col min="1" max="2" width="17.1796875" bestFit="1" customWidth="1"/>
    <col min="3" max="3" width="16.6328125" bestFit="1" customWidth="1"/>
    <col min="4" max="4" width="14.7265625" bestFit="1" customWidth="1"/>
    <col min="5" max="5" width="9.36328125" bestFit="1" customWidth="1"/>
    <col min="6" max="6" width="8.90625" customWidth="1"/>
    <col min="7" max="7" width="17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33</v>
      </c>
    </row>
    <row r="2" spans="1:10" x14ac:dyDescent="0.35">
      <c r="A2" t="s">
        <v>10</v>
      </c>
      <c r="B2">
        <v>1906</v>
      </c>
      <c r="C2" s="1">
        <v>126000000</v>
      </c>
      <c r="D2">
        <v>206</v>
      </c>
      <c r="E2">
        <v>127</v>
      </c>
      <c r="F2" s="1">
        <f>C2</f>
        <v>126000000</v>
      </c>
      <c r="G2" t="s">
        <v>35</v>
      </c>
    </row>
    <row r="3" spans="1:10" ht="15" thickBot="1" x14ac:dyDescent="0.4">
      <c r="A3" t="s">
        <v>21</v>
      </c>
      <c r="B3">
        <v>1956</v>
      </c>
      <c r="C3" s="1">
        <v>52000000</v>
      </c>
      <c r="D3">
        <v>374</v>
      </c>
      <c r="E3">
        <v>125</v>
      </c>
      <c r="F3" s="1">
        <f t="shared" ref="F3:F20" si="0">F2+C3</f>
        <v>178000000</v>
      </c>
      <c r="G3" s="2">
        <f t="shared" ref="G3:G20" si="1">(F3-F2)/F2*100</f>
        <v>41.269841269841265</v>
      </c>
      <c r="J3" s="3"/>
    </row>
    <row r="4" spans="1:10" x14ac:dyDescent="0.35">
      <c r="A4" t="s">
        <v>12</v>
      </c>
      <c r="B4">
        <v>1966</v>
      </c>
      <c r="C4" s="1">
        <v>7880000</v>
      </c>
      <c r="D4">
        <v>7.0209999999999999</v>
      </c>
      <c r="E4">
        <v>143</v>
      </c>
      <c r="F4" s="1">
        <f t="shared" si="0"/>
        <v>185880000</v>
      </c>
      <c r="G4" s="2">
        <f t="shared" si="1"/>
        <v>4.4269662921348312</v>
      </c>
    </row>
    <row r="5" spans="1:10" x14ac:dyDescent="0.35">
      <c r="A5" t="s">
        <v>18</v>
      </c>
      <c r="B5">
        <v>1966</v>
      </c>
      <c r="C5" s="1">
        <v>1601000000</v>
      </c>
      <c r="D5">
        <v>14.221</v>
      </c>
      <c r="E5">
        <v>156</v>
      </c>
      <c r="F5" s="1">
        <f t="shared" si="0"/>
        <v>1786880000</v>
      </c>
      <c r="G5" s="2">
        <f t="shared" si="1"/>
        <v>861.30837099203779</v>
      </c>
    </row>
    <row r="6" spans="1:10" x14ac:dyDescent="0.35">
      <c r="A6" t="s">
        <v>5</v>
      </c>
      <c r="B6">
        <v>1978</v>
      </c>
      <c r="C6" s="1">
        <v>434040000</v>
      </c>
      <c r="D6">
        <v>1.9370000000000001</v>
      </c>
      <c r="E6">
        <v>123</v>
      </c>
      <c r="F6" s="1">
        <f t="shared" si="0"/>
        <v>2220920000</v>
      </c>
      <c r="G6" s="2">
        <f t="shared" si="1"/>
        <v>24.290383237822351</v>
      </c>
    </row>
    <row r="7" spans="1:10" x14ac:dyDescent="0.35">
      <c r="A7" t="s">
        <v>15</v>
      </c>
      <c r="B7">
        <v>1988</v>
      </c>
      <c r="C7" s="1">
        <v>7670000</v>
      </c>
      <c r="D7">
        <v>188</v>
      </c>
      <c r="E7">
        <v>148</v>
      </c>
      <c r="F7" s="1">
        <f t="shared" si="0"/>
        <v>2228590000</v>
      </c>
      <c r="G7" s="2">
        <f t="shared" si="1"/>
        <v>0.34535237649262468</v>
      </c>
    </row>
    <row r="8" spans="1:10" x14ac:dyDescent="0.35">
      <c r="A8" t="s">
        <v>7</v>
      </c>
      <c r="B8">
        <v>1988</v>
      </c>
      <c r="C8" s="1">
        <v>71829000</v>
      </c>
      <c r="D8">
        <v>995</v>
      </c>
      <c r="E8">
        <v>149</v>
      </c>
      <c r="F8" s="1">
        <f t="shared" si="0"/>
        <v>2300419000</v>
      </c>
      <c r="G8" s="2">
        <f t="shared" si="1"/>
        <v>3.223069294935363</v>
      </c>
      <c r="H8" t="s">
        <v>36</v>
      </c>
    </row>
    <row r="9" spans="1:10" x14ac:dyDescent="0.35">
      <c r="A9" t="s">
        <v>23</v>
      </c>
      <c r="B9">
        <v>1988</v>
      </c>
      <c r="C9" s="1">
        <v>20960000</v>
      </c>
      <c r="D9">
        <v>400</v>
      </c>
      <c r="E9">
        <v>151</v>
      </c>
      <c r="F9" s="1">
        <f t="shared" si="0"/>
        <v>2321379000</v>
      </c>
      <c r="G9" s="2">
        <f t="shared" si="1"/>
        <v>0.91113836218532362</v>
      </c>
    </row>
    <row r="10" spans="1:10" x14ac:dyDescent="0.35">
      <c r="A10" t="s">
        <v>22</v>
      </c>
      <c r="B10">
        <v>1988</v>
      </c>
      <c r="C10" s="1">
        <v>6000000</v>
      </c>
      <c r="D10">
        <v>110</v>
      </c>
      <c r="E10">
        <v>154</v>
      </c>
      <c r="F10" s="1">
        <f t="shared" si="0"/>
        <v>2327379000</v>
      </c>
      <c r="G10" s="2">
        <f t="shared" si="1"/>
        <v>0.25846705772732498</v>
      </c>
      <c r="I10">
        <v>-3.97166739197089</v>
      </c>
    </row>
    <row r="11" spans="1:10" x14ac:dyDescent="0.35">
      <c r="A11" t="s">
        <v>9</v>
      </c>
      <c r="B11">
        <v>1992</v>
      </c>
      <c r="C11" s="1">
        <v>86090000</v>
      </c>
      <c r="D11">
        <v>351</v>
      </c>
      <c r="E11">
        <v>126</v>
      </c>
      <c r="F11" s="1">
        <f t="shared" si="0"/>
        <v>2413469000</v>
      </c>
      <c r="G11" s="2">
        <f t="shared" si="1"/>
        <v>3.6990107756407529</v>
      </c>
      <c r="H11" t="s">
        <v>36</v>
      </c>
    </row>
    <row r="12" spans="1:10" x14ac:dyDescent="0.35">
      <c r="A12" t="s">
        <v>14</v>
      </c>
      <c r="B12">
        <v>1992</v>
      </c>
      <c r="C12" s="1">
        <v>29140000</v>
      </c>
      <c r="D12">
        <v>185</v>
      </c>
      <c r="E12">
        <v>145</v>
      </c>
      <c r="F12" s="1">
        <f t="shared" si="0"/>
        <v>2442609000</v>
      </c>
      <c r="G12" s="2">
        <f t="shared" si="1"/>
        <v>1.2073906895012947</v>
      </c>
    </row>
    <row r="13" spans="1:10" x14ac:dyDescent="0.35">
      <c r="A13" t="s">
        <v>20</v>
      </c>
      <c r="B13">
        <v>1992</v>
      </c>
      <c r="C13" s="1">
        <v>18190000</v>
      </c>
      <c r="D13">
        <v>129</v>
      </c>
      <c r="E13">
        <v>153</v>
      </c>
      <c r="F13" s="1">
        <f t="shared" si="0"/>
        <v>2460799000</v>
      </c>
      <c r="G13" s="2">
        <f t="shared" si="1"/>
        <v>0.74469552842882347</v>
      </c>
      <c r="I13">
        <v>-4.0101503302829302</v>
      </c>
    </row>
    <row r="14" spans="1:10" x14ac:dyDescent="0.35">
      <c r="A14" t="s">
        <v>16</v>
      </c>
      <c r="B14">
        <v>1995</v>
      </c>
      <c r="C14" s="1">
        <v>43000000</v>
      </c>
      <c r="D14">
        <v>1.63</v>
      </c>
      <c r="E14">
        <v>150</v>
      </c>
      <c r="F14" s="1">
        <f t="shared" si="0"/>
        <v>2503799000</v>
      </c>
      <c r="G14" s="2">
        <f t="shared" si="1"/>
        <v>1.7473999298601797</v>
      </c>
      <c r="I14">
        <v>-1.3999865710163699</v>
      </c>
    </row>
    <row r="15" spans="1:10" x14ac:dyDescent="0.35">
      <c r="A15" t="s">
        <v>8</v>
      </c>
      <c r="B15">
        <v>1996</v>
      </c>
      <c r="C15" s="1">
        <v>118820000</v>
      </c>
      <c r="D15">
        <v>5.1109999999999998</v>
      </c>
      <c r="E15">
        <v>160</v>
      </c>
      <c r="F15" s="1">
        <f t="shared" si="0"/>
        <v>2622619000</v>
      </c>
      <c r="G15" s="2">
        <f t="shared" si="1"/>
        <v>4.7455886035580335</v>
      </c>
      <c r="H15" t="s">
        <v>36</v>
      </c>
      <c r="I15">
        <v>-1.7196406831498701</v>
      </c>
    </row>
    <row r="16" spans="1:10" x14ac:dyDescent="0.35">
      <c r="A16" t="s">
        <v>19</v>
      </c>
      <c r="B16">
        <v>1997</v>
      </c>
      <c r="C16" s="1">
        <v>1070000</v>
      </c>
      <c r="D16">
        <v>40</v>
      </c>
      <c r="E16">
        <v>146</v>
      </c>
      <c r="F16" s="1">
        <f t="shared" si="0"/>
        <v>2623689000</v>
      </c>
      <c r="G16" s="2">
        <f t="shared" si="1"/>
        <v>4.0798911317274832E-2</v>
      </c>
      <c r="I16">
        <v>-3.6892089802843399E-2</v>
      </c>
    </row>
    <row r="17" spans="1:9" x14ac:dyDescent="0.35">
      <c r="A17" t="s">
        <v>17</v>
      </c>
      <c r="B17">
        <v>1998</v>
      </c>
      <c r="C17" s="1">
        <v>12100000</v>
      </c>
      <c r="D17">
        <v>77</v>
      </c>
      <c r="E17">
        <v>152</v>
      </c>
      <c r="F17" s="1">
        <f t="shared" si="0"/>
        <v>2635789000</v>
      </c>
      <c r="G17" s="2">
        <f t="shared" si="1"/>
        <v>0.46118270877379142</v>
      </c>
      <c r="H17" t="s">
        <v>34</v>
      </c>
      <c r="I17">
        <v>-0.40435925785620103</v>
      </c>
    </row>
    <row r="18" spans="1:9" x14ac:dyDescent="0.35">
      <c r="A18" t="s">
        <v>6</v>
      </c>
      <c r="B18">
        <v>2000</v>
      </c>
      <c r="C18" s="1">
        <v>74000000</v>
      </c>
      <c r="D18">
        <v>503</v>
      </c>
      <c r="E18">
        <v>147</v>
      </c>
      <c r="F18" s="1">
        <f t="shared" si="0"/>
        <v>2709789000</v>
      </c>
      <c r="G18" s="2">
        <f t="shared" si="1"/>
        <v>2.8075084917647048</v>
      </c>
      <c r="H18" s="2" t="e">
        <f>(F18-#REF!)/#REF!*100</f>
        <v>#REF!</v>
      </c>
      <c r="I18">
        <v>-2.5254930678738599</v>
      </c>
    </row>
    <row r="19" spans="1:9" x14ac:dyDescent="0.35">
      <c r="A19" t="s">
        <v>13</v>
      </c>
      <c r="B19">
        <v>2007</v>
      </c>
      <c r="C19" s="1">
        <v>12165000</v>
      </c>
      <c r="D19">
        <v>79</v>
      </c>
      <c r="E19">
        <v>138</v>
      </c>
      <c r="F19" s="1">
        <f t="shared" si="0"/>
        <v>2721954000</v>
      </c>
      <c r="G19" s="2">
        <f t="shared" si="1"/>
        <v>0.44892794236008782</v>
      </c>
      <c r="I19">
        <v>-0.403705900535199</v>
      </c>
    </row>
    <row r="20" spans="1:9" x14ac:dyDescent="0.35">
      <c r="A20" t="s">
        <v>11</v>
      </c>
      <c r="B20">
        <v>2011</v>
      </c>
      <c r="C20" s="1">
        <v>30000000</v>
      </c>
      <c r="D20">
        <v>975</v>
      </c>
      <c r="E20">
        <v>142</v>
      </c>
      <c r="F20" s="1">
        <f t="shared" si="0"/>
        <v>2751954000</v>
      </c>
      <c r="G20" s="2">
        <f t="shared" si="1"/>
        <v>1.102149411782859</v>
      </c>
      <c r="I20">
        <v>-1.00947742512648</v>
      </c>
    </row>
  </sheetData>
  <autoFilter ref="A1:I20" xr:uid="{7AAC124C-6FE6-4F38-B268-254632774720}">
    <sortState xmlns:xlrd2="http://schemas.microsoft.com/office/spreadsheetml/2017/richdata2" ref="A2:I20">
      <sortCondition ref="B1:B20"/>
    </sortState>
  </autoFilter>
  <conditionalFormatting sqref="G1:G1048576">
    <cfRule type="top10" dxfId="0" priority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882A-583E-46C1-9BE0-351C19BD3EB1}">
  <dimension ref="A1:H20"/>
  <sheetViews>
    <sheetView workbookViewId="0">
      <selection activeCell="F25" sqref="F25"/>
    </sheetView>
  </sheetViews>
  <sheetFormatPr defaultRowHeight="14.5" x14ac:dyDescent="0.35"/>
  <cols>
    <col min="7" max="7" width="16.08984375" customWidth="1"/>
    <col min="8" max="8" width="17.08984375" customWidth="1"/>
  </cols>
  <sheetData>
    <row r="1" spans="1:8" x14ac:dyDescent="0.3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0</v>
      </c>
    </row>
    <row r="2" spans="1:8" x14ac:dyDescent="0.35">
      <c r="A2">
        <v>156</v>
      </c>
      <c r="B2">
        <v>0.69</v>
      </c>
      <c r="C2">
        <v>0.19</v>
      </c>
      <c r="D2">
        <v>34.4</v>
      </c>
      <c r="E2">
        <v>0.48</v>
      </c>
      <c r="F2">
        <v>0.25</v>
      </c>
      <c r="G2" s="1">
        <v>1601000000</v>
      </c>
      <c r="H2" t="s">
        <v>18</v>
      </c>
    </row>
    <row r="3" spans="1:8" x14ac:dyDescent="0.35">
      <c r="A3">
        <v>123</v>
      </c>
      <c r="B3">
        <v>0.95</v>
      </c>
      <c r="C3">
        <v>0.93</v>
      </c>
      <c r="D3">
        <v>-5</v>
      </c>
      <c r="E3">
        <v>0.9</v>
      </c>
      <c r="F3">
        <v>7.0000000000000007E-2</v>
      </c>
      <c r="G3" s="1">
        <v>434040000</v>
      </c>
      <c r="H3" t="s">
        <v>5</v>
      </c>
    </row>
    <row r="4" spans="1:8" x14ac:dyDescent="0.35">
      <c r="A4">
        <v>127</v>
      </c>
      <c r="B4">
        <v>0.91</v>
      </c>
      <c r="C4">
        <v>0.89</v>
      </c>
      <c r="D4">
        <v>0.1</v>
      </c>
      <c r="E4">
        <v>0.8</v>
      </c>
      <c r="F4">
        <v>0.09</v>
      </c>
      <c r="G4" s="1">
        <v>126000000</v>
      </c>
      <c r="H4" t="s">
        <v>10</v>
      </c>
    </row>
    <row r="5" spans="1:8" x14ac:dyDescent="0.35">
      <c r="A5">
        <v>160</v>
      </c>
      <c r="B5">
        <v>0.26</v>
      </c>
      <c r="C5">
        <v>-0.11</v>
      </c>
      <c r="D5">
        <v>40.700000000000003</v>
      </c>
      <c r="E5">
        <v>0.35</v>
      </c>
      <c r="F5">
        <v>0.37</v>
      </c>
      <c r="G5" s="1">
        <v>118820000</v>
      </c>
      <c r="H5" t="s">
        <v>8</v>
      </c>
    </row>
    <row r="6" spans="1:8" x14ac:dyDescent="0.35">
      <c r="A6">
        <v>126</v>
      </c>
      <c r="B6">
        <v>0.74</v>
      </c>
      <c r="C6">
        <v>0.7</v>
      </c>
      <c r="D6">
        <v>-7.1</v>
      </c>
      <c r="E6">
        <v>0.83</v>
      </c>
      <c r="F6">
        <v>0.12</v>
      </c>
      <c r="G6" s="1">
        <v>86090000</v>
      </c>
      <c r="H6" t="s">
        <v>9</v>
      </c>
    </row>
    <row r="7" spans="1:8" x14ac:dyDescent="0.35">
      <c r="A7">
        <v>147</v>
      </c>
      <c r="B7">
        <v>0.64</v>
      </c>
      <c r="C7">
        <v>0.51</v>
      </c>
      <c r="D7">
        <v>-2</v>
      </c>
      <c r="E7">
        <v>0.74</v>
      </c>
      <c r="F7">
        <v>0.18</v>
      </c>
      <c r="G7" s="1">
        <v>74000000</v>
      </c>
      <c r="H7" t="s">
        <v>6</v>
      </c>
    </row>
    <row r="8" spans="1:8" x14ac:dyDescent="0.35">
      <c r="A8">
        <v>149</v>
      </c>
      <c r="B8">
        <v>0.32</v>
      </c>
      <c r="C8">
        <v>0.03</v>
      </c>
      <c r="D8">
        <v>5.4</v>
      </c>
      <c r="E8">
        <v>0.55000000000000004</v>
      </c>
      <c r="F8">
        <v>0.3</v>
      </c>
      <c r="G8" s="1">
        <v>71829000</v>
      </c>
      <c r="H8" t="s">
        <v>7</v>
      </c>
    </row>
    <row r="9" spans="1:8" x14ac:dyDescent="0.35">
      <c r="A9">
        <v>125</v>
      </c>
      <c r="B9">
        <v>0.71</v>
      </c>
      <c r="C9">
        <v>0.64</v>
      </c>
      <c r="D9">
        <v>-19.7</v>
      </c>
      <c r="E9">
        <v>0.73</v>
      </c>
      <c r="F9">
        <v>0.19</v>
      </c>
      <c r="G9" s="1">
        <v>52000000</v>
      </c>
      <c r="H9" t="s">
        <v>21</v>
      </c>
    </row>
    <row r="10" spans="1:8" x14ac:dyDescent="0.35">
      <c r="A10">
        <v>150</v>
      </c>
      <c r="B10">
        <v>0.5</v>
      </c>
      <c r="C10">
        <v>0.4</v>
      </c>
      <c r="D10">
        <v>-7.7</v>
      </c>
      <c r="E10">
        <v>0.7</v>
      </c>
      <c r="F10">
        <v>0.26</v>
      </c>
      <c r="G10" s="1">
        <v>43000000</v>
      </c>
      <c r="H10" t="s">
        <v>16</v>
      </c>
    </row>
    <row r="11" spans="1:8" x14ac:dyDescent="0.35">
      <c r="A11">
        <v>142</v>
      </c>
      <c r="B11">
        <v>0.42</v>
      </c>
      <c r="C11">
        <v>0.12</v>
      </c>
      <c r="D11">
        <v>9.1</v>
      </c>
      <c r="E11">
        <v>0.59</v>
      </c>
      <c r="F11">
        <v>0.31</v>
      </c>
      <c r="G11" s="1">
        <v>30000000</v>
      </c>
      <c r="H11" t="s">
        <v>11</v>
      </c>
    </row>
    <row r="12" spans="1:8" x14ac:dyDescent="0.35">
      <c r="A12">
        <v>145</v>
      </c>
      <c r="B12">
        <v>0.44</v>
      </c>
      <c r="C12">
        <v>0.31</v>
      </c>
      <c r="D12">
        <v>-10.7</v>
      </c>
      <c r="E12">
        <v>0.64</v>
      </c>
      <c r="F12">
        <v>0.23</v>
      </c>
      <c r="G12" s="1">
        <v>29140000</v>
      </c>
      <c r="H12" t="s">
        <v>14</v>
      </c>
    </row>
    <row r="13" spans="1:8" x14ac:dyDescent="0.35">
      <c r="A13">
        <v>151</v>
      </c>
      <c r="B13">
        <v>0.63</v>
      </c>
      <c r="C13">
        <v>0.46</v>
      </c>
      <c r="D13">
        <v>-8</v>
      </c>
      <c r="E13">
        <v>0.71</v>
      </c>
      <c r="F13">
        <v>0.23</v>
      </c>
      <c r="G13" s="1">
        <v>20960000</v>
      </c>
      <c r="H13" t="s">
        <v>23</v>
      </c>
    </row>
    <row r="14" spans="1:8" x14ac:dyDescent="0.35">
      <c r="A14">
        <v>153</v>
      </c>
      <c r="B14">
        <v>0.27</v>
      </c>
      <c r="C14">
        <v>-0.27</v>
      </c>
      <c r="D14">
        <v>-10.6</v>
      </c>
      <c r="E14">
        <v>0.45</v>
      </c>
      <c r="F14">
        <v>0.34</v>
      </c>
      <c r="G14" s="1">
        <v>18190000</v>
      </c>
      <c r="H14" t="s">
        <v>20</v>
      </c>
    </row>
    <row r="15" spans="1:8" x14ac:dyDescent="0.35">
      <c r="A15">
        <v>138</v>
      </c>
      <c r="B15">
        <v>0.24</v>
      </c>
      <c r="C15">
        <v>-15.18</v>
      </c>
      <c r="D15">
        <v>-99.5</v>
      </c>
      <c r="E15">
        <v>-1.03</v>
      </c>
      <c r="F15">
        <v>0.67</v>
      </c>
      <c r="G15" s="1">
        <v>12165000</v>
      </c>
      <c r="H15" t="s">
        <v>13</v>
      </c>
    </row>
    <row r="16" spans="1:8" x14ac:dyDescent="0.35">
      <c r="A16">
        <v>152</v>
      </c>
      <c r="B16">
        <v>0.69</v>
      </c>
      <c r="C16">
        <v>0.68</v>
      </c>
      <c r="D16">
        <v>7.2</v>
      </c>
      <c r="E16">
        <v>0.79</v>
      </c>
      <c r="F16">
        <v>0.17</v>
      </c>
      <c r="G16" s="1">
        <v>12100000</v>
      </c>
      <c r="H16" t="s">
        <v>17</v>
      </c>
    </row>
    <row r="17" spans="1:8" x14ac:dyDescent="0.35">
      <c r="A17">
        <v>143</v>
      </c>
      <c r="B17">
        <v>0.16</v>
      </c>
      <c r="C17">
        <v>-0.81</v>
      </c>
      <c r="D17">
        <v>-23.9</v>
      </c>
      <c r="E17">
        <v>0.32</v>
      </c>
      <c r="F17">
        <v>0.41</v>
      </c>
      <c r="G17" s="1">
        <v>7880000</v>
      </c>
      <c r="H17" t="s">
        <v>12</v>
      </c>
    </row>
    <row r="18" spans="1:8" x14ac:dyDescent="0.35">
      <c r="A18">
        <v>148</v>
      </c>
      <c r="B18">
        <v>0.35</v>
      </c>
      <c r="C18">
        <v>0.23</v>
      </c>
      <c r="D18">
        <v>-8</v>
      </c>
      <c r="E18">
        <v>0.56999999999999995</v>
      </c>
      <c r="F18">
        <v>0.32</v>
      </c>
      <c r="G18" s="1">
        <v>7670000</v>
      </c>
      <c r="H18" t="s">
        <v>15</v>
      </c>
    </row>
    <row r="19" spans="1:8" x14ac:dyDescent="0.35">
      <c r="A19">
        <v>154</v>
      </c>
      <c r="B19">
        <v>0.14000000000000001</v>
      </c>
      <c r="C19">
        <v>-0.28999999999999998</v>
      </c>
      <c r="D19">
        <v>-20.100000000000001</v>
      </c>
      <c r="E19">
        <v>0.34</v>
      </c>
      <c r="F19">
        <v>0.36</v>
      </c>
      <c r="G19" s="1">
        <v>6000000</v>
      </c>
      <c r="H19" t="s">
        <v>22</v>
      </c>
    </row>
    <row r="20" spans="1:8" x14ac:dyDescent="0.35">
      <c r="A20">
        <v>146</v>
      </c>
      <c r="B20">
        <v>0.17</v>
      </c>
      <c r="C20">
        <v>-0.38</v>
      </c>
      <c r="D20">
        <v>53.6</v>
      </c>
      <c r="E20">
        <v>0.2</v>
      </c>
      <c r="F20">
        <v>0.38</v>
      </c>
      <c r="G20" s="1">
        <v>1070000</v>
      </c>
      <c r="H20" t="s">
        <v>19</v>
      </c>
    </row>
  </sheetData>
  <autoFilter ref="A1:H1" xr:uid="{44C7882A-583E-46C1-9BE0-351C19BD3EB1}">
    <sortState xmlns:xlrd2="http://schemas.microsoft.com/office/spreadsheetml/2017/richdata2" ref="A2:H20">
      <sortCondition descending="1"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Centr_res_analysis</vt:lpstr>
      <vt:lpstr>capacity_increase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Colombo</dc:creator>
  <cp:lastModifiedBy>Paolo Colombo</cp:lastModifiedBy>
  <dcterms:created xsi:type="dcterms:W3CDTF">2015-06-05T18:19:34Z</dcterms:created>
  <dcterms:modified xsi:type="dcterms:W3CDTF">2022-10-26T12:39:32Z</dcterms:modified>
</cp:coreProperties>
</file>